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filterPrivacy="1" defaultThemeVersion="124226"/>
  <xr:revisionPtr revIDLastSave="0" documentId="13_ncr:1_{05E8C597-60CF-4846-8A22-469670F683F7}" xr6:coauthVersionLast="47" xr6:coauthVersionMax="47" xr10:uidLastSave="{00000000-0000-0000-0000-000000000000}"/>
  <bookViews>
    <workbookView xWindow="0" yWindow="0" windowWidth="28800" windowHeight="18000" xr2:uid="{00000000-000D-0000-FFFF-FFFF00000000}"/>
  </bookViews>
  <sheets>
    <sheet name="G. Abstract080418" sheetId="19" r:id="rId1"/>
    <sheet name="Abstract.20 in 1" sheetId="25" r:id="rId2"/>
    <sheet name="20 in 1" sheetId="24" r:id="rId3"/>
    <sheet name="Abt . 10 qts" sheetId="27" r:id="rId4"/>
    <sheet name="10 qts" sheetId="26" r:id="rId5"/>
    <sheet name="Data" sheetId="28" r:id="rId6"/>
  </sheets>
  <externalReferences>
    <externalReference r:id="rId7"/>
    <externalReference r:id="rId8"/>
  </externalReferences>
  <definedNames>
    <definedName name="_______ach1" localSheetId="2">#REF!</definedName>
    <definedName name="_______ach1" localSheetId="1">#REF!</definedName>
    <definedName name="_______ach1" localSheetId="3">#REF!</definedName>
    <definedName name="_______ach1">#REF!</definedName>
    <definedName name="_______RWE1" localSheetId="2">#REF!</definedName>
    <definedName name="_______RWE1" localSheetId="1">#REF!</definedName>
    <definedName name="_______RWE1" localSheetId="3">#REF!</definedName>
    <definedName name="_______RWE1">#REF!</definedName>
    <definedName name="_____ach1" localSheetId="2">#REF!</definedName>
    <definedName name="_____ach1" localSheetId="1">#REF!</definedName>
    <definedName name="_____ach1" localSheetId="3">#REF!</definedName>
    <definedName name="_____ach1">#REF!</definedName>
    <definedName name="_____RWE1" localSheetId="2">#REF!</definedName>
    <definedName name="_____RWE1" localSheetId="1">#REF!</definedName>
    <definedName name="_____RWE1" localSheetId="3">#REF!</definedName>
    <definedName name="_____RWE1">#REF!</definedName>
    <definedName name="____A65539" localSheetId="4">#REF!</definedName>
    <definedName name="____A65539" localSheetId="2">#REF!</definedName>
    <definedName name="____A65539" localSheetId="1">#REF!</definedName>
    <definedName name="____A65539" localSheetId="3">#REF!</definedName>
    <definedName name="____A65539" localSheetId="0">#REF!</definedName>
    <definedName name="____A65539">#REF!</definedName>
    <definedName name="___A65539" localSheetId="4">#REF!</definedName>
    <definedName name="___A65539" localSheetId="2">#REF!</definedName>
    <definedName name="___A65539" localSheetId="1">#REF!</definedName>
    <definedName name="___A65539" localSheetId="3">#REF!</definedName>
    <definedName name="___A65539" localSheetId="0">#REF!</definedName>
    <definedName name="___A65539">#REF!</definedName>
    <definedName name="___ach1" localSheetId="2">#REF!</definedName>
    <definedName name="___ach1" localSheetId="1">#REF!</definedName>
    <definedName name="___ach1" localSheetId="3">#REF!</definedName>
    <definedName name="___ach1">#REF!</definedName>
    <definedName name="___RWE1" localSheetId="2">#REF!</definedName>
    <definedName name="___RWE1" localSheetId="1">#REF!</definedName>
    <definedName name="___RWE1" localSheetId="3">#REF!</definedName>
    <definedName name="___RWE1">#REF!</definedName>
    <definedName name="__A65539" localSheetId="4">#REF!</definedName>
    <definedName name="__A65539" localSheetId="2">#REF!</definedName>
    <definedName name="__A65539" localSheetId="1">#REF!</definedName>
    <definedName name="__A65539" localSheetId="3">#REF!</definedName>
    <definedName name="__A65539" localSheetId="0">#REF!</definedName>
    <definedName name="__A65539">#REF!</definedName>
    <definedName name="__ach1" localSheetId="2">#REF!</definedName>
    <definedName name="__ach1" localSheetId="1">#REF!</definedName>
    <definedName name="__ach1" localSheetId="3">#REF!</definedName>
    <definedName name="__ach1">#REF!</definedName>
    <definedName name="__RWE1" localSheetId="2">#REF!</definedName>
    <definedName name="__RWE1" localSheetId="1">#REF!</definedName>
    <definedName name="__RWE1" localSheetId="3">#REF!</definedName>
    <definedName name="__RWE1">#REF!</definedName>
    <definedName name="_A65539" localSheetId="0">#REF!</definedName>
    <definedName name="_A65539">#REF!</definedName>
    <definedName name="_ach1" localSheetId="2">#REF!</definedName>
    <definedName name="_ach1" localSheetId="1">#REF!</definedName>
    <definedName name="_ach1" localSheetId="3">#REF!</definedName>
    <definedName name="_ach1">#REF!</definedName>
    <definedName name="_RWE1" localSheetId="2">#REF!</definedName>
    <definedName name="_RWE1" localSheetId="1">#REF!</definedName>
    <definedName name="_RWE1" localSheetId="3">#REF!</definedName>
    <definedName name="_RWE1">#REF!</definedName>
    <definedName name="a" localSheetId="0">#REF!</definedName>
    <definedName name="a">#REF!</definedName>
    <definedName name="a3424\" localSheetId="0">#REF!</definedName>
    <definedName name="a3424\">#REF!</definedName>
    <definedName name="abh" localSheetId="2">#REF!</definedName>
    <definedName name="abh" localSheetId="1">#REF!</definedName>
    <definedName name="abh" localSheetId="3">#REF!</definedName>
    <definedName name="abh">#REF!</definedName>
    <definedName name="ablk" localSheetId="2">#REF!</definedName>
    <definedName name="ablk" localSheetId="1">#REF!</definedName>
    <definedName name="ablk" localSheetId="3">#REF!</definedName>
    <definedName name="ablk">#REF!</definedName>
    <definedName name="ach" localSheetId="2">#REF!</definedName>
    <definedName name="ach" localSheetId="1">#REF!</definedName>
    <definedName name="ach" localSheetId="3">#REF!</definedName>
    <definedName name="ach">#REF!</definedName>
    <definedName name="ahfk" localSheetId="2">#REF!</definedName>
    <definedName name="ahfk" localSheetId="1">#REF!</definedName>
    <definedName name="ahfk" localSheetId="3">#REF!</definedName>
    <definedName name="ahfk">#REF!</definedName>
    <definedName name="ahh" localSheetId="0">#REF!</definedName>
    <definedName name="ahh">#REF!</definedName>
    <definedName name="anst">#REF!</definedName>
    <definedName name="ass" localSheetId="0">#REF!</definedName>
    <definedName name="ass">#REF!</definedName>
    <definedName name="Beg_Bal" localSheetId="0">#REF!</definedName>
    <definedName name="Beg_Bal">#REF!</definedName>
    <definedName name="building2">#REF!</definedName>
    <definedName name="c641." localSheetId="0">#REF!</definedName>
    <definedName name="c641.">#REF!</definedName>
    <definedName name="CMDA" localSheetId="2">#REF!</definedName>
    <definedName name="CMDA" localSheetId="1">#REF!</definedName>
    <definedName name="CMDA" localSheetId="3">#REF!</definedName>
    <definedName name="CMDA">#REF!</definedName>
    <definedName name="CMDA1" localSheetId="2">#REF!</definedName>
    <definedName name="CMDA1" localSheetId="1">#REF!</definedName>
    <definedName name="CMDA1" localSheetId="3">#REF!</definedName>
    <definedName name="CMDA1">#REF!</definedName>
    <definedName name="cvdb" localSheetId="2">#REF!</definedName>
    <definedName name="cvdb" localSheetId="1">#REF!</definedName>
    <definedName name="cvdb" localSheetId="3">#REF!</definedName>
    <definedName name="cvdb">#REF!</definedName>
    <definedName name="Data" localSheetId="0">#REF!</definedName>
    <definedName name="Data">#REF!</definedName>
    <definedName name="detpada" localSheetId="0">#REF!</definedName>
    <definedName name="detpada">#REF!</definedName>
    <definedName name="df" localSheetId="0">#REF!</definedName>
    <definedName name="df">#REF!</definedName>
    <definedName name="dfg" localSheetId="2">#REF!</definedName>
    <definedName name="dfg" localSheetId="1">#REF!</definedName>
    <definedName name="dfg" localSheetId="3">#REF!</definedName>
    <definedName name="dfg">#REF!</definedName>
    <definedName name="electri" localSheetId="2">#REF!</definedName>
    <definedName name="electri" localSheetId="1">#REF!</definedName>
    <definedName name="electri" localSheetId="3">#REF!</definedName>
    <definedName name="electri">#REF!</definedName>
    <definedName name="End_Bal" localSheetId="0">#REF!</definedName>
    <definedName name="End_Bal">#REF!</definedName>
    <definedName name="er" localSheetId="0">#REF!</definedName>
    <definedName name="er">#REF!</definedName>
    <definedName name="Extra_Pay" localSheetId="0">#REF!</definedName>
    <definedName name="Extra_Pay">#REF!</definedName>
    <definedName name="fggg" localSheetId="2">#REF!</definedName>
    <definedName name="fggg" localSheetId="1">#REF!</definedName>
    <definedName name="fggg" localSheetId="3">#REF!</definedName>
    <definedName name="fggg">#REF!</definedName>
    <definedName name="fhd" localSheetId="2">#REF!</definedName>
    <definedName name="fhd" localSheetId="1">#REF!</definedName>
    <definedName name="fhd" localSheetId="3">#REF!</definedName>
    <definedName name="fhd">#REF!</definedName>
    <definedName name="Full_Print" localSheetId="0">#REF!</definedName>
    <definedName name="Full_Print">#REF!</definedName>
    <definedName name="Header_Row" localSheetId="0">ROW(#REF!)</definedName>
    <definedName name="Header_Row">ROW(#REF!)</definedName>
    <definedName name="hha" localSheetId="0">#REF!</definedName>
    <definedName name="hha">#REF!</definedName>
    <definedName name="hia" localSheetId="2">#REF!</definedName>
    <definedName name="hia" localSheetId="1">#REF!</definedName>
    <definedName name="hia" localSheetId="3">#REF!</definedName>
    <definedName name="hia">#REF!</definedName>
    <definedName name="i" localSheetId="0">#REF!</definedName>
    <definedName name="i">#REF!</definedName>
    <definedName name="ins" localSheetId="2">#REF!</definedName>
    <definedName name="ins" localSheetId="1">#REF!</definedName>
    <definedName name="ins" localSheetId="3">#REF!</definedName>
    <definedName name="ins">#REF!</definedName>
    <definedName name="Int" localSheetId="0">#REF!</definedName>
    <definedName name="Int">#REF!</definedName>
    <definedName name="Interest_Rate" localSheetId="0">#REF!</definedName>
    <definedName name="Interest_Rate">#REF!</definedName>
    <definedName name="jayavel" localSheetId="2">#REF!</definedName>
    <definedName name="jayavel" localSheetId="1">#REF!</definedName>
    <definedName name="jayavel" localSheetId="3">#REF!</definedName>
    <definedName name="jayavel">#REF!</definedName>
    <definedName name="K" localSheetId="2">#REF!</definedName>
    <definedName name="K" localSheetId="1">#REF!</definedName>
    <definedName name="K" localSheetId="3">#REF!</definedName>
    <definedName name="K">#REF!</definedName>
    <definedName name="k404." localSheetId="2">#REF!</definedName>
    <definedName name="k404." localSheetId="1">#REF!</definedName>
    <definedName name="k404." localSheetId="3">#REF!</definedName>
    <definedName name="k404.">#REF!</definedName>
    <definedName name="kasper" localSheetId="0">#REF!</definedName>
    <definedName name="kasper">#REF!</definedName>
    <definedName name="Last_Row" localSheetId="4">IF('10 qts'!Values_Entered,[0]!Header_Row+'10 qts'!Number_of_Payments,[0]!Header_Row)</definedName>
    <definedName name="Last_Row" localSheetId="2">IF('20 in 1'!Values_Entered,Header_Row+'20 in 1'!Number_of_Payments,Header_Row)</definedName>
    <definedName name="Last_Row" localSheetId="1">#N/A</definedName>
    <definedName name="Last_Row" localSheetId="3">#N/A</definedName>
    <definedName name="Last_Row" localSheetId="0">IF('G. Abstract080418'!Values_Entered,'G. Abstract080418'!Header_Row+'G. Abstract080418'!Number_of_Payments,'G. Abstract080418'!Header_Row)</definedName>
    <definedName name="Last_Row">#N/A</definedName>
    <definedName name="Loan_Amount" localSheetId="4">#REF!</definedName>
    <definedName name="Loan_Amount" localSheetId="2">#REF!</definedName>
    <definedName name="Loan_Amount" localSheetId="1">#REF!</definedName>
    <definedName name="Loan_Amount" localSheetId="3">#REF!</definedName>
    <definedName name="Loan_Amount" localSheetId="0">#REF!</definedName>
    <definedName name="Loan_Amount">#REF!</definedName>
    <definedName name="Loan_Start" localSheetId="4">#REF!</definedName>
    <definedName name="Loan_Start" localSheetId="2">#REF!</definedName>
    <definedName name="Loan_Start" localSheetId="1">#REF!</definedName>
    <definedName name="Loan_Start" localSheetId="3">#REF!</definedName>
    <definedName name="Loan_Start" localSheetId="0">#REF!</definedName>
    <definedName name="Loan_Start">#REF!</definedName>
    <definedName name="Loan_Years" localSheetId="4">#REF!</definedName>
    <definedName name="Loan_Years" localSheetId="2">#REF!</definedName>
    <definedName name="Loan_Years" localSheetId="1">#REF!</definedName>
    <definedName name="Loan_Years" localSheetId="3">#REF!</definedName>
    <definedName name="Loan_Years" localSheetId="0">#REF!</definedName>
    <definedName name="Loan_Years">#REF!</definedName>
    <definedName name="Num_Pmt_Per_Year" localSheetId="0">#REF!</definedName>
    <definedName name="Num_Pmt_Per_Year">#REF!</definedName>
    <definedName name="Number_of_Payments" localSheetId="4">MATCH(0.01,[0]!End_Bal,-1)+1</definedName>
    <definedName name="Number_of_Payments" localSheetId="2">MATCH(0.01,End_Bal,-1)+1</definedName>
    <definedName name="Number_of_Payments" localSheetId="1">MATCH(0.01,End_Bal,-1)+1</definedName>
    <definedName name="Number_of_Payments" localSheetId="3">MATCH(0.01,[0]!End_Bal,-1)+1</definedName>
    <definedName name="Number_of_Payments" localSheetId="5">MATCH(0.01,End_Bal,-1)+1</definedName>
    <definedName name="Number_of_Payments" localSheetId="0">MATCH(0.01,'G. Abstract080418'!End_Bal,-1)+1</definedName>
    <definedName name="Number_of_Payments">MATCH(0.01,End_Bal,-1)+1</definedName>
    <definedName name="Pay_Date" localSheetId="4">#REF!</definedName>
    <definedName name="Pay_Date" localSheetId="2">#REF!</definedName>
    <definedName name="Pay_Date" localSheetId="1">#REF!</definedName>
    <definedName name="Pay_Date" localSheetId="3">#REF!</definedName>
    <definedName name="Pay_Date" localSheetId="0">#REF!</definedName>
    <definedName name="Pay_Date">#REF!</definedName>
    <definedName name="Pay_Num" localSheetId="4">#REF!</definedName>
    <definedName name="Pay_Num" localSheetId="2">#REF!</definedName>
    <definedName name="Pay_Num" localSheetId="1">#REF!</definedName>
    <definedName name="Pay_Num" localSheetId="3">#REF!</definedName>
    <definedName name="Pay_Num" localSheetId="0">#REF!</definedName>
    <definedName name="Pay_Num">#REF!</definedName>
    <definedName name="payment" localSheetId="4">#REF!</definedName>
    <definedName name="payment" localSheetId="2">#REF!</definedName>
    <definedName name="payment" localSheetId="1">#REF!</definedName>
    <definedName name="payment" localSheetId="3">#REF!</definedName>
    <definedName name="payment" localSheetId="0">#REF!</definedName>
    <definedName name="payment">#REF!</definedName>
    <definedName name="Payment_Date" localSheetId="4">DATE(YEAR('10 qts'!Loan_Start),MONTH('10 qts'!Loan_Start)+Payment_Number,DAY('10 qts'!Loan_Start))</definedName>
    <definedName name="Payment_Date" localSheetId="2">DATE(YEAR('20 in 1'!Loan_Start),MONTH('20 in 1'!Loan_Start)+Payment_Number,DAY('20 in 1'!Loan_Start))</definedName>
    <definedName name="Payment_Date" localSheetId="1">DATE(YEAR('Abstract.20 in 1'!Loan_Start),MONTH('Abstract.20 in 1'!Loan_Start)+Payment_Number,DAY('Abstract.20 in 1'!Loan_Start))</definedName>
    <definedName name="Payment_Date" localSheetId="3">DATE(YEAR('Abt . 10 qts'!Loan_Start),MONTH('Abt . 10 qts'!Loan_Start)+Payment_Number,DAY('Abt . 10 qts'!Loan_Start))</definedName>
    <definedName name="Payment_Date" localSheetId="5">DATE(YEAR(Loan_Start),MONTH(Loan_Start)+Payment_Number,DAY(Loan_Start))</definedName>
    <definedName name="Payment_Date" localSheetId="0">DATE(YEAR('G. Abstract080418'!Loan_Start),MONTH('G. Abstract080418'!Loan_Start)+Payment_Number,DAY('G. Abstract080418'!Loan_Start))</definedName>
    <definedName name="Payment_Date">DATE(YEAR(Loan_Start),MONTH(Loan_Start)+Payment_Number,DAY(Loan_Start))</definedName>
    <definedName name="pc" localSheetId="2">#REF!</definedName>
    <definedName name="pc" localSheetId="1">#REF!</definedName>
    <definedName name="pc" localSheetId="3">#REF!</definedName>
    <definedName name="pc">#REF!</definedName>
    <definedName name="Princ" localSheetId="4">#REF!</definedName>
    <definedName name="Princ" localSheetId="2">#REF!</definedName>
    <definedName name="Princ" localSheetId="1">#REF!</definedName>
    <definedName name="Princ" localSheetId="3">#REF!</definedName>
    <definedName name="Princ" localSheetId="0">#REF!</definedName>
    <definedName name="Princ">#REF!</definedName>
    <definedName name="print" localSheetId="2">#REF!</definedName>
    <definedName name="print" localSheetId="1">#REF!</definedName>
    <definedName name="print" localSheetId="3">#REF!</definedName>
    <definedName name="print">#REF!</definedName>
    <definedName name="_xlnm.Print_Area" localSheetId="4">'10 qts'!$A$2:$J$1701</definedName>
    <definedName name="_xlnm.Print_Area" localSheetId="2">'20 in 1'!$A$2:$J$1835</definedName>
    <definedName name="_xlnm.Print_Area" localSheetId="3">'Abt . 10 qts'!$A$1:$G$177</definedName>
    <definedName name="_xlnm.Print_Area" localSheetId="0">'G. Abstract080418'!$A$1:$F$30</definedName>
    <definedName name="_xlnm.Print_Area">#REF!</definedName>
    <definedName name="PRINT_AREA_MI" localSheetId="4">#REF!</definedName>
    <definedName name="PRINT_AREA_MI" localSheetId="2">#REF!</definedName>
    <definedName name="PRINT_AREA_MI" localSheetId="1">#REF!</definedName>
    <definedName name="PRINT_AREA_MI" localSheetId="3">#REF!</definedName>
    <definedName name="PRINT_AREA_MI" localSheetId="0">#REF!</definedName>
    <definedName name="PRINT_AREA_MI">#REF!</definedName>
    <definedName name="Print_Area_Reset" localSheetId="4">OFFSET([0]!Full_Print,0,0,'10 qts'!Last_Row)</definedName>
    <definedName name="Print_Area_Reset" localSheetId="2">OFFSET(Full_Print,0,0,'20 in 1'!Last_Row)</definedName>
    <definedName name="Print_Area_Reset" localSheetId="1">OFFSET(Full_Print,0,0,'Abstract.20 in 1'!Last_Row)</definedName>
    <definedName name="Print_Area_Reset" localSheetId="3">OFFSET([0]!Full_Print,0,0,'Abt . 10 qts'!Last_Row)</definedName>
    <definedName name="Print_Area_Reset" localSheetId="5">OFFSET(Full_Print,0,0,Last_Row)</definedName>
    <definedName name="Print_Area_Reset" localSheetId="0">OFFSET('G. Abstract080418'!Full_Print,0,0,'G. Abstract080418'!Last_Row)</definedName>
    <definedName name="Print_Area_Reset">OFFSET(Full_Print,0,0,Last_Row)</definedName>
    <definedName name="_xlnm.Print_Titles" localSheetId="4">'10 qts'!$4:$5</definedName>
    <definedName name="_xlnm.Print_Titles" localSheetId="2">'20 in 1'!$4:$5</definedName>
    <definedName name="_xlnm.Print_Titles" localSheetId="1">'Abstract.20 in 1'!$3:$3</definedName>
    <definedName name="_xlnm.Print_Titles" localSheetId="3">'Abt . 10 qts'!$5:$5</definedName>
    <definedName name="_xlnm.Print_Titles" localSheetId="5">Data!$5:$7</definedName>
    <definedName name="_xlnm.Print_Titles">#REF!</definedName>
    <definedName name="PRINT_TITLES_MI" localSheetId="4">#REF!</definedName>
    <definedName name="PRINT_TITLES_MI" localSheetId="2">#REF!</definedName>
    <definedName name="PRINT_TITLES_MI" localSheetId="1">#REF!</definedName>
    <definedName name="PRINT_TITLES_MI" localSheetId="3">#REF!</definedName>
    <definedName name="PRINT_TITLES_MI" localSheetId="0">#REF!</definedName>
    <definedName name="PRINT_TITLES_MI">#REF!</definedName>
    <definedName name="ps_app" localSheetId="0">#REF!</definedName>
    <definedName name="ps_app">#REF!</definedName>
    <definedName name="ps_est" localSheetId="0">#REF!</definedName>
    <definedName name="ps_est">#REF!</definedName>
    <definedName name="ps_max" localSheetId="0">#REF!</definedName>
    <definedName name="ps_max">#REF!</definedName>
    <definedName name="ps_paid" localSheetId="0">#REF!</definedName>
    <definedName name="ps_paid">#REF!</definedName>
    <definedName name="ps_quo" localSheetId="0">#REF!</definedName>
    <definedName name="ps_quo">#REF!</definedName>
    <definedName name="ps_rec" localSheetId="0">#REF!</definedName>
    <definedName name="ps_rec">#REF!</definedName>
    <definedName name="QQE" localSheetId="2">#REF!</definedName>
    <definedName name="QQE" localSheetId="1">#REF!</definedName>
    <definedName name="QQE" localSheetId="3">#REF!</definedName>
    <definedName name="QQE">#REF!</definedName>
    <definedName name="QWE" localSheetId="2">#REF!</definedName>
    <definedName name="QWE" localSheetId="1">#REF!</definedName>
    <definedName name="QWE" localSheetId="3">#REF!</definedName>
    <definedName name="QWE">#REF!</definedName>
    <definedName name="roya" localSheetId="2">#REF!</definedName>
    <definedName name="roya" localSheetId="1">#REF!</definedName>
    <definedName name="roya" localSheetId="3">#REF!</definedName>
    <definedName name="roya">#REF!</definedName>
    <definedName name="rwe" localSheetId="2">#REF!</definedName>
    <definedName name="rwe" localSheetId="1">#REF!</definedName>
    <definedName name="rwe" localSheetId="3">#REF!</definedName>
    <definedName name="rwe">#REF!</definedName>
    <definedName name="s" localSheetId="2">#REF!</definedName>
    <definedName name="s" localSheetId="1">#REF!</definedName>
    <definedName name="s" localSheetId="3">#REF!</definedName>
    <definedName name="s">#REF!</definedName>
    <definedName name="saq" localSheetId="2">#REF!</definedName>
    <definedName name="saq" localSheetId="1">#REF!</definedName>
    <definedName name="saq" localSheetId="3">#REF!</definedName>
    <definedName name="saq">#REF!</definedName>
    <definedName name="Sched_Pay" localSheetId="0">#REF!</definedName>
    <definedName name="Sched_Pay">#REF!</definedName>
    <definedName name="Scheduled_Extra_Payments" localSheetId="0">#REF!</definedName>
    <definedName name="Scheduled_Extra_Payments">#REF!</definedName>
    <definedName name="Scheduled_Interest_Rate" localSheetId="0">#REF!</definedName>
    <definedName name="Scheduled_Interest_Rate">#REF!</definedName>
    <definedName name="Scheduled_Monthly_Payment" localSheetId="0">#REF!</definedName>
    <definedName name="Scheduled_Monthly_Payment">#REF!</definedName>
    <definedName name="sda" localSheetId="2">#REF!</definedName>
    <definedName name="sda" localSheetId="1">#REF!</definedName>
    <definedName name="sda" localSheetId="3">#REF!</definedName>
    <definedName name="sda">#REF!</definedName>
    <definedName name="sdfghskjgrkjg" localSheetId="2">#REF!</definedName>
    <definedName name="sdfghskjgrkjg" localSheetId="1">#REF!</definedName>
    <definedName name="sdfghskjgrkjg" localSheetId="3">#REF!</definedName>
    <definedName name="sdfghskjgrkjg">#REF!</definedName>
    <definedName name="sfysisjghisufgisghifdgh" localSheetId="2">#REF!</definedName>
    <definedName name="sfysisjghisufgisghifdgh" localSheetId="1">#REF!</definedName>
    <definedName name="sfysisjghisufgisghifdgh" localSheetId="3">#REF!</definedName>
    <definedName name="sfysisjghisufgisghifdgh">#REF!</definedName>
    <definedName name="srgfrthfjjhgj" localSheetId="2">#REF!</definedName>
    <definedName name="srgfrthfjjhgj" localSheetId="1">#REF!</definedName>
    <definedName name="srgfrthfjjhgj" localSheetId="3">#REF!</definedName>
    <definedName name="srgfrthfjjhgj">#REF!</definedName>
    <definedName name="sump" localSheetId="0">#REF!</definedName>
    <definedName name="sump">#REF!</definedName>
    <definedName name="Total_Interest" localSheetId="0">#REF!</definedName>
    <definedName name="Total_Interest">#REF!</definedName>
    <definedName name="Total_Pay" localSheetId="0">#REF!</definedName>
    <definedName name="Total_Pay">#REF!</definedName>
    <definedName name="Total_Payment" localSheetId="4">Scheduled_Payment+Extra_Payment</definedName>
    <definedName name="Total_Payment" localSheetId="2">Scheduled_Payment+Extra_Payment</definedName>
    <definedName name="Total_Payment" localSheetId="1">Scheduled_Payment+Extra_Payment</definedName>
    <definedName name="Total_Payment" localSheetId="3">Scheduled_Payment+Extra_Payment</definedName>
    <definedName name="Total_Payment" localSheetId="5">Scheduled_Payment+Extra_Payment</definedName>
    <definedName name="Total_Payment" localSheetId="0">Scheduled_Payment+Extra_Payment</definedName>
    <definedName name="Total_Payment">Scheduled_Payment+Extra_Payment</definedName>
    <definedName name="v_app" localSheetId="4">#REF!</definedName>
    <definedName name="v_app" localSheetId="2">#REF!</definedName>
    <definedName name="v_app" localSheetId="1">#REF!</definedName>
    <definedName name="v_app" localSheetId="3">#REF!</definedName>
    <definedName name="v_app" localSheetId="0">#REF!</definedName>
    <definedName name="v_app">#REF!</definedName>
    <definedName name="v_est" localSheetId="4">#REF!</definedName>
    <definedName name="v_est" localSheetId="2">#REF!</definedName>
    <definedName name="v_est" localSheetId="1">#REF!</definedName>
    <definedName name="v_est" localSheetId="3">#REF!</definedName>
    <definedName name="v_est" localSheetId="0">#REF!</definedName>
    <definedName name="v_est">#REF!</definedName>
    <definedName name="v_paid" localSheetId="4">#REF!</definedName>
    <definedName name="v_paid" localSheetId="2">#REF!</definedName>
    <definedName name="v_paid" localSheetId="1">#REF!</definedName>
    <definedName name="v_paid" localSheetId="3">#REF!</definedName>
    <definedName name="v_paid" localSheetId="0">#REF!</definedName>
    <definedName name="v_paid">#REF!</definedName>
    <definedName name="v_quo" localSheetId="0">#REF!</definedName>
    <definedName name="v_quo">#REF!</definedName>
    <definedName name="v_rec" localSheetId="0">#REF!</definedName>
    <definedName name="v_rec">#REF!</definedName>
    <definedName name="v_tot" localSheetId="0">#REF!</definedName>
    <definedName name="v_tot">#REF!</definedName>
    <definedName name="Values_Entered" localSheetId="4">IF('10 qts'!Loan_Amount*[0]!Interest_Rate*'10 qts'!Loan_Years*'10 qts'!Loan_Start&gt;0,1,0)</definedName>
    <definedName name="Values_Entered" localSheetId="2">IF('20 in 1'!Loan_Amount*Interest_Rate*'20 in 1'!Loan_Years*'20 in 1'!Loan_Start&gt;0,1,0)</definedName>
    <definedName name="Values_Entered" localSheetId="1">IF('Abstract.20 in 1'!Loan_Amount*Interest_Rate*'Abstract.20 in 1'!Loan_Years*'Abstract.20 in 1'!Loan_Start&gt;0,1,0)</definedName>
    <definedName name="Values_Entered" localSheetId="3">IF('Abt . 10 qts'!Loan_Amount*[0]!Interest_Rate*'Abt . 10 qts'!Loan_Years*'Abt . 10 qts'!Loan_Start&gt;0,1,0)</definedName>
    <definedName name="Values_Entered" localSheetId="5">IF(Loan_Amount*Interest_Rate*Loan_Years*Loan_Start&gt;0,1,0)</definedName>
    <definedName name="Values_Entered" localSheetId="0">IF('G. Abstract080418'!Loan_Amount*'G. Abstract080418'!Interest_Rate*'G. Abstract080418'!Loan_Years*'G. Abstract080418'!Loan_Start&gt;0,1,0)</definedName>
    <definedName name="Values_Entered">IF(Loan_Amount*Interest_Rate*Loan_Years*Loan_Start&gt;0,1,0)</definedName>
    <definedName name="vignesh" localSheetId="4">#REF!</definedName>
    <definedName name="vignesh" localSheetId="2">#REF!</definedName>
    <definedName name="vignesh" localSheetId="1">#REF!</definedName>
    <definedName name="vignesh" localSheetId="3">#REF!</definedName>
    <definedName name="vignesh" localSheetId="0">#REF!</definedName>
    <definedName name="vignesh">#REF!</definedName>
    <definedName name="W" localSheetId="2">#REF!</definedName>
    <definedName name="W" localSheetId="1">#REF!</definedName>
    <definedName name="W" localSheetId="3">#REF!</definedName>
    <definedName name="W">#REF!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1" i="19" l="1"/>
  <c r="E11" i="27" l="1"/>
  <c r="D9" i="19"/>
  <c r="I1038" i="26" l="1"/>
  <c r="I1037" i="26"/>
  <c r="I1036" i="26"/>
  <c r="I1035" i="26"/>
  <c r="I1034" i="26"/>
  <c r="I1033" i="26"/>
  <c r="I1032" i="26"/>
  <c r="I1031" i="26"/>
  <c r="I1030" i="26"/>
  <c r="I1029" i="26"/>
  <c r="I1028" i="26"/>
  <c r="I1027" i="26"/>
  <c r="I1026" i="26"/>
  <c r="I1025" i="26"/>
  <c r="I1024" i="26"/>
  <c r="I1023" i="26"/>
  <c r="I1022" i="26"/>
  <c r="I1021"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726" i="24"/>
  <c r="I725" i="24"/>
  <c r="I724" i="24"/>
  <c r="I723" i="24"/>
  <c r="I722" i="24"/>
  <c r="I721" i="24"/>
  <c r="I720" i="24"/>
  <c r="I719" i="24"/>
  <c r="I718" i="24"/>
  <c r="I717" i="24"/>
  <c r="I716" i="24"/>
  <c r="I715" i="24"/>
  <c r="I714" i="24"/>
  <c r="I713" i="24"/>
  <c r="I712" i="24"/>
  <c r="I711" i="24"/>
  <c r="I710" i="24"/>
  <c r="I709" i="24"/>
  <c r="I707" i="24"/>
  <c r="I706" i="24"/>
  <c r="I705" i="24"/>
  <c r="I704" i="24"/>
  <c r="I703" i="24"/>
  <c r="I702" i="24"/>
  <c r="I701" i="24"/>
  <c r="I700" i="24"/>
  <c r="I699" i="24"/>
  <c r="I698" i="24"/>
  <c r="I697" i="24"/>
  <c r="I696" i="24"/>
  <c r="I695" i="24"/>
  <c r="I694" i="24"/>
  <c r="I693" i="24"/>
  <c r="I692" i="24"/>
  <c r="I691" i="24"/>
  <c r="I690" i="24"/>
  <c r="I689" i="24"/>
  <c r="I688" i="24"/>
  <c r="I687" i="24"/>
  <c r="I686" i="24"/>
  <c r="I685" i="24"/>
  <c r="I684" i="24"/>
  <c r="I683" i="24"/>
  <c r="I682" i="24"/>
  <c r="I670" i="24"/>
  <c r="I671" i="24"/>
  <c r="I672" i="24"/>
  <c r="I673" i="24"/>
  <c r="I674" i="24"/>
  <c r="I675" i="24"/>
  <c r="I676" i="24"/>
  <c r="I677" i="24"/>
  <c r="I679" i="24"/>
  <c r="I680" i="24"/>
  <c r="I1153" i="24"/>
  <c r="I1155" i="24" s="1"/>
  <c r="I1157" i="24" s="1"/>
  <c r="A2" i="26"/>
  <c r="A2" i="24"/>
  <c r="G1310" i="26" l="1"/>
  <c r="I1310" i="26" s="1"/>
  <c r="G1420" i="24"/>
  <c r="I1420" i="24" s="1"/>
  <c r="I1089" i="24"/>
  <c r="I817" i="24"/>
  <c r="I819" i="24" s="1"/>
  <c r="I821" i="24" s="1"/>
  <c r="I645" i="24"/>
  <c r="I749" i="26"/>
  <c r="I750" i="26"/>
  <c r="I751" i="26"/>
  <c r="I752" i="26"/>
  <c r="I753" i="26"/>
  <c r="I754" i="26"/>
  <c r="I755" i="26"/>
  <c r="I756" i="26"/>
  <c r="I757" i="26"/>
  <c r="I758" i="26"/>
  <c r="I759" i="26"/>
  <c r="I760" i="26"/>
  <c r="I761" i="26"/>
  <c r="I762" i="26"/>
  <c r="I763" i="26"/>
  <c r="I764" i="26"/>
  <c r="I765" i="26"/>
  <c r="I766" i="26"/>
  <c r="I767" i="26"/>
  <c r="I768" i="26"/>
  <c r="I769" i="26"/>
  <c r="I770" i="26"/>
  <c r="I771" i="26"/>
  <c r="I772" i="26"/>
  <c r="I773" i="26"/>
  <c r="I774" i="26"/>
  <c r="I775" i="26"/>
  <c r="I776" i="26"/>
  <c r="I777" i="26"/>
  <c r="I778" i="26"/>
  <c r="I779" i="26"/>
  <c r="I780" i="26"/>
  <c r="I781" i="26"/>
  <c r="I790" i="26"/>
  <c r="I791" i="26"/>
  <c r="I792" i="26"/>
  <c r="I793" i="26"/>
  <c r="I794" i="26"/>
  <c r="I795" i="26"/>
  <c r="I796" i="26"/>
  <c r="I797" i="26"/>
  <c r="I798" i="26"/>
  <c r="I799" i="26"/>
  <c r="I800" i="26"/>
  <c r="I801" i="26"/>
  <c r="I802" i="26"/>
  <c r="I803" i="26"/>
  <c r="I804" i="26"/>
  <c r="I805" i="26"/>
  <c r="I806" i="26"/>
  <c r="I807" i="26"/>
  <c r="I808" i="26"/>
  <c r="I809" i="26"/>
  <c r="I810" i="26"/>
  <c r="I811" i="26"/>
  <c r="I812" i="26"/>
  <c r="I813" i="26"/>
  <c r="I814" i="26"/>
  <c r="I815" i="26"/>
  <c r="I816" i="26"/>
  <c r="I817" i="26"/>
  <c r="I818" i="26"/>
  <c r="I819" i="26"/>
  <c r="I820" i="26"/>
  <c r="I821" i="26"/>
  <c r="I822" i="26"/>
  <c r="I823" i="26"/>
  <c r="I824" i="26"/>
  <c r="I825" i="26"/>
  <c r="I826" i="26"/>
  <c r="I827" i="26"/>
  <c r="I828" i="26"/>
  <c r="I829" i="26"/>
  <c r="I872" i="26"/>
  <c r="I873" i="26"/>
  <c r="I874" i="26"/>
  <c r="I875" i="26"/>
  <c r="I876" i="26"/>
  <c r="I877" i="26"/>
  <c r="I878" i="26"/>
  <c r="I879" i="26"/>
  <c r="I880" i="26"/>
  <c r="I881" i="26"/>
  <c r="I882" i="26"/>
  <c r="I913" i="26"/>
  <c r="I914" i="26"/>
  <c r="I915" i="26"/>
  <c r="I916" i="26"/>
  <c r="I917" i="26"/>
  <c r="I918" i="26"/>
  <c r="I919" i="26"/>
  <c r="I920" i="26"/>
  <c r="I921" i="26"/>
  <c r="I922" i="26"/>
  <c r="I912" i="26"/>
  <c r="I939" i="26"/>
  <c r="I940" i="26"/>
  <c r="I941" i="26"/>
  <c r="I942" i="26"/>
  <c r="I943" i="26"/>
  <c r="I944" i="26"/>
  <c r="I945" i="26"/>
  <c r="I938" i="26"/>
  <c r="I1131" i="26"/>
  <c r="I1241" i="26"/>
  <c r="G175" i="27"/>
  <c r="G179" i="25"/>
  <c r="I1701" i="26"/>
  <c r="B176" i="27" s="1"/>
  <c r="I1835" i="24"/>
  <c r="B180" i="25" s="1"/>
  <c r="G180" i="25" l="1"/>
  <c r="G176" i="27"/>
  <c r="D13" i="19"/>
  <c r="F13" i="19" s="1"/>
  <c r="F12" i="19"/>
  <c r="I1774" i="24" l="1"/>
  <c r="I1832" i="24" l="1"/>
  <c r="B178" i="25" s="1"/>
  <c r="G178" i="25" s="1"/>
  <c r="F1314" i="28" l="1"/>
  <c r="F1316" i="28" s="1"/>
  <c r="F1291" i="28"/>
  <c r="F1283" i="28"/>
  <c r="F1275" i="28"/>
  <c r="F1274" i="28"/>
  <c r="F1276" i="28" s="1"/>
  <c r="F8" i="27"/>
  <c r="F13" i="27"/>
  <c r="F17" i="27"/>
  <c r="F27" i="27"/>
  <c r="F35" i="27"/>
  <c r="F42" i="27"/>
  <c r="F53" i="27"/>
  <c r="F57" i="27"/>
  <c r="F66" i="27"/>
  <c r="F69" i="27"/>
  <c r="F75" i="27"/>
  <c r="F82" i="27"/>
  <c r="F84" i="27"/>
  <c r="F97" i="27"/>
  <c r="F113" i="27"/>
  <c r="F127" i="27"/>
  <c r="F131" i="27"/>
  <c r="F141" i="27"/>
  <c r="F142" i="27"/>
  <c r="F152" i="27"/>
  <c r="F172" i="27"/>
  <c r="C7" i="27"/>
  <c r="F7" i="27" s="1"/>
  <c r="C9" i="27"/>
  <c r="F9" i="27" s="1"/>
  <c r="C10" i="27"/>
  <c r="F10" i="27" s="1"/>
  <c r="C11" i="27"/>
  <c r="F11" i="27" s="1"/>
  <c r="C12" i="27"/>
  <c r="F12" i="27" s="1"/>
  <c r="C14" i="27"/>
  <c r="F14" i="27" s="1"/>
  <c r="C15" i="27"/>
  <c r="F15" i="27" s="1"/>
  <c r="C16" i="27"/>
  <c r="F16" i="27" s="1"/>
  <c r="C18" i="27"/>
  <c r="F18" i="27" s="1"/>
  <c r="C19" i="27"/>
  <c r="F19" i="27" s="1"/>
  <c r="C20" i="27"/>
  <c r="F20" i="27" s="1"/>
  <c r="C21" i="27"/>
  <c r="F21" i="27" s="1"/>
  <c r="C22" i="27"/>
  <c r="F22" i="27" s="1"/>
  <c r="C23" i="27"/>
  <c r="F23" i="27" s="1"/>
  <c r="C24" i="27"/>
  <c r="F24" i="27" s="1"/>
  <c r="C25" i="27"/>
  <c r="F25" i="27" s="1"/>
  <c r="C26" i="27"/>
  <c r="F26" i="27" s="1"/>
  <c r="C28" i="27"/>
  <c r="F28" i="27" s="1"/>
  <c r="C29" i="27"/>
  <c r="F29" i="27" s="1"/>
  <c r="C30" i="27"/>
  <c r="F30" i="27" s="1"/>
  <c r="C31" i="27"/>
  <c r="F31" i="27" s="1"/>
  <c r="C32" i="27"/>
  <c r="F32" i="27" s="1"/>
  <c r="C33" i="27"/>
  <c r="F33" i="27" s="1"/>
  <c r="C34" i="27"/>
  <c r="F34" i="27" s="1"/>
  <c r="C36" i="27"/>
  <c r="F36" i="27" s="1"/>
  <c r="C37" i="27"/>
  <c r="F37" i="27" s="1"/>
  <c r="C38" i="27"/>
  <c r="F38" i="27" s="1"/>
  <c r="C39" i="27"/>
  <c r="F39" i="27" s="1"/>
  <c r="C40" i="27"/>
  <c r="F40" i="27" s="1"/>
  <c r="C41" i="27"/>
  <c r="F41" i="27" s="1"/>
  <c r="C43" i="27"/>
  <c r="F43" i="27" s="1"/>
  <c r="C44" i="27"/>
  <c r="F44" i="27" s="1"/>
  <c r="C45" i="27"/>
  <c r="F45" i="27" s="1"/>
  <c r="C46" i="27"/>
  <c r="F46" i="27" s="1"/>
  <c r="C47" i="27"/>
  <c r="F47" i="27" s="1"/>
  <c r="C48" i="27"/>
  <c r="F48" i="27" s="1"/>
  <c r="C49" i="27"/>
  <c r="F49" i="27" s="1"/>
  <c r="C50" i="27"/>
  <c r="F50" i="27" s="1"/>
  <c r="C51" i="27"/>
  <c r="F51" i="27" s="1"/>
  <c r="C52" i="27"/>
  <c r="F52" i="27" s="1"/>
  <c r="C54" i="27"/>
  <c r="F54" i="27" s="1"/>
  <c r="C55" i="27"/>
  <c r="F55" i="27" s="1"/>
  <c r="C56" i="27"/>
  <c r="F56" i="27" s="1"/>
  <c r="C58" i="27"/>
  <c r="F58" i="27" s="1"/>
  <c r="C59" i="27"/>
  <c r="F59" i="27" s="1"/>
  <c r="C60" i="27"/>
  <c r="F60" i="27" s="1"/>
  <c r="C61" i="27"/>
  <c r="F61" i="27" s="1"/>
  <c r="C62" i="27"/>
  <c r="F62" i="27" s="1"/>
  <c r="C63" i="27"/>
  <c r="F63" i="27" s="1"/>
  <c r="C64" i="27"/>
  <c r="F64" i="27" s="1"/>
  <c r="C65" i="27"/>
  <c r="F65" i="27" s="1"/>
  <c r="C67" i="27"/>
  <c r="F67" i="27" s="1"/>
  <c r="C68" i="27"/>
  <c r="F68" i="27" s="1"/>
  <c r="C70" i="27"/>
  <c r="F70" i="27" s="1"/>
  <c r="C71" i="27"/>
  <c r="F71" i="27" s="1"/>
  <c r="C72" i="27"/>
  <c r="F72" i="27" s="1"/>
  <c r="C73" i="27"/>
  <c r="F73" i="27" s="1"/>
  <c r="C74" i="27"/>
  <c r="F74" i="27" s="1"/>
  <c r="C76" i="27"/>
  <c r="F76" i="27" s="1"/>
  <c r="C77" i="27"/>
  <c r="F77" i="27" s="1"/>
  <c r="C78" i="27"/>
  <c r="F78" i="27" s="1"/>
  <c r="C79" i="27"/>
  <c r="F79" i="27" s="1"/>
  <c r="C80" i="27"/>
  <c r="F80" i="27" s="1"/>
  <c r="C81" i="27"/>
  <c r="F81" i="27" s="1"/>
  <c r="C83" i="27"/>
  <c r="F83" i="27" s="1"/>
  <c r="C85" i="27"/>
  <c r="F85" i="27" s="1"/>
  <c r="C86" i="27"/>
  <c r="F86" i="27" s="1"/>
  <c r="C87" i="27"/>
  <c r="F87" i="27" s="1"/>
  <c r="C88" i="27"/>
  <c r="F88" i="27" s="1"/>
  <c r="C89" i="27"/>
  <c r="F89" i="27" s="1"/>
  <c r="C90" i="27"/>
  <c r="F90" i="27" s="1"/>
  <c r="C91" i="27"/>
  <c r="F91" i="27" s="1"/>
  <c r="C92" i="27"/>
  <c r="F92" i="27" s="1"/>
  <c r="C93" i="27"/>
  <c r="F93" i="27" s="1"/>
  <c r="C94" i="27"/>
  <c r="F94" i="27" s="1"/>
  <c r="C95" i="27"/>
  <c r="F95" i="27" s="1"/>
  <c r="C96" i="27"/>
  <c r="F96" i="27" s="1"/>
  <c r="C98" i="27"/>
  <c r="F98" i="27" s="1"/>
  <c r="C99" i="27"/>
  <c r="F99" i="27" s="1"/>
  <c r="C100" i="27"/>
  <c r="F100" i="27" s="1"/>
  <c r="C101" i="27"/>
  <c r="F101" i="27" s="1"/>
  <c r="C102" i="27"/>
  <c r="F102" i="27" s="1"/>
  <c r="C103" i="27"/>
  <c r="F103" i="27" s="1"/>
  <c r="C104" i="27"/>
  <c r="F104" i="27" s="1"/>
  <c r="C105" i="27"/>
  <c r="F105" i="27" s="1"/>
  <c r="C106" i="27"/>
  <c r="F106" i="27" s="1"/>
  <c r="C107" i="27"/>
  <c r="F107" i="27" s="1"/>
  <c r="C108" i="27"/>
  <c r="F108" i="27" s="1"/>
  <c r="C109" i="27"/>
  <c r="F109" i="27" s="1"/>
  <c r="C110" i="27"/>
  <c r="F110" i="27" s="1"/>
  <c r="C111" i="27"/>
  <c r="F111" i="27" s="1"/>
  <c r="C112" i="27"/>
  <c r="F112" i="27" s="1"/>
  <c r="C114" i="27"/>
  <c r="F114" i="27" s="1"/>
  <c r="C115" i="27"/>
  <c r="F115" i="27" s="1"/>
  <c r="C116" i="27"/>
  <c r="F116" i="27" s="1"/>
  <c r="C117" i="27"/>
  <c r="F117" i="27" s="1"/>
  <c r="C118" i="27"/>
  <c r="F118" i="27" s="1"/>
  <c r="C119" i="27"/>
  <c r="F119" i="27" s="1"/>
  <c r="C120" i="27"/>
  <c r="F120" i="27" s="1"/>
  <c r="C121" i="27"/>
  <c r="F121" i="27" s="1"/>
  <c r="C122" i="27"/>
  <c r="F122" i="27" s="1"/>
  <c r="C123" i="27"/>
  <c r="F123" i="27" s="1"/>
  <c r="C124" i="27"/>
  <c r="F124" i="27" s="1"/>
  <c r="C125" i="27"/>
  <c r="F125" i="27" s="1"/>
  <c r="C126" i="27"/>
  <c r="F126" i="27" s="1"/>
  <c r="C128" i="27"/>
  <c r="F128" i="27" s="1"/>
  <c r="C129" i="27"/>
  <c r="F129" i="27" s="1"/>
  <c r="C130" i="27"/>
  <c r="F130" i="27" s="1"/>
  <c r="C132" i="27"/>
  <c r="F132" i="27" s="1"/>
  <c r="C133" i="27"/>
  <c r="F133" i="27" s="1"/>
  <c r="C134" i="27"/>
  <c r="F134" i="27" s="1"/>
  <c r="C135" i="27"/>
  <c r="F135" i="27" s="1"/>
  <c r="C136" i="27"/>
  <c r="F136" i="27" s="1"/>
  <c r="C137" i="27"/>
  <c r="F137" i="27" s="1"/>
  <c r="C138" i="27"/>
  <c r="F138" i="27" s="1"/>
  <c r="C139" i="27"/>
  <c r="F139" i="27" s="1"/>
  <c r="C140" i="27"/>
  <c r="F140" i="27" s="1"/>
  <c r="C143" i="27"/>
  <c r="F143" i="27" s="1"/>
  <c r="C144" i="27"/>
  <c r="F144" i="27" s="1"/>
  <c r="C145" i="27"/>
  <c r="F145" i="27" s="1"/>
  <c r="C146" i="27"/>
  <c r="F146" i="27" s="1"/>
  <c r="C147" i="27"/>
  <c r="F147" i="27" s="1"/>
  <c r="C148" i="27"/>
  <c r="F148" i="27" s="1"/>
  <c r="C149" i="27"/>
  <c r="F149" i="27" s="1"/>
  <c r="C150" i="27"/>
  <c r="F150" i="27" s="1"/>
  <c r="C151" i="27"/>
  <c r="F151" i="27" s="1"/>
  <c r="C153" i="27"/>
  <c r="F153" i="27" s="1"/>
  <c r="C154" i="27"/>
  <c r="F154" i="27" s="1"/>
  <c r="C155" i="27"/>
  <c r="F155" i="27" s="1"/>
  <c r="C156" i="27"/>
  <c r="F156" i="27" s="1"/>
  <c r="C157" i="27"/>
  <c r="F157" i="27" s="1"/>
  <c r="C158" i="27"/>
  <c r="F158" i="27" s="1"/>
  <c r="C159" i="27"/>
  <c r="F159" i="27" s="1"/>
  <c r="C160" i="27"/>
  <c r="F160" i="27" s="1"/>
  <c r="C161" i="27"/>
  <c r="F161" i="27" s="1"/>
  <c r="C162" i="27"/>
  <c r="F162" i="27" s="1"/>
  <c r="C163" i="27"/>
  <c r="F163" i="27" s="1"/>
  <c r="C164" i="27"/>
  <c r="F164" i="27" s="1"/>
  <c r="C165" i="27"/>
  <c r="F165" i="27" s="1"/>
  <c r="C166" i="27"/>
  <c r="F166" i="27" s="1"/>
  <c r="C167" i="27"/>
  <c r="F167" i="27" s="1"/>
  <c r="C168" i="27"/>
  <c r="F168" i="27" s="1"/>
  <c r="C169" i="27"/>
  <c r="F169" i="27" s="1"/>
  <c r="C170" i="27"/>
  <c r="F170" i="27" s="1"/>
  <c r="C171" i="27"/>
  <c r="F171" i="27" s="1"/>
  <c r="C173" i="27"/>
  <c r="F173" i="27" s="1"/>
  <c r="C174" i="27"/>
  <c r="F174" i="27" s="1"/>
  <c r="F11" i="25"/>
  <c r="F15" i="25"/>
  <c r="F25" i="25"/>
  <c r="F33" i="25"/>
  <c r="F40" i="25"/>
  <c r="F50" i="25"/>
  <c r="F54" i="25"/>
  <c r="F63" i="25"/>
  <c r="F66" i="25"/>
  <c r="F72" i="25"/>
  <c r="F79" i="25"/>
  <c r="F81" i="25"/>
  <c r="F94" i="25"/>
  <c r="F111" i="25"/>
  <c r="F125" i="25"/>
  <c r="F128" i="25"/>
  <c r="F132" i="25"/>
  <c r="F142" i="25"/>
  <c r="F143" i="25"/>
  <c r="F153" i="25"/>
  <c r="F174" i="25"/>
  <c r="F181" i="25"/>
  <c r="C5" i="25"/>
  <c r="F5" i="25" s="1"/>
  <c r="C6" i="25"/>
  <c r="F6" i="25" s="1"/>
  <c r="C7" i="25"/>
  <c r="F7" i="25" s="1"/>
  <c r="C8" i="25"/>
  <c r="F8" i="25" s="1"/>
  <c r="C9" i="25"/>
  <c r="F9" i="25" s="1"/>
  <c r="C10" i="25"/>
  <c r="F10" i="25" s="1"/>
  <c r="C12" i="25"/>
  <c r="F12" i="25" s="1"/>
  <c r="C13" i="25"/>
  <c r="F13" i="25" s="1"/>
  <c r="C14" i="25"/>
  <c r="F14" i="25" s="1"/>
  <c r="C16" i="25"/>
  <c r="F16" i="25" s="1"/>
  <c r="C17" i="25"/>
  <c r="F17" i="25" s="1"/>
  <c r="C18" i="25"/>
  <c r="F18" i="25" s="1"/>
  <c r="C19" i="25"/>
  <c r="F19" i="25" s="1"/>
  <c r="C20" i="25"/>
  <c r="F20" i="25" s="1"/>
  <c r="C21" i="25"/>
  <c r="F21" i="25" s="1"/>
  <c r="C22" i="25"/>
  <c r="F22" i="25" s="1"/>
  <c r="C23" i="25"/>
  <c r="F23" i="25" s="1"/>
  <c r="C24" i="25"/>
  <c r="F24" i="25" s="1"/>
  <c r="C26" i="25"/>
  <c r="F26" i="25" s="1"/>
  <c r="C27" i="25"/>
  <c r="F27" i="25" s="1"/>
  <c r="C28" i="25"/>
  <c r="F28" i="25" s="1"/>
  <c r="C29" i="25"/>
  <c r="F29" i="25" s="1"/>
  <c r="C30" i="25"/>
  <c r="F30" i="25" s="1"/>
  <c r="C31" i="25"/>
  <c r="F31" i="25" s="1"/>
  <c r="C32" i="25"/>
  <c r="F32" i="25" s="1"/>
  <c r="C34" i="25"/>
  <c r="F34" i="25" s="1"/>
  <c r="C35" i="25"/>
  <c r="F35" i="25" s="1"/>
  <c r="C36" i="25"/>
  <c r="F36" i="25" s="1"/>
  <c r="C37" i="25"/>
  <c r="F37" i="25" s="1"/>
  <c r="C38" i="25"/>
  <c r="F38" i="25" s="1"/>
  <c r="C39" i="25"/>
  <c r="F39" i="25" s="1"/>
  <c r="C41" i="25"/>
  <c r="F41" i="25" s="1"/>
  <c r="C42" i="25"/>
  <c r="F42" i="25" s="1"/>
  <c r="C43" i="25"/>
  <c r="F43" i="25" s="1"/>
  <c r="C44" i="25"/>
  <c r="F44" i="25" s="1"/>
  <c r="C45" i="25"/>
  <c r="F45" i="25" s="1"/>
  <c r="C46" i="25"/>
  <c r="F46" i="25" s="1"/>
  <c r="C47" i="25"/>
  <c r="F47" i="25" s="1"/>
  <c r="C48" i="25"/>
  <c r="F48" i="25" s="1"/>
  <c r="C49" i="25"/>
  <c r="F49" i="25" s="1"/>
  <c r="C51" i="25"/>
  <c r="F51" i="25" s="1"/>
  <c r="C52" i="25"/>
  <c r="F52" i="25" s="1"/>
  <c r="C53" i="25"/>
  <c r="F53" i="25" s="1"/>
  <c r="C55" i="25"/>
  <c r="F55" i="25" s="1"/>
  <c r="C56" i="25"/>
  <c r="F56" i="25" s="1"/>
  <c r="C57" i="25"/>
  <c r="F57" i="25" s="1"/>
  <c r="C58" i="25"/>
  <c r="F58" i="25" s="1"/>
  <c r="F59" i="25"/>
  <c r="C60" i="25"/>
  <c r="F60" i="25" s="1"/>
  <c r="C61" i="25"/>
  <c r="F61" i="25" s="1"/>
  <c r="C62" i="25"/>
  <c r="F62" i="25" s="1"/>
  <c r="C64" i="25"/>
  <c r="F64" i="25" s="1"/>
  <c r="C65" i="25"/>
  <c r="F65" i="25" s="1"/>
  <c r="C67" i="25"/>
  <c r="F67" i="25" s="1"/>
  <c r="C68" i="25"/>
  <c r="F68" i="25" s="1"/>
  <c r="C69" i="25"/>
  <c r="F69" i="25" s="1"/>
  <c r="C70" i="25"/>
  <c r="F70" i="25" s="1"/>
  <c r="C71" i="25"/>
  <c r="F71" i="25" s="1"/>
  <c r="C73" i="25"/>
  <c r="F73" i="25" s="1"/>
  <c r="C74" i="25"/>
  <c r="F74" i="25" s="1"/>
  <c r="C75" i="25"/>
  <c r="F75" i="25" s="1"/>
  <c r="C76" i="25"/>
  <c r="F76" i="25" s="1"/>
  <c r="C77" i="25"/>
  <c r="F77" i="25" s="1"/>
  <c r="C78" i="25"/>
  <c r="F78" i="25" s="1"/>
  <c r="C80" i="25"/>
  <c r="F80" i="25" s="1"/>
  <c r="C82" i="25"/>
  <c r="F82" i="25" s="1"/>
  <c r="C83" i="25"/>
  <c r="F83" i="25" s="1"/>
  <c r="C84" i="25"/>
  <c r="F84" i="25" s="1"/>
  <c r="C85" i="25"/>
  <c r="F85" i="25" s="1"/>
  <c r="C86" i="25"/>
  <c r="F86" i="25" s="1"/>
  <c r="C87" i="25"/>
  <c r="F87" i="25" s="1"/>
  <c r="C88" i="25"/>
  <c r="F88" i="25" s="1"/>
  <c r="C89" i="25"/>
  <c r="F89" i="25" s="1"/>
  <c r="C90" i="25"/>
  <c r="F90" i="25" s="1"/>
  <c r="C91" i="25"/>
  <c r="F91" i="25" s="1"/>
  <c r="C92" i="25"/>
  <c r="F92" i="25" s="1"/>
  <c r="C93" i="25"/>
  <c r="F93" i="25" s="1"/>
  <c r="C95" i="25"/>
  <c r="F95" i="25" s="1"/>
  <c r="C96" i="25"/>
  <c r="F96" i="25" s="1"/>
  <c r="C97" i="25"/>
  <c r="F97" i="25" s="1"/>
  <c r="C98" i="25"/>
  <c r="F98" i="25" s="1"/>
  <c r="C99" i="25"/>
  <c r="F99" i="25" s="1"/>
  <c r="C100" i="25"/>
  <c r="F100" i="25" s="1"/>
  <c r="C101" i="25"/>
  <c r="F101" i="25" s="1"/>
  <c r="C102" i="25"/>
  <c r="F102" i="25" s="1"/>
  <c r="C103" i="25"/>
  <c r="F103" i="25" s="1"/>
  <c r="C104" i="25"/>
  <c r="F104" i="25" s="1"/>
  <c r="C105" i="25"/>
  <c r="F105" i="25" s="1"/>
  <c r="C106" i="25"/>
  <c r="F106" i="25" s="1"/>
  <c r="C107" i="25"/>
  <c r="F107" i="25" s="1"/>
  <c r="C108" i="25"/>
  <c r="F108" i="25" s="1"/>
  <c r="C109" i="25"/>
  <c r="F109" i="25" s="1"/>
  <c r="C110" i="25"/>
  <c r="F110" i="25" s="1"/>
  <c r="C112" i="25"/>
  <c r="F112" i="25" s="1"/>
  <c r="C113" i="25"/>
  <c r="F113" i="25" s="1"/>
  <c r="C114" i="25"/>
  <c r="F114" i="25" s="1"/>
  <c r="C115" i="25"/>
  <c r="F115" i="25" s="1"/>
  <c r="C116" i="25"/>
  <c r="F116" i="25" s="1"/>
  <c r="C117" i="25"/>
  <c r="F117" i="25" s="1"/>
  <c r="C118" i="25"/>
  <c r="F118" i="25" s="1"/>
  <c r="C119" i="25"/>
  <c r="F119" i="25" s="1"/>
  <c r="C120" i="25"/>
  <c r="F120" i="25" s="1"/>
  <c r="C121" i="25"/>
  <c r="F121" i="25" s="1"/>
  <c r="C122" i="25"/>
  <c r="F122" i="25" s="1"/>
  <c r="C123" i="25"/>
  <c r="F123" i="25" s="1"/>
  <c r="C124" i="25"/>
  <c r="F124" i="25" s="1"/>
  <c r="C126" i="25"/>
  <c r="F126" i="25" s="1"/>
  <c r="C127" i="25"/>
  <c r="F127" i="25" s="1"/>
  <c r="C129" i="25"/>
  <c r="F129" i="25" s="1"/>
  <c r="C130" i="25"/>
  <c r="F130" i="25" s="1"/>
  <c r="C131" i="25"/>
  <c r="F131" i="25" s="1"/>
  <c r="C133" i="25"/>
  <c r="F133" i="25" s="1"/>
  <c r="C134" i="25"/>
  <c r="F134" i="25" s="1"/>
  <c r="C135" i="25"/>
  <c r="F135" i="25" s="1"/>
  <c r="C136" i="25"/>
  <c r="F136" i="25" s="1"/>
  <c r="C137" i="25"/>
  <c r="F137" i="25" s="1"/>
  <c r="C138" i="25"/>
  <c r="F138" i="25" s="1"/>
  <c r="C139" i="25"/>
  <c r="F139" i="25" s="1"/>
  <c r="C140" i="25"/>
  <c r="F140" i="25" s="1"/>
  <c r="C141" i="25"/>
  <c r="F141" i="25" s="1"/>
  <c r="C144" i="25"/>
  <c r="F144" i="25" s="1"/>
  <c r="C145" i="25"/>
  <c r="F145" i="25" s="1"/>
  <c r="C146" i="25"/>
  <c r="F146" i="25" s="1"/>
  <c r="C147" i="25"/>
  <c r="F147" i="25" s="1"/>
  <c r="C148" i="25"/>
  <c r="F148" i="25" s="1"/>
  <c r="C149" i="25"/>
  <c r="F149" i="25" s="1"/>
  <c r="C150" i="25"/>
  <c r="F150" i="25" s="1"/>
  <c r="C151" i="25"/>
  <c r="F151" i="25" s="1"/>
  <c r="C152" i="25"/>
  <c r="F152" i="25" s="1"/>
  <c r="C154" i="25"/>
  <c r="F154" i="25" s="1"/>
  <c r="C155" i="25"/>
  <c r="F155" i="25" s="1"/>
  <c r="C156" i="25"/>
  <c r="F156" i="25" s="1"/>
  <c r="C157" i="25"/>
  <c r="F157" i="25" s="1"/>
  <c r="C158" i="25"/>
  <c r="F158" i="25" s="1"/>
  <c r="C159" i="25"/>
  <c r="F159" i="25" s="1"/>
  <c r="C160" i="25"/>
  <c r="F160" i="25" s="1"/>
  <c r="C161" i="25"/>
  <c r="F161" i="25" s="1"/>
  <c r="C162" i="25"/>
  <c r="F162" i="25" s="1"/>
  <c r="C163" i="25"/>
  <c r="F163" i="25" s="1"/>
  <c r="C164" i="25"/>
  <c r="F164" i="25" s="1"/>
  <c r="C165" i="25"/>
  <c r="F165" i="25" s="1"/>
  <c r="C166" i="25"/>
  <c r="F166" i="25" s="1"/>
  <c r="C167" i="25"/>
  <c r="F167" i="25" s="1"/>
  <c r="C168" i="25"/>
  <c r="F168" i="25" s="1"/>
  <c r="C169" i="25"/>
  <c r="F169" i="25" s="1"/>
  <c r="C170" i="25"/>
  <c r="F170" i="25" s="1"/>
  <c r="C171" i="25"/>
  <c r="F171" i="25" s="1"/>
  <c r="C172" i="25"/>
  <c r="F172" i="25" s="1"/>
  <c r="C173" i="25"/>
  <c r="F173" i="25" s="1"/>
  <c r="C175" i="25"/>
  <c r="F175" i="25" s="1"/>
  <c r="C176" i="25"/>
  <c r="F176" i="25" s="1"/>
  <c r="C177" i="25"/>
  <c r="F177" i="25" s="1"/>
  <c r="G13" i="27"/>
  <c r="G35" i="27"/>
  <c r="G113" i="27"/>
  <c r="G141" i="27"/>
  <c r="G142" i="27"/>
  <c r="E172" i="27"/>
  <c r="E174" i="27"/>
  <c r="E167" i="27"/>
  <c r="E162" i="27"/>
  <c r="E163" i="27"/>
  <c r="E164" i="27"/>
  <c r="E165" i="27"/>
  <c r="E166" i="27"/>
  <c r="E151" i="27"/>
  <c r="E152" i="27"/>
  <c r="G152" i="27" s="1"/>
  <c r="E153" i="27"/>
  <c r="E154" i="27"/>
  <c r="E135" i="27"/>
  <c r="E136" i="27"/>
  <c r="E137" i="27"/>
  <c r="E138" i="27"/>
  <c r="E127" i="27"/>
  <c r="G127" i="27" s="1"/>
  <c r="E131" i="27"/>
  <c r="G131" i="27" s="1"/>
  <c r="E97" i="27"/>
  <c r="G97" i="27" s="1"/>
  <c r="E103" i="27"/>
  <c r="E65" i="27"/>
  <c r="E66" i="27"/>
  <c r="G66" i="27" s="1"/>
  <c r="E69" i="27"/>
  <c r="G69" i="27" s="1"/>
  <c r="E75" i="27"/>
  <c r="G75" i="27" s="1"/>
  <c r="E82" i="27"/>
  <c r="G82" i="27" s="1"/>
  <c r="E84" i="27"/>
  <c r="G84" i="27" s="1"/>
  <c r="E57" i="27"/>
  <c r="G57" i="27" s="1"/>
  <c r="E53" i="27"/>
  <c r="G53" i="27" s="1"/>
  <c r="E42" i="27"/>
  <c r="G42" i="27" s="1"/>
  <c r="E27" i="27"/>
  <c r="G27" i="27" s="1"/>
  <c r="E17" i="27"/>
  <c r="G17" i="27" s="1"/>
  <c r="G11" i="25"/>
  <c r="G15" i="25"/>
  <c r="G25" i="25"/>
  <c r="G33" i="25"/>
  <c r="G40" i="25"/>
  <c r="G50" i="25"/>
  <c r="G54" i="25"/>
  <c r="G63" i="25"/>
  <c r="G66" i="25"/>
  <c r="G72" i="25"/>
  <c r="G79" i="25"/>
  <c r="G81" i="25"/>
  <c r="G94" i="25"/>
  <c r="G111" i="25"/>
  <c r="G125" i="25"/>
  <c r="G128" i="25"/>
  <c r="G132" i="25"/>
  <c r="G142" i="25"/>
  <c r="G143" i="25"/>
  <c r="G153" i="25"/>
  <c r="G174" i="25"/>
  <c r="E173" i="27"/>
  <c r="E161" i="27"/>
  <c r="E161" i="25"/>
  <c r="E160" i="27" s="1"/>
  <c r="E171" i="27"/>
  <c r="E170" i="27"/>
  <c r="E169" i="27"/>
  <c r="F1284" i="28" l="1"/>
  <c r="F1278" i="28"/>
  <c r="F1292" i="28"/>
  <c r="F1277" i="28"/>
  <c r="F1279" i="28" s="1"/>
  <c r="E159" i="27"/>
  <c r="E159" i="25"/>
  <c r="E158" i="27" s="1"/>
  <c r="E158" i="25"/>
  <c r="E157" i="27" s="1"/>
  <c r="E157" i="25"/>
  <c r="E156" i="27" s="1"/>
  <c r="E155" i="27"/>
  <c r="F1285" i="28" l="1"/>
  <c r="F1286" i="28" s="1"/>
  <c r="F1293" i="28"/>
  <c r="F1294" i="28" s="1"/>
  <c r="E151" i="25"/>
  <c r="E150" i="27" s="1"/>
  <c r="E150" i="25"/>
  <c r="E149" i="27" s="1"/>
  <c r="E149" i="25"/>
  <c r="E148" i="27" s="1"/>
  <c r="E148" i="25"/>
  <c r="E147" i="27" s="1"/>
  <c r="E147" i="25"/>
  <c r="E146" i="27" s="1"/>
  <c r="E146" i="25"/>
  <c r="E145" i="27" s="1"/>
  <c r="E145" i="25"/>
  <c r="E144" i="27" s="1"/>
  <c r="E144" i="25"/>
  <c r="E143" i="27" s="1"/>
  <c r="E140" i="27"/>
  <c r="E139" i="27"/>
  <c r="E135" i="25"/>
  <c r="E134" i="27" s="1"/>
  <c r="E134" i="25"/>
  <c r="E133" i="27" s="1"/>
  <c r="E133" i="25"/>
  <c r="E132" i="27" s="1"/>
  <c r="E131" i="25"/>
  <c r="E130" i="27" s="1"/>
  <c r="E129" i="27"/>
  <c r="E128" i="27"/>
  <c r="E127" i="25"/>
  <c r="E126" i="25"/>
  <c r="E124" i="25"/>
  <c r="E126" i="27" s="1"/>
  <c r="E123" i="25"/>
  <c r="E125" i="27" s="1"/>
  <c r="E122" i="25"/>
  <c r="E124" i="27" s="1"/>
  <c r="E121" i="25"/>
  <c r="E123" i="27" s="1"/>
  <c r="E120" i="25"/>
  <c r="E122" i="27" s="1"/>
  <c r="E119" i="25"/>
  <c r="E121" i="27" s="1"/>
  <c r="E118" i="25"/>
  <c r="E120" i="27" s="1"/>
  <c r="E117" i="25"/>
  <c r="E119" i="27" s="1"/>
  <c r="E116" i="25"/>
  <c r="E118" i="27" s="1"/>
  <c r="E117" i="27"/>
  <c r="E114" i="25"/>
  <c r="E116" i="27" s="1"/>
  <c r="E113" i="25"/>
  <c r="E115" i="27" s="1"/>
  <c r="E112" i="25"/>
  <c r="E114" i="27" s="1"/>
  <c r="E109" i="25"/>
  <c r="E112" i="27" s="1"/>
  <c r="E108" i="25"/>
  <c r="E111" i="27" s="1"/>
  <c r="E107" i="25"/>
  <c r="E110" i="27" s="1"/>
  <c r="E106" i="25"/>
  <c r="E109" i="27" s="1"/>
  <c r="E105" i="25"/>
  <c r="E108" i="27" s="1"/>
  <c r="E104" i="25"/>
  <c r="E107" i="27" s="1"/>
  <c r="E103" i="25"/>
  <c r="E106" i="27" s="1"/>
  <c r="E102" i="25"/>
  <c r="E105" i="27" s="1"/>
  <c r="E101" i="25"/>
  <c r="E104" i="27" s="1"/>
  <c r="E99" i="27"/>
  <c r="E100" i="27"/>
  <c r="E101" i="27"/>
  <c r="E102" i="27"/>
  <c r="E98" i="27"/>
  <c r="E96" i="27"/>
  <c r="E92" i="25"/>
  <c r="E95" i="27" s="1"/>
  <c r="E91" i="25"/>
  <c r="E94" i="27" s="1"/>
  <c r="E90" i="25"/>
  <c r="E93" i="27" s="1"/>
  <c r="E89" i="25"/>
  <c r="E92" i="27" s="1"/>
  <c r="E88" i="25"/>
  <c r="E91" i="27" s="1"/>
  <c r="E87" i="25"/>
  <c r="E90" i="27" s="1"/>
  <c r="E86" i="25"/>
  <c r="E89" i="27" s="1"/>
  <c r="E85" i="25"/>
  <c r="E88" i="27" s="1"/>
  <c r="E84" i="25"/>
  <c r="E87" i="27" s="1"/>
  <c r="E83" i="25"/>
  <c r="E86" i="27" s="1"/>
  <c r="E82" i="25"/>
  <c r="E85" i="27" s="1"/>
  <c r="E83" i="27"/>
  <c r="E74" i="25"/>
  <c r="E77" i="27" s="1"/>
  <c r="E75" i="25"/>
  <c r="E78" i="27" s="1"/>
  <c r="E76" i="25"/>
  <c r="E79" i="27" s="1"/>
  <c r="E77" i="25"/>
  <c r="E80" i="27" s="1"/>
  <c r="E73" i="25"/>
  <c r="E76" i="27" s="1"/>
  <c r="E71" i="27"/>
  <c r="E72" i="27"/>
  <c r="E73" i="27"/>
  <c r="E74" i="27"/>
  <c r="E70" i="27"/>
  <c r="E65" i="25"/>
  <c r="E68" i="27" s="1"/>
  <c r="E64" i="25"/>
  <c r="E67" i="27" s="1"/>
  <c r="E61" i="25"/>
  <c r="E64" i="27" s="1"/>
  <c r="E60" i="25"/>
  <c r="E63" i="27" s="1"/>
  <c r="E59" i="25"/>
  <c r="E62" i="27" s="1"/>
  <c r="E58" i="25"/>
  <c r="E61" i="27" s="1"/>
  <c r="E57" i="25"/>
  <c r="E60" i="27" s="1"/>
  <c r="E56" i="25"/>
  <c r="E59" i="27" s="1"/>
  <c r="E55" i="25"/>
  <c r="E58" i="27" s="1"/>
  <c r="E53" i="25"/>
  <c r="E56" i="27" s="1"/>
  <c r="E52" i="25"/>
  <c r="E55" i="27" s="1"/>
  <c r="E51" i="25"/>
  <c r="E54" i="27" s="1"/>
  <c r="E49" i="25"/>
  <c r="E52" i="27" s="1"/>
  <c r="E48" i="25"/>
  <c r="E51" i="27" s="1"/>
  <c r="I598" i="24"/>
  <c r="I597" i="24"/>
  <c r="E42" i="25"/>
  <c r="E44" i="27" s="1"/>
  <c r="E43" i="25"/>
  <c r="E45" i="27" s="1"/>
  <c r="E44" i="25"/>
  <c r="E46" i="27" s="1"/>
  <c r="E45" i="25"/>
  <c r="E47" i="27" s="1"/>
  <c r="E46" i="25"/>
  <c r="E48" i="27" s="1"/>
  <c r="E41" i="25"/>
  <c r="E43" i="27" s="1"/>
  <c r="B41" i="25"/>
  <c r="E35" i="25"/>
  <c r="E37" i="27" s="1"/>
  <c r="E36" i="25"/>
  <c r="E38" i="27" s="1"/>
  <c r="E37" i="25"/>
  <c r="E39" i="27" s="1"/>
  <c r="E38" i="25"/>
  <c r="E40" i="27" s="1"/>
  <c r="E39" i="25"/>
  <c r="E41" i="27" s="1"/>
  <c r="E34" i="25"/>
  <c r="E36" i="27" s="1"/>
  <c r="E27" i="25"/>
  <c r="E29" i="27" s="1"/>
  <c r="E28" i="25"/>
  <c r="E30" i="27" s="1"/>
  <c r="E29" i="25"/>
  <c r="E31" i="27" s="1"/>
  <c r="E30" i="25"/>
  <c r="E32" i="27" s="1"/>
  <c r="E31" i="25"/>
  <c r="E33" i="27" s="1"/>
  <c r="E32" i="25"/>
  <c r="E34" i="27" s="1"/>
  <c r="E26" i="25"/>
  <c r="E28" i="27" s="1"/>
  <c r="E24" i="25"/>
  <c r="E26" i="27" s="1"/>
  <c r="E23" i="25"/>
  <c r="E25" i="27" s="1"/>
  <c r="E17" i="25"/>
  <c r="E19" i="27" s="1"/>
  <c r="E18" i="25"/>
  <c r="E20" i="27" s="1"/>
  <c r="E19" i="25"/>
  <c r="E21" i="27" s="1"/>
  <c r="E20" i="25"/>
  <c r="E22" i="27" s="1"/>
  <c r="E16" i="25"/>
  <c r="E18" i="27" s="1"/>
  <c r="E14" i="25"/>
  <c r="E16" i="27" s="1"/>
  <c r="E13" i="25"/>
  <c r="E15" i="27" s="1"/>
  <c r="G173" i="28"/>
  <c r="G176" i="28"/>
  <c r="F177" i="28" s="1"/>
  <c r="G175" i="28"/>
  <c r="G174" i="28"/>
  <c r="E12" i="25"/>
  <c r="E14" i="27" s="1"/>
  <c r="E10" i="25"/>
  <c r="E12" i="27" s="1"/>
  <c r="E8" i="25"/>
  <c r="E10" i="27" s="1"/>
  <c r="E7" i="25"/>
  <c r="E9" i="27" s="1"/>
  <c r="E6" i="25"/>
  <c r="E8" i="27" s="1"/>
  <c r="E5" i="25"/>
  <c r="E7" i="27" s="1"/>
  <c r="D476" i="28"/>
  <c r="F476" i="28" s="1"/>
  <c r="E78" i="25" s="1"/>
  <c r="E81" i="27" s="1"/>
  <c r="I182" i="24"/>
  <c r="E50" i="27" l="1"/>
  <c r="F1295" i="28"/>
  <c r="F1287" i="28"/>
  <c r="G41" i="25"/>
  <c r="E21" i="25"/>
  <c r="E23" i="27" s="1"/>
  <c r="G177" i="28"/>
  <c r="F178" i="28" s="1"/>
  <c r="E22" i="25" s="1"/>
  <c r="E24" i="27" s="1"/>
  <c r="B171" i="27"/>
  <c r="G171" i="27" s="1"/>
  <c r="B139" i="27"/>
  <c r="G139" i="27" s="1"/>
  <c r="B132" i="27"/>
  <c r="G132" i="27" s="1"/>
  <c r="B126" i="27"/>
  <c r="G126" i="27" s="1"/>
  <c r="B125" i="27" l="1"/>
  <c r="G125" i="27" s="1"/>
  <c r="B124" i="27"/>
  <c r="G124" i="27" s="1"/>
  <c r="B123" i="27"/>
  <c r="G123" i="27" s="1"/>
  <c r="B122" i="27"/>
  <c r="G122" i="27" s="1"/>
  <c r="B121" i="27"/>
  <c r="G121" i="27" s="1"/>
  <c r="B120" i="27"/>
  <c r="G120" i="27" s="1"/>
  <c r="B119" i="27"/>
  <c r="G119" i="27" s="1"/>
  <c r="B104" i="27"/>
  <c r="G104" i="27" s="1"/>
  <c r="B103" i="27"/>
  <c r="G103" i="27" s="1"/>
  <c r="B98" i="27"/>
  <c r="G98" i="27" s="1"/>
  <c r="B96" i="27"/>
  <c r="G96" i="27" s="1"/>
  <c r="B95" i="27"/>
  <c r="G95" i="27" s="1"/>
  <c r="B94" i="27"/>
  <c r="G94" i="27" s="1"/>
  <c r="B93" i="27"/>
  <c r="G93" i="27" s="1"/>
  <c r="B92" i="27"/>
  <c r="G92" i="27" s="1"/>
  <c r="B91" i="27"/>
  <c r="G91" i="27" s="1"/>
  <c r="B90" i="27"/>
  <c r="G90" i="27" s="1"/>
  <c r="B89" i="27"/>
  <c r="G89" i="27" s="1"/>
  <c r="B88" i="27"/>
  <c r="G88" i="27" s="1"/>
  <c r="B87" i="27"/>
  <c r="G87" i="27" s="1"/>
  <c r="B86" i="27"/>
  <c r="G86" i="27" s="1"/>
  <c r="B85" i="27"/>
  <c r="G85" i="27" s="1"/>
  <c r="B83" i="27"/>
  <c r="G83" i="27" s="1"/>
  <c r="B70" i="27"/>
  <c r="G70" i="27" s="1"/>
  <c r="B68" i="27"/>
  <c r="G68" i="27" s="1"/>
  <c r="B67" i="27"/>
  <c r="G67" i="27" s="1"/>
  <c r="B64" i="27"/>
  <c r="G64" i="27" s="1"/>
  <c r="B61" i="27"/>
  <c r="G61" i="27" s="1"/>
  <c r="B60" i="27"/>
  <c r="G60" i="27" s="1"/>
  <c r="B59" i="27"/>
  <c r="G59" i="27" s="1"/>
  <c r="B58" i="27"/>
  <c r="G58" i="27" s="1"/>
  <c r="B56" i="27"/>
  <c r="G56" i="27" s="1"/>
  <c r="B55" i="27"/>
  <c r="G55" i="27" s="1"/>
  <c r="B54" i="27"/>
  <c r="G54" i="27" s="1"/>
  <c r="B52" i="27"/>
  <c r="G52" i="27" s="1"/>
  <c r="B50" i="27"/>
  <c r="G50" i="27" s="1"/>
  <c r="B49" i="27"/>
  <c r="G49" i="27" s="1"/>
  <c r="B48" i="27"/>
  <c r="G48" i="27" s="1"/>
  <c r="B47" i="27"/>
  <c r="G47" i="27" s="1"/>
  <c r="B46" i="27"/>
  <c r="G46" i="27" s="1"/>
  <c r="B45" i="27"/>
  <c r="G45" i="27" s="1"/>
  <c r="B44" i="27"/>
  <c r="G44" i="27" s="1"/>
  <c r="B43" i="27"/>
  <c r="G43" i="27" s="1"/>
  <c r="B41" i="27"/>
  <c r="G41" i="27" s="1"/>
  <c r="B36" i="27"/>
  <c r="G36" i="27" s="1"/>
  <c r="B34" i="27"/>
  <c r="G34" i="27" s="1"/>
  <c r="B29" i="27"/>
  <c r="G29" i="27" s="1"/>
  <c r="B28" i="27"/>
  <c r="G28" i="27" s="1"/>
  <c r="B24" i="27"/>
  <c r="G24" i="27" s="1"/>
  <c r="B19" i="27"/>
  <c r="G19" i="27" s="1"/>
  <c r="B18" i="27"/>
  <c r="G18" i="27" s="1"/>
  <c r="B16" i="27"/>
  <c r="G16" i="27" s="1"/>
  <c r="B15" i="27"/>
  <c r="G15" i="27" s="1"/>
  <c r="B14" i="27"/>
  <c r="G14" i="27" s="1"/>
  <c r="B12" i="27"/>
  <c r="G12" i="27" s="1"/>
  <c r="B10" i="27"/>
  <c r="G10" i="27" s="1"/>
  <c r="B9" i="27"/>
  <c r="G9" i="27" s="1"/>
  <c r="B8" i="27"/>
  <c r="G8" i="27" s="1"/>
  <c r="B7" i="27"/>
  <c r="G7" i="27" s="1"/>
  <c r="B172" i="25" l="1"/>
  <c r="G172" i="25" s="1"/>
  <c r="B141" i="25"/>
  <c r="G141" i="25" s="1"/>
  <c r="B140" i="25"/>
  <c r="G140" i="25" s="1"/>
  <c r="B133" i="25"/>
  <c r="G133" i="25" s="1"/>
  <c r="B127" i="25"/>
  <c r="G127" i="25" s="1"/>
  <c r="B126" i="25"/>
  <c r="G126" i="25" s="1"/>
  <c r="B124" i="25"/>
  <c r="G124" i="25" s="1"/>
  <c r="B123" i="25"/>
  <c r="G123" i="25" s="1"/>
  <c r="B122" i="25"/>
  <c r="G122" i="25" s="1"/>
  <c r="B121" i="25"/>
  <c r="G121" i="25" s="1"/>
  <c r="B120" i="25"/>
  <c r="G120" i="25" s="1"/>
  <c r="B119" i="25"/>
  <c r="G119" i="25" s="1"/>
  <c r="B118" i="25"/>
  <c r="G118" i="25" s="1"/>
  <c r="B117" i="25"/>
  <c r="G117" i="25" s="1"/>
  <c r="B110" i="25"/>
  <c r="G110" i="25" s="1"/>
  <c r="B101" i="25"/>
  <c r="G101" i="25" s="1"/>
  <c r="B100" i="25"/>
  <c r="G100" i="25" s="1"/>
  <c r="B95" i="25"/>
  <c r="G95" i="25" s="1"/>
  <c r="B93" i="25"/>
  <c r="G93" i="25" s="1"/>
  <c r="B92" i="25"/>
  <c r="G92" i="25" s="1"/>
  <c r="B91" i="25"/>
  <c r="G91" i="25" s="1"/>
  <c r="B90" i="25"/>
  <c r="G90" i="25" s="1"/>
  <c r="B89" i="25"/>
  <c r="G89" i="25" s="1"/>
  <c r="B88" i="25"/>
  <c r="G88" i="25" s="1"/>
  <c r="B87" i="25"/>
  <c r="G87" i="25" s="1"/>
  <c r="B86" i="25"/>
  <c r="G86" i="25" s="1"/>
  <c r="B85" i="25"/>
  <c r="G85" i="25" s="1"/>
  <c r="B84" i="25"/>
  <c r="G84" i="25" s="1"/>
  <c r="B82" i="25"/>
  <c r="G82" i="25" s="1"/>
  <c r="B83" i="25"/>
  <c r="G83" i="25" s="1"/>
  <c r="B80" i="25"/>
  <c r="G80" i="25" s="1"/>
  <c r="B67" i="25"/>
  <c r="G67" i="25" s="1"/>
  <c r="B64" i="25"/>
  <c r="G64" i="25" s="1"/>
  <c r="B61" i="25"/>
  <c r="G61" i="25" s="1"/>
  <c r="B58" i="25"/>
  <c r="G58" i="25" s="1"/>
  <c r="B57" i="25"/>
  <c r="G57" i="25" s="1"/>
  <c r="B56" i="25"/>
  <c r="G56" i="25" s="1"/>
  <c r="B55" i="25"/>
  <c r="G55" i="25" s="1"/>
  <c r="B53" i="25"/>
  <c r="G53" i="25" s="1"/>
  <c r="B52" i="25"/>
  <c r="G52" i="25" s="1"/>
  <c r="B51" i="25"/>
  <c r="G51" i="25" s="1"/>
  <c r="B49" i="25"/>
  <c r="G49" i="25" s="1"/>
  <c r="B48" i="25"/>
  <c r="G48" i="25" s="1"/>
  <c r="B47" i="25"/>
  <c r="G47" i="25" s="1"/>
  <c r="B46" i="25"/>
  <c r="G46" i="25" s="1"/>
  <c r="B45" i="25"/>
  <c r="G45" i="25" s="1"/>
  <c r="B44" i="25"/>
  <c r="G44" i="25" s="1"/>
  <c r="B43" i="25"/>
  <c r="G43" i="25" s="1"/>
  <c r="B42" i="25"/>
  <c r="G42" i="25" s="1"/>
  <c r="B39" i="25"/>
  <c r="G39" i="25" s="1"/>
  <c r="B34" i="25"/>
  <c r="G34" i="25" s="1"/>
  <c r="B32" i="25" l="1"/>
  <c r="G32" i="25" s="1"/>
  <c r="B31" i="25"/>
  <c r="G31" i="25" s="1"/>
  <c r="B30" i="25"/>
  <c r="G30" i="25" s="1"/>
  <c r="B29" i="25"/>
  <c r="G29" i="25" s="1"/>
  <c r="B28" i="25"/>
  <c r="G28" i="25" s="1"/>
  <c r="B27" i="25"/>
  <c r="G27" i="25" s="1"/>
  <c r="B26" i="25"/>
  <c r="G26" i="25" s="1"/>
  <c r="B22" i="25"/>
  <c r="G22" i="25" s="1"/>
  <c r="B17" i="25"/>
  <c r="G17" i="25" s="1"/>
  <c r="B16" i="25"/>
  <c r="G16" i="25" s="1"/>
  <c r="B14" i="25"/>
  <c r="G14" i="25" s="1"/>
  <c r="B13" i="25"/>
  <c r="G13" i="25" s="1"/>
  <c r="B12" i="25"/>
  <c r="G12" i="25" s="1"/>
  <c r="B10" i="25"/>
  <c r="G10" i="25" s="1"/>
  <c r="B8" i="25"/>
  <c r="G8" i="25" s="1"/>
  <c r="B7" i="25"/>
  <c r="G7" i="25" s="1"/>
  <c r="B6" i="25"/>
  <c r="G6" i="25" s="1"/>
  <c r="B5" i="25"/>
  <c r="G5" i="25" s="1"/>
  <c r="I1698" i="26" l="1"/>
  <c r="B174" i="27" s="1"/>
  <c r="G174" i="27" s="1"/>
  <c r="I1696" i="26"/>
  <c r="I1695" i="26"/>
  <c r="I1693" i="26"/>
  <c r="B172" i="27" s="1"/>
  <c r="G172" i="27" s="1"/>
  <c r="I1690" i="26"/>
  <c r="I1686" i="26"/>
  <c r="B170" i="27" s="1"/>
  <c r="G170" i="27" s="1"/>
  <c r="I1684" i="26"/>
  <c r="B169" i="27" s="1"/>
  <c r="G169" i="27" s="1"/>
  <c r="I1682" i="26"/>
  <c r="B168" i="27" s="1"/>
  <c r="G168" i="27" s="1"/>
  <c r="I1681" i="26"/>
  <c r="B167" i="27" s="1"/>
  <c r="G167" i="27" s="1"/>
  <c r="I1678" i="26"/>
  <c r="B166" i="27" s="1"/>
  <c r="G166" i="27" s="1"/>
  <c r="I1675" i="26"/>
  <c r="B165" i="27" s="1"/>
  <c r="G165" i="27" s="1"/>
  <c r="I1673" i="26"/>
  <c r="B164" i="27" s="1"/>
  <c r="G164" i="27" s="1"/>
  <c r="I1671" i="26"/>
  <c r="B163" i="27" s="1"/>
  <c r="G163" i="27" s="1"/>
  <c r="I1669" i="26"/>
  <c r="B162" i="27" s="1"/>
  <c r="G162" i="27" s="1"/>
  <c r="I1666" i="26"/>
  <c r="I1665" i="26"/>
  <c r="I1664" i="26"/>
  <c r="I1663" i="26"/>
  <c r="I1662" i="26"/>
  <c r="I1661" i="26"/>
  <c r="I1660" i="26"/>
  <c r="I1659" i="26"/>
  <c r="I1658" i="26"/>
  <c r="I1657" i="26"/>
  <c r="I1654" i="26"/>
  <c r="I1653" i="26"/>
  <c r="I1652" i="26"/>
  <c r="I1651" i="26"/>
  <c r="I1650" i="26"/>
  <c r="I1649" i="26"/>
  <c r="I1648" i="26"/>
  <c r="I1647" i="26"/>
  <c r="I1642" i="26"/>
  <c r="I1641" i="26"/>
  <c r="I1640" i="26"/>
  <c r="I1634" i="26"/>
  <c r="I1633" i="26"/>
  <c r="I1632" i="26"/>
  <c r="I1627" i="26"/>
  <c r="I1626" i="26"/>
  <c r="I1625" i="26"/>
  <c r="I1623" i="26"/>
  <c r="I1618" i="26"/>
  <c r="I1617" i="26"/>
  <c r="I1616" i="26"/>
  <c r="I1615" i="26"/>
  <c r="I1614" i="26"/>
  <c r="I1612" i="26"/>
  <c r="I1608" i="26"/>
  <c r="I1607" i="26"/>
  <c r="I1606" i="26"/>
  <c r="I1604" i="26"/>
  <c r="I1600" i="26"/>
  <c r="I1599" i="26"/>
  <c r="I1598" i="26"/>
  <c r="I1595" i="26"/>
  <c r="I1594" i="26"/>
  <c r="I1593" i="26"/>
  <c r="I1592" i="26"/>
  <c r="I1591" i="26"/>
  <c r="I1590" i="26"/>
  <c r="I1589" i="26"/>
  <c r="I1587" i="26"/>
  <c r="I1586" i="26"/>
  <c r="I1585" i="26"/>
  <c r="I1579" i="26"/>
  <c r="I1578" i="26"/>
  <c r="I1576" i="26"/>
  <c r="I1575" i="26"/>
  <c r="I1574" i="26"/>
  <c r="I1573" i="26"/>
  <c r="I1572" i="26"/>
  <c r="I1570" i="26"/>
  <c r="I1569" i="26"/>
  <c r="I1565" i="26"/>
  <c r="I1564" i="26"/>
  <c r="I1563" i="26"/>
  <c r="I1562" i="26"/>
  <c r="I1561" i="26"/>
  <c r="I1559" i="26"/>
  <c r="I1554" i="26"/>
  <c r="I1553" i="26"/>
  <c r="I1552" i="26"/>
  <c r="I1551" i="26"/>
  <c r="I1546" i="26"/>
  <c r="I1545" i="26"/>
  <c r="I1544" i="26"/>
  <c r="I1543" i="26"/>
  <c r="I1542" i="26"/>
  <c r="I1540" i="26"/>
  <c r="I1539" i="26"/>
  <c r="I1536" i="26"/>
  <c r="B147" i="27" s="1"/>
  <c r="G147" i="27" s="1"/>
  <c r="I1532" i="26"/>
  <c r="I1531" i="26"/>
  <c r="I1530" i="26"/>
  <c r="I1528" i="26"/>
  <c r="I1524" i="26"/>
  <c r="B145" i="27" s="1"/>
  <c r="G145" i="27" s="1"/>
  <c r="I1519" i="26"/>
  <c r="I1518" i="26"/>
  <c r="I1517" i="26"/>
  <c r="I1516" i="26"/>
  <c r="I1515" i="26"/>
  <c r="I1514" i="26"/>
  <c r="I1513" i="26"/>
  <c r="I1511" i="26"/>
  <c r="I1510" i="26"/>
  <c r="I1509" i="26"/>
  <c r="I1504" i="26"/>
  <c r="I1503" i="26"/>
  <c r="I1502" i="26"/>
  <c r="I1501" i="26"/>
  <c r="I1500" i="26"/>
  <c r="I1499" i="26"/>
  <c r="I1498" i="26"/>
  <c r="I1497" i="26"/>
  <c r="I1496" i="26"/>
  <c r="I1494" i="26"/>
  <c r="I1493" i="26"/>
  <c r="I1487" i="26"/>
  <c r="I1486" i="26"/>
  <c r="I1482" i="26"/>
  <c r="I1479" i="26"/>
  <c r="B138" i="27" s="1"/>
  <c r="G138" i="27" s="1"/>
  <c r="I1476" i="26"/>
  <c r="B137" i="27" s="1"/>
  <c r="G137" i="27" s="1"/>
  <c r="I1473" i="26"/>
  <c r="I1472" i="26"/>
  <c r="I1471" i="26"/>
  <c r="I1470" i="26"/>
  <c r="I1469" i="26"/>
  <c r="I1468" i="26"/>
  <c r="I1467" i="26"/>
  <c r="I1464" i="26"/>
  <c r="I1463" i="26"/>
  <c r="I1460" i="26"/>
  <c r="I1459" i="26"/>
  <c r="I1455" i="26"/>
  <c r="I1454" i="26"/>
  <c r="I1450" i="26"/>
  <c r="I1445" i="26"/>
  <c r="F1444" i="26"/>
  <c r="I1444" i="26" s="1"/>
  <c r="I1440" i="26"/>
  <c r="I1441" i="26" s="1"/>
  <c r="B129" i="27" s="1"/>
  <c r="G129" i="27" s="1"/>
  <c r="I1436" i="26"/>
  <c r="I1437" i="26" s="1"/>
  <c r="B128" i="27" s="1"/>
  <c r="G128" i="27" s="1"/>
  <c r="I1431" i="26"/>
  <c r="I1430" i="26"/>
  <c r="I1429" i="26"/>
  <c r="I1424" i="26"/>
  <c r="I1423" i="26"/>
  <c r="I1419" i="26"/>
  <c r="I1414" i="26"/>
  <c r="I1413" i="26"/>
  <c r="I1412" i="26"/>
  <c r="I1409" i="26"/>
  <c r="I1406" i="26"/>
  <c r="I1401" i="26"/>
  <c r="I1396" i="26"/>
  <c r="I1395" i="26"/>
  <c r="I1394" i="26"/>
  <c r="I1392" i="26"/>
  <c r="I1386" i="26"/>
  <c r="I1385" i="26"/>
  <c r="I1384" i="26"/>
  <c r="I1382" i="26"/>
  <c r="I1376" i="26"/>
  <c r="I1375" i="26"/>
  <c r="I1372" i="26"/>
  <c r="I1371" i="26"/>
  <c r="I1370" i="26"/>
  <c r="I1366" i="26"/>
  <c r="I1365" i="26"/>
  <c r="I1364" i="26"/>
  <c r="I1363" i="26"/>
  <c r="I1362" i="26"/>
  <c r="L1361" i="26"/>
  <c r="I1361" i="26"/>
  <c r="L1360" i="26"/>
  <c r="I1360" i="26"/>
  <c r="L1359" i="26"/>
  <c r="I1359" i="26"/>
  <c r="L1358" i="26"/>
  <c r="I1358" i="26"/>
  <c r="L1357" i="26"/>
  <c r="I1357" i="26"/>
  <c r="L1356" i="26"/>
  <c r="I1356" i="26"/>
  <c r="I1351" i="26"/>
  <c r="I1350" i="26"/>
  <c r="I1349" i="26"/>
  <c r="I1345" i="26"/>
  <c r="B112" i="27" s="1"/>
  <c r="G112" i="27" s="1"/>
  <c r="I1343" i="26"/>
  <c r="B111" i="27" s="1"/>
  <c r="G111" i="27" s="1"/>
  <c r="I1339" i="26"/>
  <c r="I1338" i="26"/>
  <c r="I1337" i="26"/>
  <c r="I1336" i="26"/>
  <c r="I1335" i="26"/>
  <c r="I1334" i="26"/>
  <c r="I1333" i="26"/>
  <c r="I1328" i="26"/>
  <c r="I1327" i="26"/>
  <c r="I1321" i="26"/>
  <c r="I1320" i="26"/>
  <c r="I1314" i="26"/>
  <c r="I1313" i="26"/>
  <c r="B106" i="27"/>
  <c r="G106" i="27" s="1"/>
  <c r="I1308" i="26"/>
  <c r="B105" i="27" s="1"/>
  <c r="G105" i="27" s="1"/>
  <c r="I1304" i="26"/>
  <c r="I1303" i="26"/>
  <c r="I1302" i="26"/>
  <c r="I1301" i="26"/>
  <c r="I1300" i="26"/>
  <c r="I1299" i="26"/>
  <c r="I1298" i="26"/>
  <c r="I1297" i="26"/>
  <c r="I1294" i="26"/>
  <c r="I1284" i="26"/>
  <c r="I1281" i="26"/>
  <c r="I1276" i="26"/>
  <c r="I1275" i="26"/>
  <c r="I1274" i="26"/>
  <c r="I1270" i="26"/>
  <c r="I1269" i="26"/>
  <c r="Q1268" i="26"/>
  <c r="S1268" i="26" s="1"/>
  <c r="U1268" i="26" s="1"/>
  <c r="N1268" i="26"/>
  <c r="P1268" i="26" s="1"/>
  <c r="R1268" i="26" s="1"/>
  <c r="T1268" i="26" s="1"/>
  <c r="V1268" i="26" s="1"/>
  <c r="I1268" i="26"/>
  <c r="Q1267" i="26"/>
  <c r="S1267" i="26" s="1"/>
  <c r="U1267" i="26" s="1"/>
  <c r="N1267" i="26"/>
  <c r="P1267" i="26" s="1"/>
  <c r="R1267" i="26" s="1"/>
  <c r="T1267" i="26" s="1"/>
  <c r="V1267" i="26" s="1"/>
  <c r="I1267" i="26"/>
  <c r="Q1266" i="26"/>
  <c r="S1266" i="26" s="1"/>
  <c r="U1266" i="26" s="1"/>
  <c r="N1266" i="26"/>
  <c r="P1266" i="26" s="1"/>
  <c r="R1266" i="26" s="1"/>
  <c r="T1266" i="26" s="1"/>
  <c r="V1266" i="26" s="1"/>
  <c r="I1266" i="26"/>
  <c r="Q1265" i="26"/>
  <c r="S1265" i="26" s="1"/>
  <c r="U1265" i="26" s="1"/>
  <c r="N1265" i="26"/>
  <c r="P1265" i="26" s="1"/>
  <c r="R1265" i="26" s="1"/>
  <c r="T1265" i="26" s="1"/>
  <c r="V1265" i="26" s="1"/>
  <c r="I1265" i="26"/>
  <c r="Q1264" i="26"/>
  <c r="S1264" i="26" s="1"/>
  <c r="U1264" i="26" s="1"/>
  <c r="N1264" i="26"/>
  <c r="P1264" i="26" s="1"/>
  <c r="R1264" i="26" s="1"/>
  <c r="T1264" i="26" s="1"/>
  <c r="V1264" i="26" s="1"/>
  <c r="I1264" i="26"/>
  <c r="I1263" i="26"/>
  <c r="I1262" i="26"/>
  <c r="I1261" i="26"/>
  <c r="I1260" i="26"/>
  <c r="I1259" i="26"/>
  <c r="I1258" i="26"/>
  <c r="I1254" i="26"/>
  <c r="I1253" i="26"/>
  <c r="I1249" i="26"/>
  <c r="I1248" i="26"/>
  <c r="I1247" i="26"/>
  <c r="I1246" i="26"/>
  <c r="I1245" i="26"/>
  <c r="I1240" i="26"/>
  <c r="I1239" i="26"/>
  <c r="I1238" i="26"/>
  <c r="I1237" i="26"/>
  <c r="I1236" i="26"/>
  <c r="I1235" i="26"/>
  <c r="I1234" i="26"/>
  <c r="I1233" i="26"/>
  <c r="I1232" i="26"/>
  <c r="I1231" i="26"/>
  <c r="I1230" i="26"/>
  <c r="I1226" i="26"/>
  <c r="I1227" i="26" s="1"/>
  <c r="I1222" i="26"/>
  <c r="I1221" i="26"/>
  <c r="I1216" i="26"/>
  <c r="I1215" i="26"/>
  <c r="I1214" i="26"/>
  <c r="I1213" i="26"/>
  <c r="I1212" i="26"/>
  <c r="I1211" i="26"/>
  <c r="I1210" i="26"/>
  <c r="I1209" i="26"/>
  <c r="I1208" i="26"/>
  <c r="I1207" i="26"/>
  <c r="I1203" i="26"/>
  <c r="I1202" i="26"/>
  <c r="I1197" i="26"/>
  <c r="I1196" i="26"/>
  <c r="I1195" i="26"/>
  <c r="I1194" i="26"/>
  <c r="I1193" i="26"/>
  <c r="I1192" i="26"/>
  <c r="I1191" i="26"/>
  <c r="I1190" i="26"/>
  <c r="I1189" i="26"/>
  <c r="I1188" i="26"/>
  <c r="I1187" i="26"/>
  <c r="I1186" i="26"/>
  <c r="I1181" i="26"/>
  <c r="I1180" i="26"/>
  <c r="I1174" i="26"/>
  <c r="I1173" i="26"/>
  <c r="I1172" i="26"/>
  <c r="I1167" i="26"/>
  <c r="I1164" i="26"/>
  <c r="B81" i="27" s="1"/>
  <c r="G81" i="27" s="1"/>
  <c r="I1162" i="26"/>
  <c r="B80" i="27" s="1"/>
  <c r="G80" i="27" s="1"/>
  <c r="I1160" i="26"/>
  <c r="B79" i="27" s="1"/>
  <c r="G79" i="27" s="1"/>
  <c r="I1158" i="26"/>
  <c r="B78" i="27" s="1"/>
  <c r="G78" i="27" s="1"/>
  <c r="I1156" i="26"/>
  <c r="B77" i="27" s="1"/>
  <c r="G77" i="27" s="1"/>
  <c r="I1154" i="26"/>
  <c r="B76" i="27" s="1"/>
  <c r="G76" i="27" s="1"/>
  <c r="I1145" i="26"/>
  <c r="I1141" i="26"/>
  <c r="I1140" i="26"/>
  <c r="I1139" i="26"/>
  <c r="I1138" i="26"/>
  <c r="I1132" i="26"/>
  <c r="I1128" i="26"/>
  <c r="I1120" i="26"/>
  <c r="I1119" i="26"/>
  <c r="I1118" i="26"/>
  <c r="I1117" i="26"/>
  <c r="I1116" i="26"/>
  <c r="I1115" i="26"/>
  <c r="I1114" i="26"/>
  <c r="I1112" i="26"/>
  <c r="I1111" i="26"/>
  <c r="I1110" i="26"/>
  <c r="I1109" i="26"/>
  <c r="I1108" i="26"/>
  <c r="I1107" i="26"/>
  <c r="I1106" i="26"/>
  <c r="I1104" i="26"/>
  <c r="I1103" i="26"/>
  <c r="I1102" i="26"/>
  <c r="I1101" i="26"/>
  <c r="I1100" i="26"/>
  <c r="I1094" i="26"/>
  <c r="I1096" i="26" s="1"/>
  <c r="I1098" i="26" s="1"/>
  <c r="I1089" i="26"/>
  <c r="I1088" i="26"/>
  <c r="I1087" i="26"/>
  <c r="I1086" i="26"/>
  <c r="I1085" i="26"/>
  <c r="I1084" i="26"/>
  <c r="I1083" i="26"/>
  <c r="I1082" i="26"/>
  <c r="I1081" i="26"/>
  <c r="I1080" i="26"/>
  <c r="I1079" i="26"/>
  <c r="I1078" i="26"/>
  <c r="I1077" i="26"/>
  <c r="I1075" i="26"/>
  <c r="I1074" i="26"/>
  <c r="I1073" i="26"/>
  <c r="I1072" i="26"/>
  <c r="I1071" i="26"/>
  <c r="I1070" i="26"/>
  <c r="I1069" i="26"/>
  <c r="I1068" i="26"/>
  <c r="I1067" i="26"/>
  <c r="I1066" i="26"/>
  <c r="I1065" i="26"/>
  <c r="I1064" i="26"/>
  <c r="I1063" i="26"/>
  <c r="I1062" i="26"/>
  <c r="I1061" i="26"/>
  <c r="I1060" i="26"/>
  <c r="I1059" i="26"/>
  <c r="I1058" i="26"/>
  <c r="I1057" i="26"/>
  <c r="I1056" i="26"/>
  <c r="I1055" i="26"/>
  <c r="I1051" i="26"/>
  <c r="I1050" i="26"/>
  <c r="I1049" i="26"/>
  <c r="I1048" i="26"/>
  <c r="I1042" i="26"/>
  <c r="I1044" i="26" s="1"/>
  <c r="I1046" i="26" s="1"/>
  <c r="I992" i="26"/>
  <c r="I991" i="26"/>
  <c r="I989" i="26"/>
  <c r="I988" i="26"/>
  <c r="I987" i="26"/>
  <c r="I986" i="26"/>
  <c r="I985" i="26"/>
  <c r="I984" i="26"/>
  <c r="I983" i="26"/>
  <c r="I982" i="26"/>
  <c r="I978" i="26"/>
  <c r="B62" i="27" s="1"/>
  <c r="G62" i="27" s="1"/>
  <c r="I974" i="26"/>
  <c r="I973" i="26"/>
  <c r="I971" i="26"/>
  <c r="I967" i="26"/>
  <c r="I965" i="26"/>
  <c r="I963" i="26"/>
  <c r="I962" i="26"/>
  <c r="N961" i="26"/>
  <c r="O961" i="26" s="1"/>
  <c r="N960" i="26"/>
  <c r="O960" i="26" s="1"/>
  <c r="I960" i="26"/>
  <c r="I959" i="26"/>
  <c r="I958" i="26"/>
  <c r="I957" i="26"/>
  <c r="I956" i="26"/>
  <c r="I955" i="26"/>
  <c r="I949" i="26"/>
  <c r="I951" i="26" s="1"/>
  <c r="I953" i="26" s="1"/>
  <c r="N945" i="26"/>
  <c r="O945" i="26" s="1"/>
  <c r="N944" i="26"/>
  <c r="O944" i="26" s="1"/>
  <c r="N943" i="26"/>
  <c r="O943" i="26" s="1"/>
  <c r="N942" i="26"/>
  <c r="O942" i="26" s="1"/>
  <c r="N941" i="26"/>
  <c r="O941" i="26" s="1"/>
  <c r="N940" i="26"/>
  <c r="O940" i="26" s="1"/>
  <c r="N939" i="26"/>
  <c r="O939" i="26" s="1"/>
  <c r="N938" i="26"/>
  <c r="O938" i="26" s="1"/>
  <c r="N937" i="26"/>
  <c r="O937" i="26" s="1"/>
  <c r="N936" i="26"/>
  <c r="O936" i="26" s="1"/>
  <c r="I936" i="26"/>
  <c r="N935" i="26"/>
  <c r="O935" i="26" s="1"/>
  <c r="I935" i="26"/>
  <c r="N934" i="26"/>
  <c r="O934" i="26" s="1"/>
  <c r="I934" i="26"/>
  <c r="N933" i="26"/>
  <c r="O933" i="26" s="1"/>
  <c r="I933" i="26"/>
  <c r="N932" i="26"/>
  <c r="O932" i="26" s="1"/>
  <c r="I932" i="26"/>
  <c r="N931" i="26"/>
  <c r="O931" i="26" s="1"/>
  <c r="I931" i="26"/>
  <c r="N930" i="26"/>
  <c r="O930" i="26" s="1"/>
  <c r="N929" i="26"/>
  <c r="O929" i="26" s="1"/>
  <c r="I929" i="26"/>
  <c r="N928" i="26"/>
  <c r="O928" i="26" s="1"/>
  <c r="I928" i="26"/>
  <c r="N927" i="26"/>
  <c r="O927" i="26" s="1"/>
  <c r="I927" i="26"/>
  <c r="N926" i="26"/>
  <c r="O926" i="26" s="1"/>
  <c r="I926" i="26"/>
  <c r="N925" i="26"/>
  <c r="O925" i="26" s="1"/>
  <c r="I925" i="26"/>
  <c r="N924" i="26"/>
  <c r="O924" i="26" s="1"/>
  <c r="I924" i="26"/>
  <c r="N923" i="26"/>
  <c r="O923" i="26" s="1"/>
  <c r="N922" i="26"/>
  <c r="O922" i="26" s="1"/>
  <c r="N921" i="26"/>
  <c r="O921" i="26" s="1"/>
  <c r="N920" i="26"/>
  <c r="O920" i="26" s="1"/>
  <c r="N919" i="26"/>
  <c r="O919" i="26" s="1"/>
  <c r="N918" i="26"/>
  <c r="O918" i="26" s="1"/>
  <c r="N917" i="26"/>
  <c r="O917" i="26" s="1"/>
  <c r="N916" i="26"/>
  <c r="O916" i="26" s="1"/>
  <c r="N915" i="26"/>
  <c r="O915" i="26" s="1"/>
  <c r="N914" i="26"/>
  <c r="O914" i="26" s="1"/>
  <c r="N913" i="26"/>
  <c r="O913" i="26" s="1"/>
  <c r="N912" i="26"/>
  <c r="O912" i="26" s="1"/>
  <c r="I907" i="26"/>
  <c r="I906" i="26"/>
  <c r="I905" i="26"/>
  <c r="I904" i="26"/>
  <c r="I903" i="26"/>
  <c r="I901" i="26"/>
  <c r="I900" i="26"/>
  <c r="I899" i="26"/>
  <c r="I898" i="26"/>
  <c r="I897" i="26"/>
  <c r="I895" i="26"/>
  <c r="I894" i="26"/>
  <c r="I887" i="26"/>
  <c r="I889" i="26" s="1"/>
  <c r="I891" i="26" s="1"/>
  <c r="F883" i="26"/>
  <c r="I883" i="26" s="1"/>
  <c r="I871"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789" i="26"/>
  <c r="L756" i="26"/>
  <c r="M754" i="26"/>
  <c r="M753" i="26"/>
  <c r="M752" i="26"/>
  <c r="M751" i="26"/>
  <c r="M750" i="26"/>
  <c r="M749" i="26"/>
  <c r="M748" i="26"/>
  <c r="I748" i="26"/>
  <c r="I742" i="26"/>
  <c r="I741" i="26"/>
  <c r="I740" i="26"/>
  <c r="I735" i="26"/>
  <c r="I734" i="26"/>
  <c r="I733" i="26"/>
  <c r="I732" i="26"/>
  <c r="I731" i="26"/>
  <c r="I730" i="26"/>
  <c r="I725" i="26"/>
  <c r="I726" i="26" s="1"/>
  <c r="I720" i="26"/>
  <c r="I719" i="26"/>
  <c r="I718" i="26"/>
  <c r="I717" i="26"/>
  <c r="I716" i="26"/>
  <c r="I715" i="26"/>
  <c r="I713" i="26"/>
  <c r="I712" i="26"/>
  <c r="I705" i="26"/>
  <c r="I707" i="26" s="1"/>
  <c r="I709" i="26" s="1"/>
  <c r="I701" i="26"/>
  <c r="G700" i="26"/>
  <c r="I700" i="26" s="1"/>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N668" i="26"/>
  <c r="O668" i="26" s="1"/>
  <c r="I668" i="26"/>
  <c r="N667" i="26"/>
  <c r="O667" i="26" s="1"/>
  <c r="I667" i="26"/>
  <c r="N666" i="26"/>
  <c r="O666" i="26" s="1"/>
  <c r="I666" i="26"/>
  <c r="N665" i="26"/>
  <c r="O665" i="26" s="1"/>
  <c r="I665" i="26"/>
  <c r="N664" i="26"/>
  <c r="O664" i="26" s="1"/>
  <c r="I664" i="26"/>
  <c r="N663" i="26"/>
  <c r="O663" i="26" s="1"/>
  <c r="I663" i="26"/>
  <c r="N662" i="26"/>
  <c r="O662" i="26" s="1"/>
  <c r="I662" i="26"/>
  <c r="N661" i="26"/>
  <c r="O661" i="26" s="1"/>
  <c r="I661" i="26"/>
  <c r="N660" i="26"/>
  <c r="O660" i="26" s="1"/>
  <c r="I660" i="26"/>
  <c r="N659" i="26"/>
  <c r="O659" i="26" s="1"/>
  <c r="I659" i="26"/>
  <c r="N658" i="26"/>
  <c r="O658" i="26" s="1"/>
  <c r="I658" i="26"/>
  <c r="N657" i="26"/>
  <c r="O657" i="26" s="1"/>
  <c r="I657" i="26"/>
  <c r="N656" i="26"/>
  <c r="O656" i="26" s="1"/>
  <c r="I656" i="26"/>
  <c r="N655" i="26"/>
  <c r="O655" i="26" s="1"/>
  <c r="I655" i="26"/>
  <c r="N654" i="26"/>
  <c r="O654" i="26" s="1"/>
  <c r="I654" i="26"/>
  <c r="N653" i="26"/>
  <c r="O653" i="26" s="1"/>
  <c r="I653" i="26"/>
  <c r="N652" i="26"/>
  <c r="O652" i="26" s="1"/>
  <c r="I652" i="26"/>
  <c r="N651" i="26"/>
  <c r="O651" i="26" s="1"/>
  <c r="I651" i="26"/>
  <c r="N650" i="26"/>
  <c r="O650" i="26" s="1"/>
  <c r="I650" i="26"/>
  <c r="I647" i="26"/>
  <c r="I646" i="26"/>
  <c r="I645" i="26"/>
  <c r="I644" i="26"/>
  <c r="I643" i="26"/>
  <c r="I642" i="26"/>
  <c r="I641" i="26"/>
  <c r="I640" i="26"/>
  <c r="I636" i="26"/>
  <c r="I635" i="26"/>
  <c r="I634" i="26"/>
  <c r="I633" i="26"/>
  <c r="I632" i="26"/>
  <c r="I631" i="26"/>
  <c r="I630" i="26"/>
  <c r="I628" i="26"/>
  <c r="I627" i="26"/>
  <c r="I626" i="26"/>
  <c r="I625" i="26"/>
  <c r="I619" i="26"/>
  <c r="I621" i="26" s="1"/>
  <c r="I623" i="26" s="1"/>
  <c r="I615" i="26"/>
  <c r="I614" i="26"/>
  <c r="I613" i="26"/>
  <c r="I612" i="26"/>
  <c r="P611" i="26"/>
  <c r="W611" i="26" s="1"/>
  <c r="I611" i="26"/>
  <c r="P610" i="26"/>
  <c r="W610" i="26" s="1"/>
  <c r="I610" i="26"/>
  <c r="P609" i="26"/>
  <c r="W609" i="26" s="1"/>
  <c r="I609" i="26"/>
  <c r="P608" i="26"/>
  <c r="W608" i="26" s="1"/>
  <c r="I608" i="26"/>
  <c r="P607" i="26"/>
  <c r="X607" i="26" s="1"/>
  <c r="I607" i="26"/>
  <c r="P606" i="26"/>
  <c r="X606" i="26" s="1"/>
  <c r="I606" i="26"/>
  <c r="P605" i="26"/>
  <c r="X605" i="26" s="1"/>
  <c r="I605" i="26"/>
  <c r="P604" i="26"/>
  <c r="X604" i="26" s="1"/>
  <c r="I604" i="26"/>
  <c r="P603" i="26"/>
  <c r="X603" i="26" s="1"/>
  <c r="I603" i="26"/>
  <c r="P602" i="26"/>
  <c r="X602" i="26" s="1"/>
  <c r="I602" i="26"/>
  <c r="P601" i="26"/>
  <c r="X601" i="26" s="1"/>
  <c r="I601" i="26"/>
  <c r="P600" i="26"/>
  <c r="X600" i="26" s="1"/>
  <c r="I600" i="26"/>
  <c r="P599" i="26"/>
  <c r="X599" i="26" s="1"/>
  <c r="I599" i="26"/>
  <c r="P598" i="26"/>
  <c r="X598" i="26" s="1"/>
  <c r="I598"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P569" i="26"/>
  <c r="X569" i="26" s="1"/>
  <c r="I569" i="26"/>
  <c r="P568" i="26"/>
  <c r="X568" i="26" s="1"/>
  <c r="I568" i="26"/>
  <c r="I566" i="26"/>
  <c r="I565" i="26"/>
  <c r="I564" i="26"/>
  <c r="I563" i="26"/>
  <c r="I562" i="26"/>
  <c r="I561" i="26"/>
  <c r="I560" i="26"/>
  <c r="I559" i="26"/>
  <c r="I556" i="26"/>
  <c r="I555" i="26"/>
  <c r="I554" i="26"/>
  <c r="I553" i="26"/>
  <c r="I552" i="26"/>
  <c r="I551" i="26"/>
  <c r="I550" i="26"/>
  <c r="I548" i="26"/>
  <c r="I547" i="26"/>
  <c r="I546" i="26"/>
  <c r="I545" i="26"/>
  <c r="I544" i="26"/>
  <c r="I538" i="26"/>
  <c r="I540" i="26" s="1"/>
  <c r="I542" i="26" s="1"/>
  <c r="I533" i="26"/>
  <c r="I532" i="26"/>
  <c r="I531" i="26"/>
  <c r="I530" i="26"/>
  <c r="I529" i="26"/>
  <c r="I528" i="26"/>
  <c r="I527" i="26"/>
  <c r="I526" i="26"/>
  <c r="M525" i="26"/>
  <c r="I525" i="26"/>
  <c r="M524" i="26"/>
  <c r="I524" i="26"/>
  <c r="M523" i="26"/>
  <c r="I523" i="26"/>
  <c r="M522" i="26"/>
  <c r="I522" i="26"/>
  <c r="M521" i="26"/>
  <c r="I521" i="26"/>
  <c r="M520" i="26"/>
  <c r="I519" i="26"/>
  <c r="I518" i="26"/>
  <c r="I517" i="26"/>
  <c r="I516" i="26"/>
  <c r="I515" i="26"/>
  <c r="I514" i="26"/>
  <c r="I513" i="26"/>
  <c r="I512" i="26"/>
  <c r="I511" i="26"/>
  <c r="I510" i="26"/>
  <c r="I509" i="26"/>
  <c r="I508" i="26"/>
  <c r="I507" i="26"/>
  <c r="I506" i="26"/>
  <c r="I505" i="26"/>
  <c r="M504" i="26"/>
  <c r="I504" i="26"/>
  <c r="M503" i="26"/>
  <c r="I503" i="26"/>
  <c r="M502" i="26"/>
  <c r="I502" i="26"/>
  <c r="M501" i="26"/>
  <c r="I501" i="26"/>
  <c r="M500" i="26"/>
  <c r="I500" i="26"/>
  <c r="M499" i="26"/>
  <c r="I499" i="26"/>
  <c r="I493" i="26"/>
  <c r="I492" i="26"/>
  <c r="I491" i="26"/>
  <c r="I490" i="26"/>
  <c r="I489" i="26"/>
  <c r="I488" i="26"/>
  <c r="I485" i="26"/>
  <c r="I482" i="26"/>
  <c r="I479" i="26"/>
  <c r="I476" i="26"/>
  <c r="I473" i="26"/>
  <c r="I470" i="26"/>
  <c r="I467" i="26"/>
  <c r="I463" i="26"/>
  <c r="I461" i="26"/>
  <c r="B40" i="27" s="1"/>
  <c r="G40" i="27" s="1"/>
  <c r="I459" i="26"/>
  <c r="B39" i="27" s="1"/>
  <c r="G39" i="27" s="1"/>
  <c r="I456" i="26"/>
  <c r="B38" i="27" s="1"/>
  <c r="G38" i="27" s="1"/>
  <c r="I453" i="26"/>
  <c r="B37" i="27" s="1"/>
  <c r="G37" i="27" s="1"/>
  <c r="I448" i="26"/>
  <c r="I447" i="26"/>
  <c r="I446" i="26"/>
  <c r="I445" i="26"/>
  <c r="I444" i="26"/>
  <c r="I443" i="26"/>
  <c r="I442" i="26"/>
  <c r="I441" i="26"/>
  <c r="I440" i="26"/>
  <c r="I439" i="26"/>
  <c r="I438" i="26"/>
  <c r="I437" i="26"/>
  <c r="I436" i="26"/>
  <c r="I435" i="26"/>
  <c r="I434" i="26"/>
  <c r="I433" i="26"/>
  <c r="I432" i="26"/>
  <c r="I431" i="26"/>
  <c r="I430" i="26"/>
  <c r="I425" i="26"/>
  <c r="I424" i="26"/>
  <c r="I423" i="26"/>
  <c r="I422" i="26"/>
  <c r="I421" i="26"/>
  <c r="I420" i="26"/>
  <c r="I418" i="26"/>
  <c r="B33" i="27" s="1"/>
  <c r="G33" i="27" s="1"/>
  <c r="I416" i="26"/>
  <c r="B32" i="27" s="1"/>
  <c r="G32" i="27" s="1"/>
  <c r="I414" i="26"/>
  <c r="B31" i="27" s="1"/>
  <c r="G31" i="27" s="1"/>
  <c r="I412" i="26"/>
  <c r="B30" i="27" s="1"/>
  <c r="G30" i="27" s="1"/>
  <c r="I408" i="26"/>
  <c r="I407" i="26"/>
  <c r="I406" i="26"/>
  <c r="I405" i="26"/>
  <c r="I404" i="26"/>
  <c r="I403" i="26"/>
  <c r="I402" i="26"/>
  <c r="K401" i="26"/>
  <c r="I401" i="26"/>
  <c r="I400" i="26"/>
  <c r="I399" i="26"/>
  <c r="I398" i="26"/>
  <c r="I397" i="26"/>
  <c r="I396" i="26"/>
  <c r="I395" i="26"/>
  <c r="I394" i="26"/>
  <c r="I393" i="26"/>
  <c r="I392" i="26"/>
  <c r="I391" i="26"/>
  <c r="I390" i="26"/>
  <c r="I389" i="26"/>
  <c r="I388" i="26"/>
  <c r="I387" i="26"/>
  <c r="I386" i="26"/>
  <c r="I385" i="26"/>
  <c r="I384" i="26"/>
  <c r="I380" i="26"/>
  <c r="I379" i="26"/>
  <c r="I378" i="26"/>
  <c r="I377" i="26"/>
  <c r="M376" i="26"/>
  <c r="M377" i="26" s="1"/>
  <c r="M378" i="26" s="1"/>
  <c r="I376" i="26"/>
  <c r="I375" i="26"/>
  <c r="M374" i="26"/>
  <c r="I374" i="26"/>
  <c r="I373" i="26"/>
  <c r="I372" i="26"/>
  <c r="M371" i="26"/>
  <c r="I371" i="26"/>
  <c r="I361" i="26"/>
  <c r="I360" i="26"/>
  <c r="I359" i="26"/>
  <c r="I358" i="26"/>
  <c r="I357" i="26"/>
  <c r="I356" i="26"/>
  <c r="I355" i="26"/>
  <c r="I353" i="26"/>
  <c r="I352" i="26"/>
  <c r="I351" i="26"/>
  <c r="I350" i="26"/>
  <c r="I349" i="26"/>
  <c r="I348" i="26"/>
  <c r="I346" i="26"/>
  <c r="I345" i="26"/>
  <c r="I343" i="26"/>
  <c r="I341" i="26"/>
  <c r="I340" i="26"/>
  <c r="I338" i="26"/>
  <c r="I337" i="26"/>
  <c r="I336" i="26"/>
  <c r="I335" i="26"/>
  <c r="I334" i="26"/>
  <c r="I333" i="26"/>
  <c r="I329" i="26"/>
  <c r="I327" i="26"/>
  <c r="B21" i="27" s="1"/>
  <c r="G21" i="27" s="1"/>
  <c r="I325" i="26"/>
  <c r="F321" i="26"/>
  <c r="I321" i="26" s="1"/>
  <c r="I320" i="26"/>
  <c r="I319" i="26"/>
  <c r="I318" i="26"/>
  <c r="I317" i="26"/>
  <c r="I316" i="26"/>
  <c r="I315" i="26"/>
  <c r="I314" i="26"/>
  <c r="I313" i="26"/>
  <c r="I312" i="26"/>
  <c r="N311" i="26"/>
  <c r="I311" i="26"/>
  <c r="I309" i="26"/>
  <c r="I308" i="26"/>
  <c r="I307" i="26"/>
  <c r="I306" i="26"/>
  <c r="I305" i="26"/>
  <c r="I304" i="26"/>
  <c r="I303" i="26"/>
  <c r="I302" i="26"/>
  <c r="I301" i="26"/>
  <c r="N300" i="26"/>
  <c r="I300" i="26"/>
  <c r="I298" i="26"/>
  <c r="I297" i="26"/>
  <c r="I296" i="26"/>
  <c r="I295" i="26"/>
  <c r="I294" i="26"/>
  <c r="I293" i="26"/>
  <c r="I292" i="26"/>
  <c r="I291" i="26"/>
  <c r="I290" i="26"/>
  <c r="I289" i="26"/>
  <c r="I288" i="26"/>
  <c r="I287" i="26"/>
  <c r="I286" i="26"/>
  <c r="I285" i="26"/>
  <c r="I284" i="26"/>
  <c r="I283" i="26"/>
  <c r="I282" i="26"/>
  <c r="I281" i="26"/>
  <c r="I280" i="26"/>
  <c r="I279" i="26"/>
  <c r="I278" i="26"/>
  <c r="I277" i="26"/>
  <c r="T276" i="26"/>
  <c r="V276" i="26" s="1"/>
  <c r="I276" i="26"/>
  <c r="T275" i="26"/>
  <c r="V275" i="26" s="1"/>
  <c r="I275" i="26"/>
  <c r="T274" i="26"/>
  <c r="V274" i="26" s="1"/>
  <c r="I274" i="26"/>
  <c r="T273" i="26"/>
  <c r="V273" i="26" s="1"/>
  <c r="I273" i="26"/>
  <c r="T272" i="26"/>
  <c r="V272" i="26" s="1"/>
  <c r="I272" i="26"/>
  <c r="I271" i="26"/>
  <c r="T270" i="26"/>
  <c r="V270" i="26" s="1"/>
  <c r="I270" i="26"/>
  <c r="I269" i="26"/>
  <c r="I268" i="26"/>
  <c r="I267" i="26"/>
  <c r="I266" i="26"/>
  <c r="I265" i="26"/>
  <c r="I264" i="26"/>
  <c r="I263" i="26"/>
  <c r="I262" i="26"/>
  <c r="I259" i="26"/>
  <c r="I258" i="26"/>
  <c r="I257" i="26"/>
  <c r="T256" i="26"/>
  <c r="V256" i="26" s="1"/>
  <c r="I256" i="26"/>
  <c r="T255" i="26"/>
  <c r="V255" i="26" s="1"/>
  <c r="I255" i="26"/>
  <c r="T254" i="26"/>
  <c r="V254" i="26" s="1"/>
  <c r="I254" i="26"/>
  <c r="I249" i="26"/>
  <c r="I248" i="26"/>
  <c r="I247" i="26"/>
  <c r="I245" i="26"/>
  <c r="I244" i="26"/>
  <c r="I243" i="26"/>
  <c r="I242" i="26"/>
  <c r="I241" i="26"/>
  <c r="T240" i="26"/>
  <c r="V240" i="26" s="1"/>
  <c r="I240" i="26"/>
  <c r="T239" i="26"/>
  <c r="V239" i="26" s="1"/>
  <c r="I239" i="26"/>
  <c r="T238" i="26"/>
  <c r="V238" i="26" s="1"/>
  <c r="I238" i="26"/>
  <c r="I237" i="26"/>
  <c r="I236" i="26"/>
  <c r="I235" i="26"/>
  <c r="T234" i="26"/>
  <c r="V234" i="26" s="1"/>
  <c r="I234" i="26"/>
  <c r="T233" i="26"/>
  <c r="V233" i="26" s="1"/>
  <c r="I233" i="26"/>
  <c r="I232" i="26"/>
  <c r="T231" i="26"/>
  <c r="V231" i="26" s="1"/>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6" i="26"/>
  <c r="I205" i="26"/>
  <c r="I204" i="26"/>
  <c r="T203" i="26"/>
  <c r="V203" i="26" s="1"/>
  <c r="I203" i="26"/>
  <c r="T202" i="26"/>
  <c r="V202" i="26" s="1"/>
  <c r="I202" i="26"/>
  <c r="T201" i="26"/>
  <c r="V201" i="26" s="1"/>
  <c r="I201" i="26"/>
  <c r="I195" i="26"/>
  <c r="I194" i="26"/>
  <c r="I193" i="26"/>
  <c r="I192" i="26"/>
  <c r="I191" i="26"/>
  <c r="I190" i="26"/>
  <c r="I189" i="26"/>
  <c r="T188" i="26"/>
  <c r="V188" i="26" s="1"/>
  <c r="I188" i="26"/>
  <c r="T187" i="26"/>
  <c r="V187" i="26" s="1"/>
  <c r="I187" i="26"/>
  <c r="T186" i="26"/>
  <c r="V186" i="26" s="1"/>
  <c r="I186" i="26"/>
  <c r="T185" i="26"/>
  <c r="V185" i="26" s="1"/>
  <c r="I185" i="26"/>
  <c r="T184" i="26"/>
  <c r="V184" i="26" s="1"/>
  <c r="I184" i="26"/>
  <c r="T183" i="26"/>
  <c r="V183" i="26" s="1"/>
  <c r="T182" i="26"/>
  <c r="V182" i="26" s="1"/>
  <c r="I182" i="26"/>
  <c r="T181" i="26"/>
  <c r="V181" i="26" s="1"/>
  <c r="I181" i="26"/>
  <c r="T180" i="26"/>
  <c r="V180" i="26" s="1"/>
  <c r="I180" i="26"/>
  <c r="T179" i="26"/>
  <c r="V179" i="26" s="1"/>
  <c r="I179" i="26"/>
  <c r="T178" i="26"/>
  <c r="V178" i="26" s="1"/>
  <c r="K178" i="26"/>
  <c r="T177" i="26"/>
  <c r="V177" i="26" s="1"/>
  <c r="I172" i="26"/>
  <c r="I171" i="26"/>
  <c r="I170" i="26"/>
  <c r="I169" i="26"/>
  <c r="I168" i="26"/>
  <c r="I167" i="26"/>
  <c r="I165" i="26"/>
  <c r="I164" i="26"/>
  <c r="I163" i="26"/>
  <c r="I162" i="26"/>
  <c r="I159" i="26"/>
  <c r="I158" i="26"/>
  <c r="I157" i="26"/>
  <c r="I156" i="26"/>
  <c r="I155" i="26"/>
  <c r="I154" i="26"/>
  <c r="I152" i="26"/>
  <c r="I151" i="26"/>
  <c r="I150" i="26"/>
  <c r="I149" i="26"/>
  <c r="T146" i="26"/>
  <c r="V146" i="26" s="1"/>
  <c r="K146" i="26"/>
  <c r="I146" i="26"/>
  <c r="T145" i="26"/>
  <c r="V145" i="26" s="1"/>
  <c r="I145" i="26"/>
  <c r="T144" i="26"/>
  <c r="V144" i="26" s="1"/>
  <c r="I144" i="26"/>
  <c r="T143" i="26"/>
  <c r="V143" i="26" s="1"/>
  <c r="I143" i="26"/>
  <c r="T142" i="26"/>
  <c r="V142" i="26" s="1"/>
  <c r="I142" i="26"/>
  <c r="T141" i="26"/>
  <c r="V141" i="26" s="1"/>
  <c r="I141" i="26"/>
  <c r="T140" i="26"/>
  <c r="V140" i="26" s="1"/>
  <c r="I140" i="26"/>
  <c r="T139" i="26"/>
  <c r="V139" i="26" s="1"/>
  <c r="I139" i="26"/>
  <c r="T138" i="26"/>
  <c r="V138" i="26" s="1"/>
  <c r="I138" i="26"/>
  <c r="T137" i="26"/>
  <c r="V137" i="26" s="1"/>
  <c r="N137" i="26"/>
  <c r="I137" i="26"/>
  <c r="T136" i="26"/>
  <c r="V136" i="26" s="1"/>
  <c r="I136" i="26"/>
  <c r="T135" i="26"/>
  <c r="V135" i="26" s="1"/>
  <c r="I134" i="26"/>
  <c r="I133" i="26"/>
  <c r="I132" i="26"/>
  <c r="I131" i="26"/>
  <c r="I130" i="26"/>
  <c r="I129" i="26"/>
  <c r="I128" i="26"/>
  <c r="T127" i="26"/>
  <c r="V127" i="26" s="1"/>
  <c r="I127" i="26"/>
  <c r="T126" i="26"/>
  <c r="V126" i="26" s="1"/>
  <c r="I126" i="26"/>
  <c r="T125" i="26"/>
  <c r="V125" i="26" s="1"/>
  <c r="I122" i="26"/>
  <c r="I121" i="26"/>
  <c r="I120" i="26"/>
  <c r="I119" i="26"/>
  <c r="I118" i="26"/>
  <c r="I117" i="26"/>
  <c r="I116" i="26"/>
  <c r="I115" i="26"/>
  <c r="T113" i="26"/>
  <c r="V113" i="26" s="1"/>
  <c r="T112" i="26"/>
  <c r="V112" i="26" s="1"/>
  <c r="T111" i="26"/>
  <c r="V111" i="26" s="1"/>
  <c r="I110" i="26"/>
  <c r="I109" i="26"/>
  <c r="I108" i="26"/>
  <c r="I107" i="26"/>
  <c r="I106" i="26"/>
  <c r="I105" i="26"/>
  <c r="I104" i="26"/>
  <c r="I103" i="26"/>
  <c r="T102" i="26"/>
  <c r="V102" i="26" s="1"/>
  <c r="I102" i="26"/>
  <c r="T101" i="26"/>
  <c r="V101" i="26" s="1"/>
  <c r="I101" i="26"/>
  <c r="T100" i="26"/>
  <c r="V100" i="26" s="1"/>
  <c r="I100" i="26"/>
  <c r="T99" i="26"/>
  <c r="V99" i="26" s="1"/>
  <c r="I99" i="26"/>
  <c r="T98" i="26"/>
  <c r="V98" i="26" s="1"/>
  <c r="I98" i="26"/>
  <c r="T97" i="26"/>
  <c r="V97" i="26" s="1"/>
  <c r="I97" i="26"/>
  <c r="T96" i="26"/>
  <c r="V96" i="26" s="1"/>
  <c r="K96" i="26"/>
  <c r="T95" i="26"/>
  <c r="V95" i="26" s="1"/>
  <c r="I95" i="26"/>
  <c r="I94" i="26"/>
  <c r="I93" i="26"/>
  <c r="I92" i="26"/>
  <c r="I87" i="26"/>
  <c r="I86" i="26"/>
  <c r="I85" i="26"/>
  <c r="I84" i="26"/>
  <c r="T83" i="26"/>
  <c r="V83" i="26" s="1"/>
  <c r="I83" i="26"/>
  <c r="T82" i="26"/>
  <c r="V82" i="26" s="1"/>
  <c r="I82" i="26"/>
  <c r="T81" i="26"/>
  <c r="V81" i="26" s="1"/>
  <c r="I81" i="26"/>
  <c r="T80" i="26"/>
  <c r="V80" i="26" s="1"/>
  <c r="I80" i="26"/>
  <c r="T79" i="26"/>
  <c r="V79" i="26" s="1"/>
  <c r="I75" i="26"/>
  <c r="I74" i="26"/>
  <c r="I73" i="26"/>
  <c r="I72" i="26"/>
  <c r="I71" i="26"/>
  <c r="I70" i="26"/>
  <c r="I69" i="26"/>
  <c r="I68" i="26"/>
  <c r="I67" i="26"/>
  <c r="I66" i="26"/>
  <c r="I65" i="26"/>
  <c r="I64" i="26"/>
  <c r="I63" i="26"/>
  <c r="I62" i="26"/>
  <c r="I60" i="26"/>
  <c r="I59" i="26"/>
  <c r="I58" i="26"/>
  <c r="I57" i="26"/>
  <c r="I51" i="26"/>
  <c r="I50" i="26"/>
  <c r="I49" i="26"/>
  <c r="I48" i="26"/>
  <c r="I47" i="26"/>
  <c r="I46" i="26"/>
  <c r="I45" i="26"/>
  <c r="I44" i="26"/>
  <c r="I40" i="26"/>
  <c r="I39" i="26"/>
  <c r="I38" i="26"/>
  <c r="I37" i="26"/>
  <c r="I36" i="26"/>
  <c r="I35" i="26"/>
  <c r="I34" i="26"/>
  <c r="I33" i="26"/>
  <c r="T31" i="26"/>
  <c r="V31" i="26" s="1"/>
  <c r="T30" i="26"/>
  <c r="V30" i="26" s="1"/>
  <c r="I29" i="26"/>
  <c r="I28" i="26"/>
  <c r="I27" i="26"/>
  <c r="I26" i="26"/>
  <c r="I25" i="26"/>
  <c r="I24" i="26"/>
  <c r="I22" i="26"/>
  <c r="I21" i="26"/>
  <c r="I20" i="26"/>
  <c r="I19" i="26"/>
  <c r="I16" i="26"/>
  <c r="T15" i="26"/>
  <c r="V15" i="26" s="1"/>
  <c r="I15" i="26"/>
  <c r="T14" i="26"/>
  <c r="V14" i="26" s="1"/>
  <c r="I14" i="26"/>
  <c r="T13" i="26"/>
  <c r="V13" i="26" s="1"/>
  <c r="I13" i="26"/>
  <c r="T12" i="26"/>
  <c r="V12" i="26" s="1"/>
  <c r="I12" i="26"/>
  <c r="T11" i="26"/>
  <c r="V11" i="26" s="1"/>
  <c r="I11" i="26"/>
  <c r="T10" i="26"/>
  <c r="V10" i="26" s="1"/>
  <c r="I10" i="26"/>
  <c r="T9" i="26"/>
  <c r="V9" i="26" s="1"/>
  <c r="I9" i="26"/>
  <c r="T8" i="26"/>
  <c r="V8" i="26" s="1"/>
  <c r="T7" i="26"/>
  <c r="V7" i="26" s="1"/>
  <c r="I637" i="26" l="1"/>
  <c r="B51" i="27" s="1"/>
  <c r="G51" i="27" s="1"/>
  <c r="B20" i="27"/>
  <c r="G20" i="27" s="1"/>
  <c r="I1697" i="26"/>
  <c r="B173" i="27" s="1"/>
  <c r="G173" i="27" s="1"/>
  <c r="I1255" i="26"/>
  <c r="I1461" i="26"/>
  <c r="B134" i="27" s="1"/>
  <c r="G134" i="27" s="1"/>
  <c r="I1628" i="26"/>
  <c r="I1629" i="26" s="1"/>
  <c r="B157" i="27" s="1"/>
  <c r="G157" i="27" s="1"/>
  <c r="I1182" i="26"/>
  <c r="I1456" i="26"/>
  <c r="B133" i="27" s="1"/>
  <c r="G133" i="27" s="1"/>
  <c r="I1465" i="26"/>
  <c r="B135" i="27" s="1"/>
  <c r="G135" i="27" s="1"/>
  <c r="I1488" i="26"/>
  <c r="B140" i="27" s="1"/>
  <c r="G140" i="27" s="1"/>
  <c r="I1533" i="26"/>
  <c r="B146" i="27" s="1"/>
  <c r="G146" i="27" s="1"/>
  <c r="X610" i="26"/>
  <c r="I1377" i="26"/>
  <c r="I1378" i="26" s="1"/>
  <c r="B117" i="27" s="1"/>
  <c r="G117" i="27" s="1"/>
  <c r="I1446" i="26"/>
  <c r="I1447" i="26" s="1"/>
  <c r="B130" i="27" s="1"/>
  <c r="G130" i="27" s="1"/>
  <c r="I1635" i="26"/>
  <c r="I1636" i="26" s="1"/>
  <c r="B158" i="27" s="1"/>
  <c r="G158" i="27" s="1"/>
  <c r="I1425" i="26"/>
  <c r="I1547" i="26"/>
  <c r="B148" i="27" s="1"/>
  <c r="G148" i="27" s="1"/>
  <c r="I1555" i="26"/>
  <c r="I1556" i="26" s="1"/>
  <c r="B149" i="27" s="1"/>
  <c r="G149" i="27" s="1"/>
  <c r="I331" i="26"/>
  <c r="B23" i="27" s="1"/>
  <c r="G23" i="27" s="1"/>
  <c r="B22" i="27"/>
  <c r="G22" i="27" s="1"/>
  <c r="I1432" i="26"/>
  <c r="I41" i="26"/>
  <c r="I52" i="26"/>
  <c r="I88" i="26"/>
  <c r="B11" i="27" s="1"/>
  <c r="G11" i="27" s="1"/>
  <c r="I250" i="26"/>
  <c r="I362" i="26"/>
  <c r="I381" i="26"/>
  <c r="I494" i="26"/>
  <c r="I1305" i="26"/>
  <c r="I1322" i="26"/>
  <c r="I1323" i="26" s="1"/>
  <c r="B108" i="27" s="1"/>
  <c r="G108" i="27" s="1"/>
  <c r="I30" i="26"/>
  <c r="I123" i="26"/>
  <c r="I196" i="26"/>
  <c r="I322" i="26"/>
  <c r="I426" i="26"/>
  <c r="I449" i="26"/>
  <c r="I782" i="26"/>
  <c r="I975" i="26"/>
  <c r="I1142" i="26"/>
  <c r="I1147" i="26"/>
  <c r="B71" i="27"/>
  <c r="G71" i="27" s="1"/>
  <c r="L1362" i="26"/>
  <c r="X608" i="26"/>
  <c r="I743" i="26"/>
  <c r="I1133" i="26"/>
  <c r="I1198" i="26"/>
  <c r="I1204" i="26"/>
  <c r="I1223" i="26"/>
  <c r="I1242" i="26"/>
  <c r="I1277" i="26"/>
  <c r="I1286" i="26"/>
  <c r="B99" i="27"/>
  <c r="G99" i="27" s="1"/>
  <c r="I1315" i="26"/>
  <c r="I1316" i="26" s="1"/>
  <c r="B107" i="27" s="1"/>
  <c r="G107" i="27" s="1"/>
  <c r="I1329" i="26"/>
  <c r="I1330" i="26" s="1"/>
  <c r="B109" i="27" s="1"/>
  <c r="G109" i="27" s="1"/>
  <c r="I1352" i="26"/>
  <c r="I1353" i="26" s="1"/>
  <c r="B114" i="27" s="1"/>
  <c r="G114" i="27" s="1"/>
  <c r="I1367" i="26"/>
  <c r="I1368" i="26" s="1"/>
  <c r="B115" i="27" s="1"/>
  <c r="G115" i="27" s="1"/>
  <c r="I1387" i="26"/>
  <c r="I1388" i="26" s="1"/>
  <c r="B118" i="27" s="1"/>
  <c r="G118" i="27" s="1"/>
  <c r="I1397" i="26"/>
  <c r="I1474" i="26"/>
  <c r="B136" i="27" s="1"/>
  <c r="G136" i="27" s="1"/>
  <c r="I111" i="26"/>
  <c r="I721" i="26"/>
  <c r="I736" i="26"/>
  <c r="I1175" i="26"/>
  <c r="I1250" i="26"/>
  <c r="I1373" i="26"/>
  <c r="B116" i="27" s="1"/>
  <c r="G116" i="27" s="1"/>
  <c r="I1566" i="26"/>
  <c r="B150" i="27" s="1"/>
  <c r="G150" i="27" s="1"/>
  <c r="I1609" i="26"/>
  <c r="B155" i="27" s="1"/>
  <c r="G155" i="27" s="1"/>
  <c r="I1619" i="26"/>
  <c r="I1620" i="26" s="1"/>
  <c r="B156" i="27" s="1"/>
  <c r="G156" i="27" s="1"/>
  <c r="I1655" i="26"/>
  <c r="B160" i="27" s="1"/>
  <c r="G160" i="27" s="1"/>
  <c r="W568" i="26"/>
  <c r="W569" i="26"/>
  <c r="X609" i="26"/>
  <c r="I908" i="26"/>
  <c r="I1217" i="26"/>
  <c r="I1415" i="26"/>
  <c r="I1505" i="26"/>
  <c r="I1506" i="26" s="1"/>
  <c r="B143" i="27" s="1"/>
  <c r="G143" i="27" s="1"/>
  <c r="I1596" i="26"/>
  <c r="B153" i="27" s="1"/>
  <c r="G153" i="27" s="1"/>
  <c r="I1601" i="26"/>
  <c r="B154" i="27" s="1"/>
  <c r="G154" i="27" s="1"/>
  <c r="I1643" i="26"/>
  <c r="I1644" i="26" s="1"/>
  <c r="B159" i="27" s="1"/>
  <c r="G159" i="27" s="1"/>
  <c r="I968" i="26"/>
  <c r="I1667" i="26"/>
  <c r="B161" i="27" s="1"/>
  <c r="G161" i="27" s="1"/>
  <c r="I76" i="26"/>
  <c r="I173" i="26"/>
  <c r="I409" i="26"/>
  <c r="X611" i="26"/>
  <c r="I1271" i="26"/>
  <c r="I1340" i="26"/>
  <c r="I1341" i="26" s="1"/>
  <c r="B110" i="27" s="1"/>
  <c r="G110" i="27" s="1"/>
  <c r="I1520" i="26"/>
  <c r="I1521" i="26" s="1"/>
  <c r="B144" i="27" s="1"/>
  <c r="G144" i="27" s="1"/>
  <c r="I1580" i="26"/>
  <c r="I1581" i="26" s="1"/>
  <c r="B151" i="27" s="1"/>
  <c r="G151" i="27" s="1"/>
  <c r="I1052" i="26"/>
  <c r="I1121" i="26"/>
  <c r="D365" i="26" l="1"/>
  <c r="H365" i="26" s="1"/>
  <c r="I365" i="26" s="1"/>
  <c r="I1288" i="26"/>
  <c r="I1290" i="26" s="1"/>
  <c r="B102" i="27" s="1"/>
  <c r="G102" i="27" s="1"/>
  <c r="B100" i="27"/>
  <c r="G100" i="27" s="1"/>
  <c r="B101" i="27"/>
  <c r="G101" i="27" s="1"/>
  <c r="I1124" i="26"/>
  <c r="B65" i="27" s="1"/>
  <c r="G65" i="27" s="1"/>
  <c r="B63" i="27"/>
  <c r="G63" i="27" s="1"/>
  <c r="I1149" i="26"/>
  <c r="B72" i="27"/>
  <c r="G72" i="27" s="1"/>
  <c r="B25" i="27" l="1"/>
  <c r="G25" i="27" s="1"/>
  <c r="I367" i="26"/>
  <c r="B26" i="27" s="1"/>
  <c r="G26" i="27" s="1"/>
  <c r="I1151" i="26"/>
  <c r="B74" i="27" s="1"/>
  <c r="G74" i="27" s="1"/>
  <c r="B73" i="27"/>
  <c r="G73" i="27" s="1"/>
  <c r="I1831" i="24"/>
  <c r="B177" i="25" s="1"/>
  <c r="G177" i="25" s="1"/>
  <c r="I1830" i="24"/>
  <c r="B176" i="25" s="1"/>
  <c r="G176" i="25" s="1"/>
  <c r="I1829" i="24"/>
  <c r="B175" i="25" s="1"/>
  <c r="G175" i="25" s="1"/>
  <c r="I1824" i="24"/>
  <c r="I1825" i="24"/>
  <c r="G177" i="27" l="1"/>
  <c r="D8" i="19" s="1"/>
  <c r="I1826" i="24"/>
  <c r="B173" i="25" s="1"/>
  <c r="G173" i="25" s="1"/>
  <c r="I1821" i="24"/>
  <c r="I1817" i="24"/>
  <c r="B171" i="25" s="1"/>
  <c r="G171" i="25" s="1"/>
  <c r="I1815" i="24"/>
  <c r="B170" i="25" s="1"/>
  <c r="G170" i="25" s="1"/>
  <c r="I1813" i="24"/>
  <c r="B169" i="25" s="1"/>
  <c r="G169" i="25" s="1"/>
  <c r="I1812" i="24"/>
  <c r="B168" i="25" s="1"/>
  <c r="G168" i="25" s="1"/>
  <c r="I1809" i="24"/>
  <c r="I1806" i="24"/>
  <c r="B167" i="25" s="1"/>
  <c r="G167" i="25" s="1"/>
  <c r="I1804" i="24"/>
  <c r="B166" i="25" s="1"/>
  <c r="G166" i="25" s="1"/>
  <c r="I1802" i="24"/>
  <c r="I1800" i="24"/>
  <c r="B163" i="25" s="1"/>
  <c r="G163" i="25" s="1"/>
  <c r="I1797" i="24"/>
  <c r="I1796" i="24"/>
  <c r="I1795" i="24"/>
  <c r="I1794" i="24"/>
  <c r="I1793" i="24"/>
  <c r="I1792" i="24"/>
  <c r="I1791" i="24"/>
  <c r="I1790" i="24"/>
  <c r="I1789" i="24"/>
  <c r="I1788" i="24"/>
  <c r="I1787" i="24"/>
  <c r="I1786" i="24"/>
  <c r="I1785" i="24"/>
  <c r="I1784" i="24"/>
  <c r="I1783" i="24"/>
  <c r="I1782" i="24"/>
  <c r="I1781" i="24"/>
  <c r="I1780" i="24"/>
  <c r="I1779" i="24"/>
  <c r="I1778" i="24"/>
  <c r="I1773" i="24"/>
  <c r="I1772" i="24"/>
  <c r="I1771" i="24"/>
  <c r="I1770" i="24"/>
  <c r="I1769" i="24"/>
  <c r="I1768" i="24"/>
  <c r="I1767" i="24"/>
  <c r="I1766" i="24"/>
  <c r="I1761" i="24"/>
  <c r="I1760" i="24"/>
  <c r="I1759" i="24"/>
  <c r="I1753" i="24"/>
  <c r="I1752" i="24"/>
  <c r="I1751" i="24"/>
  <c r="I1746" i="24"/>
  <c r="I1745" i="24"/>
  <c r="I1744" i="24"/>
  <c r="I1742" i="24"/>
  <c r="I1737" i="24"/>
  <c r="I1736" i="24"/>
  <c r="I1735" i="24"/>
  <c r="I1734" i="24"/>
  <c r="I1733" i="24"/>
  <c r="I1731" i="24"/>
  <c r="I1727" i="24"/>
  <c r="I1726" i="24"/>
  <c r="I1725" i="24"/>
  <c r="I1723" i="24"/>
  <c r="I1719" i="24"/>
  <c r="I1718" i="24"/>
  <c r="I1717" i="24"/>
  <c r="I1714" i="24"/>
  <c r="I1713" i="24"/>
  <c r="I1712" i="24"/>
  <c r="I1711" i="24"/>
  <c r="I1710" i="24"/>
  <c r="I1709" i="24"/>
  <c r="I1708" i="24"/>
  <c r="I1706" i="24"/>
  <c r="I1705" i="24"/>
  <c r="I1704" i="24"/>
  <c r="I1698" i="24"/>
  <c r="I1697" i="24"/>
  <c r="I1695" i="24"/>
  <c r="I1694" i="24"/>
  <c r="I1693" i="24"/>
  <c r="I1692" i="24"/>
  <c r="I1691" i="24"/>
  <c r="I1689" i="24"/>
  <c r="I1688" i="24"/>
  <c r="I1684" i="24"/>
  <c r="I1683" i="24"/>
  <c r="I1682" i="24"/>
  <c r="I1681" i="24"/>
  <c r="I1680" i="24"/>
  <c r="I1678" i="24"/>
  <c r="I1673" i="24"/>
  <c r="I1672" i="24"/>
  <c r="I1671" i="24"/>
  <c r="I1670" i="24"/>
  <c r="I1665" i="24"/>
  <c r="I1664" i="24"/>
  <c r="I1663" i="24"/>
  <c r="I1662" i="24"/>
  <c r="I1661" i="24"/>
  <c r="I1659" i="24"/>
  <c r="I1658" i="24"/>
  <c r="I1655" i="24"/>
  <c r="B148" i="25" s="1"/>
  <c r="G148" i="25" s="1"/>
  <c r="I1651" i="24"/>
  <c r="I1650" i="24"/>
  <c r="I1649" i="24"/>
  <c r="I1647" i="24"/>
  <c r="I1643" i="24"/>
  <c r="B146" i="25" s="1"/>
  <c r="G146" i="25" s="1"/>
  <c r="I1638" i="24"/>
  <c r="I1637" i="24"/>
  <c r="I1636" i="24"/>
  <c r="I1635" i="24"/>
  <c r="I1634" i="24"/>
  <c r="I1633" i="24"/>
  <c r="I1632" i="24"/>
  <c r="I1630" i="24"/>
  <c r="I1629" i="24"/>
  <c r="I1628" i="24"/>
  <c r="I1623" i="24"/>
  <c r="I1622" i="24"/>
  <c r="I1621" i="24"/>
  <c r="I1620" i="24"/>
  <c r="I1619" i="24"/>
  <c r="I1618" i="24"/>
  <c r="I1617" i="24"/>
  <c r="I1616" i="24"/>
  <c r="I1615" i="24"/>
  <c r="I1613" i="24"/>
  <c r="I1612" i="24"/>
  <c r="I1606" i="24"/>
  <c r="I1605" i="24"/>
  <c r="I1601" i="24"/>
  <c r="I1598" i="24"/>
  <c r="B139" i="25" s="1"/>
  <c r="G139" i="25" s="1"/>
  <c r="I1595" i="24"/>
  <c r="B138" i="25" s="1"/>
  <c r="G138" i="25" s="1"/>
  <c r="I1592" i="24"/>
  <c r="I1591" i="24"/>
  <c r="I1590" i="24"/>
  <c r="I1589" i="24"/>
  <c r="I1588" i="24"/>
  <c r="I1587" i="24"/>
  <c r="I1586" i="24"/>
  <c r="I1583" i="24"/>
  <c r="I1582" i="24"/>
  <c r="I1579" i="24"/>
  <c r="I1578" i="24"/>
  <c r="I1574" i="24"/>
  <c r="I1573" i="24"/>
  <c r="I1569" i="24"/>
  <c r="I1564" i="24"/>
  <c r="F1563" i="24"/>
  <c r="I1563" i="24" s="1"/>
  <c r="I1559" i="24"/>
  <c r="I1560" i="24" s="1"/>
  <c r="B130" i="25" s="1"/>
  <c r="G130" i="25" s="1"/>
  <c r="I1555" i="24"/>
  <c r="I1556" i="24" s="1"/>
  <c r="B129" i="25" s="1"/>
  <c r="G129" i="25" s="1"/>
  <c r="I1550" i="24"/>
  <c r="I1551" i="24" s="1"/>
  <c r="I1547" i="24"/>
  <c r="I1542" i="24"/>
  <c r="I1541" i="24"/>
  <c r="I1540" i="24"/>
  <c r="I1535" i="24"/>
  <c r="I1534" i="24"/>
  <c r="I1530" i="24"/>
  <c r="I1525" i="24"/>
  <c r="I1524" i="24"/>
  <c r="I1523" i="24"/>
  <c r="I1520" i="24"/>
  <c r="I1517" i="24"/>
  <c r="I1512" i="24"/>
  <c r="I1507" i="24"/>
  <c r="I1506" i="24"/>
  <c r="I1505" i="24"/>
  <c r="I1503" i="24"/>
  <c r="I1497" i="24"/>
  <c r="I1496" i="24"/>
  <c r="I1495" i="24"/>
  <c r="I1493" i="24"/>
  <c r="I1487" i="24"/>
  <c r="I1486" i="24"/>
  <c r="I1483" i="24"/>
  <c r="I1482" i="24"/>
  <c r="I1481" i="24"/>
  <c r="I1477" i="24"/>
  <c r="I1476" i="24"/>
  <c r="I1475" i="24"/>
  <c r="I1474" i="24"/>
  <c r="I1473" i="24"/>
  <c r="L1472" i="24"/>
  <c r="I1472" i="24"/>
  <c r="L1471" i="24"/>
  <c r="I1471" i="24"/>
  <c r="L1470" i="24"/>
  <c r="I1470" i="24"/>
  <c r="L1469" i="24"/>
  <c r="I1469" i="24"/>
  <c r="L1468" i="24"/>
  <c r="I1468" i="24"/>
  <c r="L1467" i="24"/>
  <c r="I1467" i="24"/>
  <c r="I1462" i="24"/>
  <c r="I1461" i="24"/>
  <c r="I1460" i="24"/>
  <c r="I1455" i="24"/>
  <c r="B109" i="25" s="1"/>
  <c r="G109" i="25" s="1"/>
  <c r="I1453" i="24"/>
  <c r="I1449" i="24"/>
  <c r="I1448" i="24"/>
  <c r="I1447" i="24"/>
  <c r="I1446" i="24"/>
  <c r="I1445" i="24"/>
  <c r="I1444" i="24"/>
  <c r="I1443" i="24"/>
  <c r="I1438" i="24"/>
  <c r="I1437" i="24"/>
  <c r="I1431" i="24"/>
  <c r="I1430" i="24"/>
  <c r="I1424" i="24"/>
  <c r="I1423" i="24"/>
  <c r="B103" i="25"/>
  <c r="G103" i="25" s="1"/>
  <c r="I1418" i="24"/>
  <c r="B102" i="25" s="1"/>
  <c r="G102" i="25" s="1"/>
  <c r="I1414" i="24"/>
  <c r="I1413" i="24"/>
  <c r="I1412" i="24"/>
  <c r="I1411" i="24"/>
  <c r="I1410" i="24"/>
  <c r="I1409" i="24"/>
  <c r="I1408" i="24"/>
  <c r="I1407" i="24"/>
  <c r="I1401" i="24"/>
  <c r="I1391" i="24"/>
  <c r="B96" i="25" s="1"/>
  <c r="G96" i="25" s="1"/>
  <c r="I1388" i="24"/>
  <c r="I1383" i="24"/>
  <c r="I1382" i="24"/>
  <c r="I1381" i="24"/>
  <c r="I1377" i="24"/>
  <c r="I1376" i="24"/>
  <c r="Q1375" i="24"/>
  <c r="S1375" i="24" s="1"/>
  <c r="U1375" i="24" s="1"/>
  <c r="N1375" i="24"/>
  <c r="P1375" i="24" s="1"/>
  <c r="R1375" i="24" s="1"/>
  <c r="T1375" i="24" s="1"/>
  <c r="V1375" i="24" s="1"/>
  <c r="I1375" i="24"/>
  <c r="Q1374" i="24"/>
  <c r="S1374" i="24" s="1"/>
  <c r="U1374" i="24" s="1"/>
  <c r="N1374" i="24"/>
  <c r="P1374" i="24" s="1"/>
  <c r="R1374" i="24" s="1"/>
  <c r="T1374" i="24" s="1"/>
  <c r="V1374" i="24" s="1"/>
  <c r="I1374" i="24"/>
  <c r="Q1373" i="24"/>
  <c r="S1373" i="24" s="1"/>
  <c r="U1373" i="24" s="1"/>
  <c r="N1373" i="24"/>
  <c r="P1373" i="24" s="1"/>
  <c r="R1373" i="24" s="1"/>
  <c r="T1373" i="24" s="1"/>
  <c r="V1373" i="24" s="1"/>
  <c r="I1373" i="24"/>
  <c r="Q1372" i="24"/>
  <c r="S1372" i="24" s="1"/>
  <c r="U1372" i="24" s="1"/>
  <c r="N1372" i="24"/>
  <c r="P1372" i="24" s="1"/>
  <c r="R1372" i="24" s="1"/>
  <c r="T1372" i="24" s="1"/>
  <c r="V1372" i="24" s="1"/>
  <c r="I1372" i="24"/>
  <c r="Q1371" i="24"/>
  <c r="S1371" i="24" s="1"/>
  <c r="U1371" i="24" s="1"/>
  <c r="N1371" i="24"/>
  <c r="P1371" i="24" s="1"/>
  <c r="R1371" i="24" s="1"/>
  <c r="T1371" i="24" s="1"/>
  <c r="V1371" i="24" s="1"/>
  <c r="I1371" i="24"/>
  <c r="I1370" i="24"/>
  <c r="I1369" i="24"/>
  <c r="I1368" i="24"/>
  <c r="I1367" i="24"/>
  <c r="I1366" i="24"/>
  <c r="I1365" i="24"/>
  <c r="I1361" i="24"/>
  <c r="I1360" i="24"/>
  <c r="I1356" i="24"/>
  <c r="I1355" i="24"/>
  <c r="I1354" i="24"/>
  <c r="I1353" i="24"/>
  <c r="I1352" i="24"/>
  <c r="I1348" i="24"/>
  <c r="I1347" i="24"/>
  <c r="I1346" i="24"/>
  <c r="I1345" i="24"/>
  <c r="I1344" i="24"/>
  <c r="I1343" i="24"/>
  <c r="I1342" i="24"/>
  <c r="I1341" i="24"/>
  <c r="I1340" i="24"/>
  <c r="I1339" i="24"/>
  <c r="I1338" i="24"/>
  <c r="I1337" i="24"/>
  <c r="I1333" i="24"/>
  <c r="I1334" i="24" s="1"/>
  <c r="I1329" i="24"/>
  <c r="I1328" i="24"/>
  <c r="I1323" i="24"/>
  <c r="I1322" i="24"/>
  <c r="I1321" i="24"/>
  <c r="I1320" i="24"/>
  <c r="I1319" i="24"/>
  <c r="I1318" i="24"/>
  <c r="I1317" i="24"/>
  <c r="I1316" i="24"/>
  <c r="I1315" i="24"/>
  <c r="I1314" i="24"/>
  <c r="I1310" i="24"/>
  <c r="I1309" i="24"/>
  <c r="I1304" i="24"/>
  <c r="I1303" i="24"/>
  <c r="I1302" i="24"/>
  <c r="I1301" i="24"/>
  <c r="I1300" i="24"/>
  <c r="I1299" i="24"/>
  <c r="I1298" i="24"/>
  <c r="I1297" i="24"/>
  <c r="I1296" i="24"/>
  <c r="I1295" i="24"/>
  <c r="I1294" i="24"/>
  <c r="I1293" i="24"/>
  <c r="I1288" i="24"/>
  <c r="I1287" i="24"/>
  <c r="I1281" i="24"/>
  <c r="I1280" i="24"/>
  <c r="I1279" i="24"/>
  <c r="I1274" i="24"/>
  <c r="I1271" i="24"/>
  <c r="I1269" i="24"/>
  <c r="I1267" i="24"/>
  <c r="B76" i="25" s="1"/>
  <c r="G76" i="25" s="1"/>
  <c r="I1265" i="24"/>
  <c r="B75" i="25" s="1"/>
  <c r="G75" i="25" s="1"/>
  <c r="I1263" i="24"/>
  <c r="B74" i="25" s="1"/>
  <c r="G74" i="25" s="1"/>
  <c r="I1261" i="24"/>
  <c r="B73" i="25" s="1"/>
  <c r="G73" i="25" s="1"/>
  <c r="I1252" i="24"/>
  <c r="I1248" i="24"/>
  <c r="I1247" i="24"/>
  <c r="I1246" i="24"/>
  <c r="I1245" i="24"/>
  <c r="I1240" i="24"/>
  <c r="I1239" i="24"/>
  <c r="I1236" i="24"/>
  <c r="I1228" i="24"/>
  <c r="I1227" i="24"/>
  <c r="I1226" i="24"/>
  <c r="I1225" i="24"/>
  <c r="I1223" i="24"/>
  <c r="I1222" i="24"/>
  <c r="I1221" i="24"/>
  <c r="I1220" i="24"/>
  <c r="I1219" i="24"/>
  <c r="I1218" i="24"/>
  <c r="I1217" i="24"/>
  <c r="I1215" i="24"/>
  <c r="I1214" i="24"/>
  <c r="I1213" i="24"/>
  <c r="I1212" i="24"/>
  <c r="I1211" i="24"/>
  <c r="I1205" i="24"/>
  <c r="I1207" i="24" s="1"/>
  <c r="I1209" i="24" s="1"/>
  <c r="I1201" i="24"/>
  <c r="I1200" i="24"/>
  <c r="I1199" i="24"/>
  <c r="I1198" i="24"/>
  <c r="I1197" i="24"/>
  <c r="I1196" i="24"/>
  <c r="I1195" i="24"/>
  <c r="I1194" i="24"/>
  <c r="I1193" i="24"/>
  <c r="I1192" i="24"/>
  <c r="I1191" i="24"/>
  <c r="I1190" i="24"/>
  <c r="I1189" i="24"/>
  <c r="I1187" i="24"/>
  <c r="I1186" i="24"/>
  <c r="I1185" i="24"/>
  <c r="I1184" i="24"/>
  <c r="I1183" i="24"/>
  <c r="I1182" i="24"/>
  <c r="I1181" i="24"/>
  <c r="I1180" i="24"/>
  <c r="I1179" i="24"/>
  <c r="I1178" i="24"/>
  <c r="I1177" i="24"/>
  <c r="I1176" i="24"/>
  <c r="I1175" i="24"/>
  <c r="I1174" i="24"/>
  <c r="I1173" i="24"/>
  <c r="I1172" i="24"/>
  <c r="I1171" i="24"/>
  <c r="I1170" i="24"/>
  <c r="I1169" i="24"/>
  <c r="I1168" i="24"/>
  <c r="I1167" i="24"/>
  <c r="I1162" i="24"/>
  <c r="I1161" i="24"/>
  <c r="I1160" i="24"/>
  <c r="I1159" i="24"/>
  <c r="I1149" i="24"/>
  <c r="I1148" i="24"/>
  <c r="I1147" i="24"/>
  <c r="I1146" i="24"/>
  <c r="I1145" i="24"/>
  <c r="I1144" i="24"/>
  <c r="I1143" i="24"/>
  <c r="I1142" i="24"/>
  <c r="I1141" i="24"/>
  <c r="I1140" i="24"/>
  <c r="I1139" i="24"/>
  <c r="I1138" i="24"/>
  <c r="I1137" i="24"/>
  <c r="I1136" i="24"/>
  <c r="I1135" i="24"/>
  <c r="I1134" i="24"/>
  <c r="I1133" i="24"/>
  <c r="I1132" i="24"/>
  <c r="I1130" i="24"/>
  <c r="I1129" i="24"/>
  <c r="I1128" i="24"/>
  <c r="I1127" i="24"/>
  <c r="I1126" i="24"/>
  <c r="I1125" i="24"/>
  <c r="I1124" i="24"/>
  <c r="I1123" i="24"/>
  <c r="I1122" i="24"/>
  <c r="I1121" i="24"/>
  <c r="I1120" i="24"/>
  <c r="I1119" i="24"/>
  <c r="I1118" i="24"/>
  <c r="I1117" i="24"/>
  <c r="I1116" i="24"/>
  <c r="I1115" i="24"/>
  <c r="I1114" i="24"/>
  <c r="I1113" i="24"/>
  <c r="I1112" i="24"/>
  <c r="I1111" i="24"/>
  <c r="I1110" i="24"/>
  <c r="I1109" i="24"/>
  <c r="I1108" i="24"/>
  <c r="I1107" i="24"/>
  <c r="I1106" i="24"/>
  <c r="I1105" i="24"/>
  <c r="I1103" i="24"/>
  <c r="I1102" i="24"/>
  <c r="I1100" i="24"/>
  <c r="I1099" i="24"/>
  <c r="I1098" i="24"/>
  <c r="I1097" i="24"/>
  <c r="I1096" i="24"/>
  <c r="I1095" i="24"/>
  <c r="I1094" i="24"/>
  <c r="I1093" i="24"/>
  <c r="B59" i="25"/>
  <c r="G59" i="25" s="1"/>
  <c r="I1085" i="24"/>
  <c r="I1084" i="24"/>
  <c r="I1082" i="24"/>
  <c r="I1078" i="24"/>
  <c r="I1076" i="24"/>
  <c r="I1074" i="24"/>
  <c r="I1073" i="24"/>
  <c r="N1072" i="24"/>
  <c r="O1072" i="24" s="1"/>
  <c r="N1071" i="24"/>
  <c r="O1071" i="24" s="1"/>
  <c r="I1071" i="24"/>
  <c r="N1070" i="24"/>
  <c r="O1070" i="24" s="1"/>
  <c r="I1070" i="24"/>
  <c r="N1069" i="24"/>
  <c r="O1069" i="24" s="1"/>
  <c r="I1069" i="24"/>
  <c r="N1068" i="24"/>
  <c r="O1068" i="24" s="1"/>
  <c r="I1068" i="24"/>
  <c r="N1067" i="24"/>
  <c r="O1067" i="24" s="1"/>
  <c r="I1067" i="24"/>
  <c r="I1066" i="24"/>
  <c r="I1060" i="24"/>
  <c r="I1062" i="24" s="1"/>
  <c r="I1064" i="24" s="1"/>
  <c r="N1056" i="24"/>
  <c r="O1056" i="24" s="1"/>
  <c r="I1056" i="24"/>
  <c r="N1055" i="24"/>
  <c r="O1055" i="24" s="1"/>
  <c r="I1055" i="24"/>
  <c r="N1054" i="24"/>
  <c r="O1054" i="24" s="1"/>
  <c r="I1054" i="24"/>
  <c r="N1053" i="24"/>
  <c r="O1053" i="24" s="1"/>
  <c r="I1053" i="24"/>
  <c r="N1052" i="24"/>
  <c r="O1052" i="24" s="1"/>
  <c r="I1052" i="24"/>
  <c r="N1051" i="24"/>
  <c r="O1051" i="24" s="1"/>
  <c r="I1051" i="24"/>
  <c r="N1050" i="24"/>
  <c r="O1050" i="24" s="1"/>
  <c r="I1050" i="24"/>
  <c r="N1049" i="24"/>
  <c r="O1049" i="24" s="1"/>
  <c r="I1049" i="24"/>
  <c r="N1048" i="24"/>
  <c r="O1048" i="24" s="1"/>
  <c r="N1047" i="24"/>
  <c r="O1047" i="24" s="1"/>
  <c r="I1047" i="24"/>
  <c r="N1046" i="24"/>
  <c r="O1046" i="24" s="1"/>
  <c r="I1046" i="24"/>
  <c r="N1045" i="24"/>
  <c r="O1045" i="24" s="1"/>
  <c r="I1045" i="24"/>
  <c r="N1044" i="24"/>
  <c r="O1044" i="24" s="1"/>
  <c r="I1044" i="24"/>
  <c r="N1043" i="24"/>
  <c r="O1043" i="24" s="1"/>
  <c r="I1043" i="24"/>
  <c r="N1042" i="24"/>
  <c r="O1042" i="24" s="1"/>
  <c r="I1042" i="24"/>
  <c r="N1041" i="24"/>
  <c r="O1041" i="24" s="1"/>
  <c r="N1040" i="24"/>
  <c r="O1040" i="24" s="1"/>
  <c r="I1040" i="24"/>
  <c r="N1039" i="24"/>
  <c r="O1039" i="24" s="1"/>
  <c r="I1039" i="24"/>
  <c r="N1038" i="24"/>
  <c r="O1038" i="24" s="1"/>
  <c r="I1038" i="24"/>
  <c r="N1037" i="24"/>
  <c r="O1037" i="24" s="1"/>
  <c r="I1037" i="24"/>
  <c r="N1036" i="24"/>
  <c r="O1036" i="24" s="1"/>
  <c r="I1036" i="24"/>
  <c r="N1035" i="24"/>
  <c r="O1035" i="24" s="1"/>
  <c r="I1035" i="24"/>
  <c r="N1034" i="24"/>
  <c r="O1034" i="24" s="1"/>
  <c r="N1033" i="24"/>
  <c r="O1033" i="24" s="1"/>
  <c r="I1033" i="24"/>
  <c r="N1032" i="24"/>
  <c r="O1032" i="24" s="1"/>
  <c r="I1032" i="24"/>
  <c r="N1031" i="24"/>
  <c r="O1031" i="24" s="1"/>
  <c r="I1031" i="24"/>
  <c r="N1030" i="24"/>
  <c r="O1030" i="24" s="1"/>
  <c r="I1030" i="24"/>
  <c r="N1029" i="24"/>
  <c r="O1029" i="24" s="1"/>
  <c r="I1029" i="24"/>
  <c r="N1028" i="24"/>
  <c r="O1028" i="24" s="1"/>
  <c r="I1028" i="24"/>
  <c r="N1027" i="24"/>
  <c r="O1027" i="24" s="1"/>
  <c r="I1027" i="24"/>
  <c r="N1026" i="24"/>
  <c r="O1026" i="24" s="1"/>
  <c r="I1026" i="24"/>
  <c r="N1025" i="24"/>
  <c r="O1025" i="24" s="1"/>
  <c r="I1025" i="24"/>
  <c r="N1024" i="24"/>
  <c r="O1024" i="24" s="1"/>
  <c r="I1024" i="24"/>
  <c r="N1023" i="24"/>
  <c r="O1023" i="24" s="1"/>
  <c r="I1023" i="24"/>
  <c r="I1018" i="24"/>
  <c r="I1017" i="24"/>
  <c r="I1016" i="24"/>
  <c r="I1015" i="24"/>
  <c r="I1014" i="24"/>
  <c r="I1012" i="24"/>
  <c r="I1011" i="24"/>
  <c r="I1010" i="24"/>
  <c r="I1009" i="24"/>
  <c r="I1008" i="24"/>
  <c r="I1006" i="24"/>
  <c r="I1005" i="24"/>
  <c r="I998" i="24"/>
  <c r="I1000" i="24" s="1"/>
  <c r="I1002" i="24" s="1"/>
  <c r="F994" i="24"/>
  <c r="I994" i="24" s="1"/>
  <c r="I993" i="24"/>
  <c r="I992" i="24"/>
  <c r="I991" i="24"/>
  <c r="I990" i="24"/>
  <c r="I989" i="24"/>
  <c r="I988" i="24"/>
  <c r="I987" i="24"/>
  <c r="I986" i="24"/>
  <c r="I985" i="24"/>
  <c r="I984" i="24"/>
  <c r="I983" i="24"/>
  <c r="I982" i="24"/>
  <c r="I980" i="24"/>
  <c r="I979" i="24"/>
  <c r="I978" i="24"/>
  <c r="I977" i="24"/>
  <c r="I976" i="24"/>
  <c r="I975" i="24"/>
  <c r="I974" i="24"/>
  <c r="I973" i="24"/>
  <c r="I972" i="24"/>
  <c r="I971" i="24"/>
  <c r="I970" i="24"/>
  <c r="I969" i="24"/>
  <c r="I968" i="24"/>
  <c r="I967" i="24"/>
  <c r="I966" i="24"/>
  <c r="I965" i="24"/>
  <c r="I964" i="24"/>
  <c r="I963" i="24"/>
  <c r="I962" i="24"/>
  <c r="I961" i="24"/>
  <c r="I960" i="24"/>
  <c r="I959" i="24"/>
  <c r="I958" i="24"/>
  <c r="I957" i="24"/>
  <c r="I956" i="24"/>
  <c r="I955" i="24"/>
  <c r="I954" i="24"/>
  <c r="I953" i="24"/>
  <c r="I952" i="24"/>
  <c r="I951" i="24"/>
  <c r="I950" i="24"/>
  <c r="I949" i="24"/>
  <c r="I948" i="24"/>
  <c r="I947" i="24"/>
  <c r="I946" i="24"/>
  <c r="I945" i="24"/>
  <c r="I944" i="24"/>
  <c r="I940" i="24"/>
  <c r="I939" i="24"/>
  <c r="I938" i="24"/>
  <c r="I936" i="24"/>
  <c r="I935" i="24"/>
  <c r="I934" i="24"/>
  <c r="I933" i="24"/>
  <c r="I932" i="24"/>
  <c r="I931" i="24"/>
  <c r="I930" i="24"/>
  <c r="I929" i="24"/>
  <c r="I928" i="24"/>
  <c r="I927" i="24"/>
  <c r="I926" i="24"/>
  <c r="I925" i="24"/>
  <c r="I924" i="24"/>
  <c r="I923" i="24"/>
  <c r="I922" i="24"/>
  <c r="I921" i="24"/>
  <c r="I920" i="24"/>
  <c r="I919" i="24"/>
  <c r="I918" i="24"/>
  <c r="I917" i="24"/>
  <c r="I916" i="24"/>
  <c r="I915" i="24"/>
  <c r="I914" i="24"/>
  <c r="I913" i="24"/>
  <c r="I912" i="24"/>
  <c r="I911" i="24"/>
  <c r="I910" i="24"/>
  <c r="I909" i="24"/>
  <c r="I908" i="24"/>
  <c r="I907" i="24"/>
  <c r="I906" i="24"/>
  <c r="I905" i="24"/>
  <c r="I904" i="24"/>
  <c r="I903" i="24"/>
  <c r="I902" i="24"/>
  <c r="I901" i="24"/>
  <c r="I900" i="24"/>
  <c r="I896" i="24"/>
  <c r="I892" i="24"/>
  <c r="I891" i="24"/>
  <c r="I890" i="24"/>
  <c r="I889" i="24"/>
  <c r="I888" i="24"/>
  <c r="I887" i="24"/>
  <c r="I885" i="24"/>
  <c r="I884" i="24"/>
  <c r="I883" i="24"/>
  <c r="I882" i="24"/>
  <c r="I879" i="24"/>
  <c r="I878" i="24"/>
  <c r="I877" i="24"/>
  <c r="I876" i="24"/>
  <c r="I875" i="24"/>
  <c r="I874" i="24"/>
  <c r="I872" i="24"/>
  <c r="I871" i="24"/>
  <c r="I870" i="24"/>
  <c r="I869" i="24"/>
  <c r="M866" i="24"/>
  <c r="I866" i="24"/>
  <c r="M865" i="24"/>
  <c r="I865" i="24"/>
  <c r="M864" i="24"/>
  <c r="I864" i="24"/>
  <c r="M863" i="24"/>
  <c r="I863" i="24"/>
  <c r="M862" i="24"/>
  <c r="I862" i="24"/>
  <c r="M861" i="24"/>
  <c r="I861" i="24"/>
  <c r="M860" i="24"/>
  <c r="I860" i="24"/>
  <c r="I854" i="24"/>
  <c r="I853" i="24"/>
  <c r="I852" i="24"/>
  <c r="I847" i="24"/>
  <c r="I846" i="24"/>
  <c r="I845" i="24"/>
  <c r="I844" i="24"/>
  <c r="I843" i="24"/>
  <c r="I842" i="24"/>
  <c r="I837" i="24"/>
  <c r="I838" i="24" s="1"/>
  <c r="I832" i="24"/>
  <c r="I831" i="24"/>
  <c r="I830" i="24"/>
  <c r="I829" i="24"/>
  <c r="I828" i="24"/>
  <c r="I827" i="24"/>
  <c r="I825" i="24"/>
  <c r="I824" i="24"/>
  <c r="I813" i="24"/>
  <c r="G812" i="24"/>
  <c r="I812" i="24" s="1"/>
  <c r="I811" i="24"/>
  <c r="I810" i="24"/>
  <c r="I809" i="24"/>
  <c r="I808" i="24"/>
  <c r="I807" i="24"/>
  <c r="I806" i="24"/>
  <c r="I805" i="24"/>
  <c r="I804" i="24"/>
  <c r="I803" i="24"/>
  <c r="I802" i="24"/>
  <c r="I801" i="24"/>
  <c r="I800" i="24"/>
  <c r="I799" i="24"/>
  <c r="I798" i="24"/>
  <c r="I797" i="24"/>
  <c r="I796" i="24"/>
  <c r="I795" i="24"/>
  <c r="I794" i="24"/>
  <c r="I793" i="24"/>
  <c r="I792" i="24"/>
  <c r="I791" i="24"/>
  <c r="I790" i="24"/>
  <c r="I789" i="24"/>
  <c r="I788" i="24"/>
  <c r="I787" i="24"/>
  <c r="I786" i="24"/>
  <c r="I785" i="24"/>
  <c r="I784" i="24"/>
  <c r="I783" i="24"/>
  <c r="N780" i="24"/>
  <c r="O780" i="24" s="1"/>
  <c r="I780" i="24"/>
  <c r="N779" i="24"/>
  <c r="O779" i="24" s="1"/>
  <c r="I779" i="24"/>
  <c r="N778" i="24"/>
  <c r="O778" i="24" s="1"/>
  <c r="I778" i="24"/>
  <c r="N777" i="24"/>
  <c r="O777" i="24" s="1"/>
  <c r="I777" i="24"/>
  <c r="N776" i="24"/>
  <c r="O776" i="24" s="1"/>
  <c r="I776" i="24"/>
  <c r="N775" i="24"/>
  <c r="O775" i="24" s="1"/>
  <c r="I775" i="24"/>
  <c r="N774" i="24"/>
  <c r="O774" i="24" s="1"/>
  <c r="I774" i="24"/>
  <c r="N773" i="24"/>
  <c r="O773" i="24" s="1"/>
  <c r="I773" i="24"/>
  <c r="N772" i="24"/>
  <c r="O772" i="24" s="1"/>
  <c r="I772" i="24"/>
  <c r="N771" i="24"/>
  <c r="O771" i="24" s="1"/>
  <c r="I771" i="24"/>
  <c r="N770" i="24"/>
  <c r="O770" i="24" s="1"/>
  <c r="I770" i="24"/>
  <c r="N769" i="24"/>
  <c r="O769" i="24" s="1"/>
  <c r="I769" i="24"/>
  <c r="N768" i="24"/>
  <c r="O768" i="24" s="1"/>
  <c r="I768" i="24"/>
  <c r="N767" i="24"/>
  <c r="O767" i="24" s="1"/>
  <c r="I767" i="24"/>
  <c r="N766" i="24"/>
  <c r="O766" i="24" s="1"/>
  <c r="I766" i="24"/>
  <c r="N765" i="24"/>
  <c r="O765" i="24" s="1"/>
  <c r="I765" i="24"/>
  <c r="N764" i="24"/>
  <c r="O764" i="24" s="1"/>
  <c r="I764" i="24"/>
  <c r="N763" i="24"/>
  <c r="O763" i="24" s="1"/>
  <c r="I763" i="24"/>
  <c r="N762" i="24"/>
  <c r="O762" i="24" s="1"/>
  <c r="I762" i="24"/>
  <c r="I759" i="24"/>
  <c r="I758" i="24"/>
  <c r="I757" i="24"/>
  <c r="I756" i="24"/>
  <c r="I755" i="24"/>
  <c r="I754" i="24"/>
  <c r="I753" i="24"/>
  <c r="I752" i="24"/>
  <c r="I747" i="24"/>
  <c r="I746" i="24"/>
  <c r="I745" i="24"/>
  <c r="I744" i="24"/>
  <c r="I743" i="24"/>
  <c r="I742" i="24"/>
  <c r="I741" i="24"/>
  <c r="I739" i="24"/>
  <c r="I738" i="24"/>
  <c r="I737" i="24"/>
  <c r="I736" i="24"/>
  <c r="I730" i="24"/>
  <c r="I732" i="24" s="1"/>
  <c r="I734" i="24" s="1"/>
  <c r="P722" i="24"/>
  <c r="W722" i="24" s="1"/>
  <c r="P721" i="24"/>
  <c r="W721" i="24" s="1"/>
  <c r="P720" i="24"/>
  <c r="X720" i="24" s="1"/>
  <c r="P719" i="24"/>
  <c r="X719" i="24" s="1"/>
  <c r="P718" i="24"/>
  <c r="X718" i="24" s="1"/>
  <c r="P717" i="24"/>
  <c r="X717" i="24" s="1"/>
  <c r="P716" i="24"/>
  <c r="X716" i="24" s="1"/>
  <c r="P715" i="24"/>
  <c r="X715" i="24" s="1"/>
  <c r="P714" i="24"/>
  <c r="X714" i="24" s="1"/>
  <c r="P713" i="24"/>
  <c r="X713" i="24" s="1"/>
  <c r="P712" i="24"/>
  <c r="X712" i="24" s="1"/>
  <c r="P711" i="24"/>
  <c r="X711" i="24" s="1"/>
  <c r="P710" i="24"/>
  <c r="X710" i="24" s="1"/>
  <c r="P709" i="24"/>
  <c r="X709" i="24" s="1"/>
  <c r="P680" i="24"/>
  <c r="X680" i="24" s="1"/>
  <c r="P679" i="24"/>
  <c r="X679" i="24" s="1"/>
  <c r="I667" i="24"/>
  <c r="I666" i="24"/>
  <c r="I665" i="24"/>
  <c r="I664" i="24"/>
  <c r="I663" i="24"/>
  <c r="I662" i="24"/>
  <c r="I661" i="24"/>
  <c r="I659" i="24"/>
  <c r="I658" i="24"/>
  <c r="I657" i="24"/>
  <c r="I656" i="24"/>
  <c r="I655" i="24"/>
  <c r="I649" i="24"/>
  <c r="I651" i="24" s="1"/>
  <c r="I653" i="24" s="1"/>
  <c r="I644" i="24"/>
  <c r="I643" i="24"/>
  <c r="I642" i="24"/>
  <c r="I641" i="24"/>
  <c r="I640" i="24"/>
  <c r="I639" i="24"/>
  <c r="I638" i="24"/>
  <c r="I637" i="24"/>
  <c r="M636" i="24"/>
  <c r="I636" i="24"/>
  <c r="M635" i="24"/>
  <c r="I635" i="24"/>
  <c r="M634" i="24"/>
  <c r="I634" i="24"/>
  <c r="M633" i="24"/>
  <c r="I633" i="24"/>
  <c r="M632" i="24"/>
  <c r="I632" i="24"/>
  <c r="M631" i="24"/>
  <c r="I630" i="24"/>
  <c r="I629" i="24"/>
  <c r="I628" i="24"/>
  <c r="I627" i="24"/>
  <c r="I626" i="24"/>
  <c r="I625" i="24"/>
  <c r="I624" i="24"/>
  <c r="I623" i="24"/>
  <c r="I622" i="24"/>
  <c r="I621" i="24"/>
  <c r="I620" i="24"/>
  <c r="I619" i="24"/>
  <c r="I618" i="24"/>
  <c r="I617" i="24"/>
  <c r="I616" i="24"/>
  <c r="M615" i="24"/>
  <c r="I615" i="24"/>
  <c r="M614" i="24"/>
  <c r="I614" i="24"/>
  <c r="M613" i="24"/>
  <c r="I613" i="24"/>
  <c r="M612" i="24"/>
  <c r="I612" i="24"/>
  <c r="M611" i="24"/>
  <c r="I611" i="24"/>
  <c r="M610" i="24"/>
  <c r="I610" i="24"/>
  <c r="I604" i="24"/>
  <c r="I603" i="24"/>
  <c r="I602" i="24"/>
  <c r="I601" i="24"/>
  <c r="I600" i="24"/>
  <c r="I599" i="24"/>
  <c r="I594" i="24"/>
  <c r="I591" i="24"/>
  <c r="I588" i="24"/>
  <c r="I585" i="24"/>
  <c r="I582" i="24"/>
  <c r="I579" i="24"/>
  <c r="I575" i="24"/>
  <c r="I573" i="24"/>
  <c r="B38" i="25" s="1"/>
  <c r="G38" i="25" s="1"/>
  <c r="I571" i="24"/>
  <c r="B37" i="25" s="1"/>
  <c r="G37" i="25" s="1"/>
  <c r="I568" i="24"/>
  <c r="B36" i="25" s="1"/>
  <c r="G36" i="25" s="1"/>
  <c r="I565" i="24"/>
  <c r="B35" i="25" s="1"/>
  <c r="G35" i="25" s="1"/>
  <c r="I560" i="24"/>
  <c r="I559" i="24"/>
  <c r="I558" i="24"/>
  <c r="I557" i="24"/>
  <c r="I556" i="24"/>
  <c r="I555" i="24"/>
  <c r="I554" i="24"/>
  <c r="I553" i="24"/>
  <c r="I552" i="24"/>
  <c r="I551" i="24"/>
  <c r="I550" i="24"/>
  <c r="I549" i="24"/>
  <c r="I548" i="24"/>
  <c r="I547" i="24"/>
  <c r="I546" i="24"/>
  <c r="I545" i="24"/>
  <c r="I544" i="24"/>
  <c r="I543" i="24"/>
  <c r="I542" i="24"/>
  <c r="I537" i="24"/>
  <c r="I536" i="24"/>
  <c r="I535" i="24"/>
  <c r="I534" i="24"/>
  <c r="I533" i="24"/>
  <c r="I532" i="24"/>
  <c r="I528" i="24"/>
  <c r="I527" i="24"/>
  <c r="I526" i="24"/>
  <c r="I525" i="24"/>
  <c r="I524" i="24"/>
  <c r="I523" i="24"/>
  <c r="I522" i="24"/>
  <c r="I521" i="24"/>
  <c r="I520" i="24"/>
  <c r="I519" i="24"/>
  <c r="I518" i="24"/>
  <c r="I517" i="24"/>
  <c r="I516" i="24"/>
  <c r="I515" i="24"/>
  <c r="I514" i="24"/>
  <c r="I513" i="24"/>
  <c r="I512" i="24"/>
  <c r="I511" i="24"/>
  <c r="I510" i="24"/>
  <c r="I509" i="24"/>
  <c r="L508" i="24"/>
  <c r="I508" i="24"/>
  <c r="I507" i="24"/>
  <c r="L506" i="24"/>
  <c r="I506" i="24"/>
  <c r="I505" i="24"/>
  <c r="I504" i="24"/>
  <c r="I500" i="24"/>
  <c r="I499" i="24"/>
  <c r="I498" i="24"/>
  <c r="I497" i="24"/>
  <c r="I496" i="24"/>
  <c r="I495" i="24"/>
  <c r="I494" i="24"/>
  <c r="I493" i="24"/>
  <c r="I492" i="24"/>
  <c r="I491" i="24"/>
  <c r="I490" i="24"/>
  <c r="I489" i="24"/>
  <c r="I488" i="24"/>
  <c r="I487" i="24"/>
  <c r="I486" i="24"/>
  <c r="I485" i="24"/>
  <c r="I484" i="24"/>
  <c r="I483" i="24"/>
  <c r="I482" i="24"/>
  <c r="I481" i="24"/>
  <c r="I480" i="24"/>
  <c r="I479" i="24"/>
  <c r="I478" i="24"/>
  <c r="I477" i="24"/>
  <c r="I476" i="24"/>
  <c r="I472" i="24"/>
  <c r="I471" i="24"/>
  <c r="I470" i="24"/>
  <c r="I469" i="24"/>
  <c r="L468" i="24"/>
  <c r="I468" i="24"/>
  <c r="I467" i="24"/>
  <c r="L466" i="24"/>
  <c r="I466" i="24"/>
  <c r="I465" i="24"/>
  <c r="I464" i="24"/>
  <c r="I463" i="24"/>
  <c r="I462" i="24"/>
  <c r="I461" i="24"/>
  <c r="I460" i="24"/>
  <c r="I459" i="24"/>
  <c r="I458" i="24"/>
  <c r="I457" i="24"/>
  <c r="I456" i="24"/>
  <c r="I455" i="24"/>
  <c r="I454" i="24"/>
  <c r="I453" i="24"/>
  <c r="I452" i="24"/>
  <c r="I451" i="24"/>
  <c r="I450" i="24"/>
  <c r="I449" i="24"/>
  <c r="I448" i="24"/>
  <c r="I443" i="24"/>
  <c r="I442" i="24"/>
  <c r="I441" i="24"/>
  <c r="I440" i="24"/>
  <c r="I439" i="24"/>
  <c r="I438" i="24"/>
  <c r="I437" i="24"/>
  <c r="I436" i="24"/>
  <c r="I435" i="24"/>
  <c r="I434" i="24"/>
  <c r="I433" i="24"/>
  <c r="I432" i="24"/>
  <c r="I431" i="24"/>
  <c r="I430" i="24"/>
  <c r="L429" i="24"/>
  <c r="I429" i="24"/>
  <c r="I428" i="24"/>
  <c r="L427" i="24"/>
  <c r="I427" i="24"/>
  <c r="I426" i="24"/>
  <c r="I425" i="24"/>
  <c r="I424" i="24"/>
  <c r="I423" i="24"/>
  <c r="I422" i="24"/>
  <c r="I421" i="24"/>
  <c r="I420" i="24"/>
  <c r="I419" i="24"/>
  <c r="I415" i="24"/>
  <c r="I414" i="24"/>
  <c r="I413" i="24"/>
  <c r="I412" i="24"/>
  <c r="I411" i="24"/>
  <c r="I410" i="24"/>
  <c r="I409" i="24"/>
  <c r="K408" i="24"/>
  <c r="I408" i="24"/>
  <c r="I407" i="24"/>
  <c r="I406" i="24"/>
  <c r="I405" i="24"/>
  <c r="I404" i="24"/>
  <c r="I403" i="24"/>
  <c r="I402" i="24"/>
  <c r="I401" i="24"/>
  <c r="I400" i="24"/>
  <c r="I399" i="24"/>
  <c r="I398" i="24"/>
  <c r="I397" i="24"/>
  <c r="I396" i="24"/>
  <c r="I395" i="24"/>
  <c r="I394" i="24"/>
  <c r="I393" i="24"/>
  <c r="I392" i="24"/>
  <c r="I391" i="24"/>
  <c r="I387" i="24"/>
  <c r="I386" i="24"/>
  <c r="I385" i="24"/>
  <c r="I384" i="24"/>
  <c r="M383" i="24"/>
  <c r="M384" i="24" s="1"/>
  <c r="M385" i="24" s="1"/>
  <c r="I383" i="24"/>
  <c r="I382" i="24"/>
  <c r="M381" i="24"/>
  <c r="I381" i="24"/>
  <c r="I380" i="24"/>
  <c r="I379" i="24"/>
  <c r="M378" i="24"/>
  <c r="I378" i="24"/>
  <c r="I368" i="24"/>
  <c r="I367" i="24"/>
  <c r="I366" i="24"/>
  <c r="I365" i="24"/>
  <c r="I364" i="24"/>
  <c r="I363" i="24"/>
  <c r="I362" i="24"/>
  <c r="I360" i="24"/>
  <c r="I359" i="24"/>
  <c r="I358" i="24"/>
  <c r="I357" i="24"/>
  <c r="I356" i="24"/>
  <c r="I355" i="24"/>
  <c r="I353" i="24"/>
  <c r="I352" i="24"/>
  <c r="I350" i="24"/>
  <c r="I348" i="24"/>
  <c r="I347" i="24"/>
  <c r="I345" i="24"/>
  <c r="I344" i="24"/>
  <c r="I343" i="24"/>
  <c r="I342" i="24"/>
  <c r="I341" i="24"/>
  <c r="I340" i="24"/>
  <c r="I336" i="24"/>
  <c r="B20" i="25" s="1"/>
  <c r="G20" i="25" s="1"/>
  <c r="I334" i="24"/>
  <c r="B19" i="25" s="1"/>
  <c r="G19" i="25" s="1"/>
  <c r="I332" i="24"/>
  <c r="F328" i="24"/>
  <c r="I328" i="24" s="1"/>
  <c r="I327" i="24"/>
  <c r="I326" i="24"/>
  <c r="I325" i="24"/>
  <c r="I324" i="24"/>
  <c r="I323" i="24"/>
  <c r="I322" i="24"/>
  <c r="I321" i="24"/>
  <c r="I320" i="24"/>
  <c r="I319" i="24"/>
  <c r="N318" i="24"/>
  <c r="I318" i="24"/>
  <c r="I316" i="24"/>
  <c r="I315" i="24"/>
  <c r="I314" i="24"/>
  <c r="I313" i="24"/>
  <c r="I312" i="24"/>
  <c r="I311" i="24"/>
  <c r="I310" i="24"/>
  <c r="I309" i="24"/>
  <c r="I308" i="24"/>
  <c r="N307" i="24"/>
  <c r="I307" i="24"/>
  <c r="I305" i="24"/>
  <c r="I304" i="24"/>
  <c r="I303" i="24"/>
  <c r="I302" i="24"/>
  <c r="I301" i="24"/>
  <c r="I300" i="24"/>
  <c r="I299" i="24"/>
  <c r="I298" i="24"/>
  <c r="I297" i="24"/>
  <c r="I296" i="24"/>
  <c r="I295" i="24"/>
  <c r="I294" i="24"/>
  <c r="I293" i="24"/>
  <c r="I292" i="24"/>
  <c r="I291" i="24"/>
  <c r="I290" i="24"/>
  <c r="I289" i="24"/>
  <c r="I288" i="24"/>
  <c r="I287" i="24"/>
  <c r="I286" i="24"/>
  <c r="I285" i="24"/>
  <c r="I284" i="24"/>
  <c r="T283" i="24"/>
  <c r="V283" i="24" s="1"/>
  <c r="I283" i="24"/>
  <c r="T282" i="24"/>
  <c r="V282" i="24" s="1"/>
  <c r="I282" i="24"/>
  <c r="T281" i="24"/>
  <c r="V281" i="24" s="1"/>
  <c r="I281" i="24"/>
  <c r="T280" i="24"/>
  <c r="V280" i="24" s="1"/>
  <c r="I280" i="24"/>
  <c r="T279" i="24"/>
  <c r="V279" i="24" s="1"/>
  <c r="I279" i="24"/>
  <c r="I278" i="24"/>
  <c r="T277" i="24"/>
  <c r="V277" i="24" s="1"/>
  <c r="I277" i="24"/>
  <c r="I276" i="24"/>
  <c r="I275" i="24"/>
  <c r="I274" i="24"/>
  <c r="I273" i="24"/>
  <c r="I272" i="24"/>
  <c r="I271" i="24"/>
  <c r="I270" i="24"/>
  <c r="I269" i="24"/>
  <c r="I266" i="24"/>
  <c r="I265" i="24"/>
  <c r="I264" i="24"/>
  <c r="T263" i="24"/>
  <c r="V263" i="24" s="1"/>
  <c r="I263" i="24"/>
  <c r="T262" i="24"/>
  <c r="V262" i="24" s="1"/>
  <c r="I262" i="24"/>
  <c r="T261" i="24"/>
  <c r="V261" i="24" s="1"/>
  <c r="I261" i="24"/>
  <c r="I256" i="24"/>
  <c r="I255" i="24"/>
  <c r="I254" i="24"/>
  <c r="I252" i="24"/>
  <c r="I251" i="24"/>
  <c r="I250" i="24"/>
  <c r="I249" i="24"/>
  <c r="I248" i="24"/>
  <c r="T247" i="24"/>
  <c r="V247" i="24" s="1"/>
  <c r="I247" i="24"/>
  <c r="T246" i="24"/>
  <c r="V246" i="24" s="1"/>
  <c r="I246" i="24"/>
  <c r="T245" i="24"/>
  <c r="V245" i="24" s="1"/>
  <c r="I245" i="24"/>
  <c r="I244" i="24"/>
  <c r="I243" i="24"/>
  <c r="I242" i="24"/>
  <c r="T241" i="24"/>
  <c r="V241" i="24" s="1"/>
  <c r="I241" i="24"/>
  <c r="T240" i="24"/>
  <c r="V240" i="24" s="1"/>
  <c r="I240" i="24"/>
  <c r="I239" i="24"/>
  <c r="T238" i="24"/>
  <c r="V238" i="24" s="1"/>
  <c r="I238" i="24"/>
  <c r="I237" i="24"/>
  <c r="I236" i="24"/>
  <c r="I235" i="24"/>
  <c r="I234" i="24"/>
  <c r="I233" i="24"/>
  <c r="I232" i="24"/>
  <c r="I231" i="24"/>
  <c r="I230" i="24"/>
  <c r="I229" i="24"/>
  <c r="I228" i="24"/>
  <c r="I227" i="24"/>
  <c r="I226" i="24"/>
  <c r="I225" i="24"/>
  <c r="I224" i="24"/>
  <c r="I223" i="24"/>
  <c r="I222" i="24"/>
  <c r="I221" i="24"/>
  <c r="I220" i="24"/>
  <c r="I219" i="24"/>
  <c r="I218" i="24"/>
  <c r="I217" i="24"/>
  <c r="I216" i="24"/>
  <c r="I213" i="24"/>
  <c r="I212" i="24"/>
  <c r="I211" i="24"/>
  <c r="T210" i="24"/>
  <c r="V210" i="24" s="1"/>
  <c r="I210" i="24"/>
  <c r="T209" i="24"/>
  <c r="V209" i="24" s="1"/>
  <c r="I209" i="24"/>
  <c r="T208" i="24"/>
  <c r="V208" i="24" s="1"/>
  <c r="I208" i="24"/>
  <c r="I201" i="24"/>
  <c r="I200" i="24"/>
  <c r="I199" i="24"/>
  <c r="I198" i="24"/>
  <c r="I197" i="24"/>
  <c r="I196" i="24"/>
  <c r="I195" i="24"/>
  <c r="I194" i="24"/>
  <c r="T193" i="24"/>
  <c r="V193" i="24" s="1"/>
  <c r="I193" i="24"/>
  <c r="T192" i="24"/>
  <c r="V192" i="24" s="1"/>
  <c r="I192" i="24"/>
  <c r="T191" i="24"/>
  <c r="V191" i="24" s="1"/>
  <c r="I191" i="24"/>
  <c r="T190" i="24"/>
  <c r="V190" i="24" s="1"/>
  <c r="I190" i="24"/>
  <c r="T189" i="24"/>
  <c r="V189" i="24" s="1"/>
  <c r="I189" i="24"/>
  <c r="T188" i="24"/>
  <c r="V188" i="24" s="1"/>
  <c r="T187" i="24"/>
  <c r="V187" i="24" s="1"/>
  <c r="I187" i="24"/>
  <c r="T186" i="24"/>
  <c r="V186" i="24" s="1"/>
  <c r="I186" i="24"/>
  <c r="T185" i="24"/>
  <c r="V185" i="24" s="1"/>
  <c r="I185" i="24"/>
  <c r="T184" i="24"/>
  <c r="V184" i="24" s="1"/>
  <c r="I184" i="24"/>
  <c r="T183" i="24"/>
  <c r="V183" i="24" s="1"/>
  <c r="K183" i="24"/>
  <c r="I177" i="24"/>
  <c r="I176" i="24"/>
  <c r="I175" i="24"/>
  <c r="I174" i="24"/>
  <c r="I173" i="24"/>
  <c r="I172" i="24"/>
  <c r="I170" i="24"/>
  <c r="I169" i="24"/>
  <c r="I168" i="24"/>
  <c r="I167" i="24"/>
  <c r="I164" i="24"/>
  <c r="I163" i="24"/>
  <c r="I162" i="24"/>
  <c r="I161" i="24"/>
  <c r="I160" i="24"/>
  <c r="I159" i="24"/>
  <c r="I158" i="24"/>
  <c r="I156" i="24"/>
  <c r="I155" i="24"/>
  <c r="I154" i="24"/>
  <c r="I153" i="24"/>
  <c r="T150" i="24"/>
  <c r="V150" i="24" s="1"/>
  <c r="K150" i="24"/>
  <c r="I150" i="24"/>
  <c r="T149" i="24"/>
  <c r="V149" i="24" s="1"/>
  <c r="I149" i="24"/>
  <c r="T148" i="24"/>
  <c r="V148" i="24" s="1"/>
  <c r="I148" i="24"/>
  <c r="T147" i="24"/>
  <c r="V147" i="24" s="1"/>
  <c r="I147" i="24"/>
  <c r="T146" i="24"/>
  <c r="V146" i="24" s="1"/>
  <c r="I146" i="24"/>
  <c r="T145" i="24"/>
  <c r="V145" i="24" s="1"/>
  <c r="I145" i="24"/>
  <c r="T144" i="24"/>
  <c r="V144" i="24" s="1"/>
  <c r="I144" i="24"/>
  <c r="T143" i="24"/>
  <c r="V143" i="24" s="1"/>
  <c r="I143" i="24"/>
  <c r="T142" i="24"/>
  <c r="V142" i="24" s="1"/>
  <c r="I142" i="24"/>
  <c r="T141" i="24"/>
  <c r="V141" i="24" s="1"/>
  <c r="I141" i="24"/>
  <c r="T140" i="24"/>
  <c r="V140" i="24" s="1"/>
  <c r="I140" i="24"/>
  <c r="T139" i="24"/>
  <c r="V139" i="24" s="1"/>
  <c r="I138" i="24"/>
  <c r="I137" i="24"/>
  <c r="I136" i="24"/>
  <c r="I135" i="24"/>
  <c r="I134" i="24"/>
  <c r="I133" i="24"/>
  <c r="I132" i="24"/>
  <c r="T131" i="24"/>
  <c r="V131" i="24" s="1"/>
  <c r="I131" i="24"/>
  <c r="T130" i="24"/>
  <c r="V130" i="24" s="1"/>
  <c r="I130" i="24"/>
  <c r="T129" i="24"/>
  <c r="V129" i="24" s="1"/>
  <c r="I126" i="24"/>
  <c r="I125" i="24"/>
  <c r="I124" i="24"/>
  <c r="I123" i="24"/>
  <c r="I122" i="24"/>
  <c r="I121" i="24"/>
  <c r="I120" i="24"/>
  <c r="I119" i="24"/>
  <c r="T117" i="24"/>
  <c r="V117" i="24" s="1"/>
  <c r="T116" i="24"/>
  <c r="V116" i="24" s="1"/>
  <c r="T115" i="24"/>
  <c r="V115" i="24" s="1"/>
  <c r="I114" i="24"/>
  <c r="I113" i="24"/>
  <c r="I112" i="24"/>
  <c r="I111" i="24"/>
  <c r="I110" i="24"/>
  <c r="I109" i="24"/>
  <c r="I108" i="24"/>
  <c r="I107" i="24"/>
  <c r="T106" i="24"/>
  <c r="V106" i="24" s="1"/>
  <c r="I106" i="24"/>
  <c r="T105" i="24"/>
  <c r="V105" i="24" s="1"/>
  <c r="I105" i="24"/>
  <c r="T104" i="24"/>
  <c r="V104" i="24" s="1"/>
  <c r="I104" i="24"/>
  <c r="T103" i="24"/>
  <c r="V103" i="24" s="1"/>
  <c r="I103" i="24"/>
  <c r="T102" i="24"/>
  <c r="V102" i="24" s="1"/>
  <c r="I102" i="24"/>
  <c r="T101" i="24"/>
  <c r="V101" i="24" s="1"/>
  <c r="I101" i="24"/>
  <c r="T100" i="24"/>
  <c r="V100" i="24" s="1"/>
  <c r="I100" i="24"/>
  <c r="T99" i="24"/>
  <c r="V99" i="24" s="1"/>
  <c r="K99" i="24"/>
  <c r="T98" i="24"/>
  <c r="V98" i="24" s="1"/>
  <c r="I98" i="24"/>
  <c r="I97" i="24"/>
  <c r="I96" i="24"/>
  <c r="I95" i="24"/>
  <c r="I90" i="24"/>
  <c r="I89" i="24"/>
  <c r="I88" i="24"/>
  <c r="I87" i="24"/>
  <c r="T86" i="24"/>
  <c r="V86" i="24" s="1"/>
  <c r="I86" i="24"/>
  <c r="T85" i="24"/>
  <c r="V85" i="24" s="1"/>
  <c r="I85" i="24"/>
  <c r="T84" i="24"/>
  <c r="V84" i="24" s="1"/>
  <c r="I84" i="24"/>
  <c r="T83" i="24"/>
  <c r="V83" i="24" s="1"/>
  <c r="I83" i="24"/>
  <c r="T82" i="24"/>
  <c r="V82" i="24" s="1"/>
  <c r="I78" i="24"/>
  <c r="I77" i="24"/>
  <c r="I76" i="24"/>
  <c r="I75" i="24"/>
  <c r="I74" i="24"/>
  <c r="I73" i="24"/>
  <c r="I72" i="24"/>
  <c r="I71" i="24"/>
  <c r="I70" i="24"/>
  <c r="I69" i="24"/>
  <c r="I68" i="24"/>
  <c r="I67" i="24"/>
  <c r="I66" i="24"/>
  <c r="I65" i="24"/>
  <c r="I64" i="24"/>
  <c r="I62" i="24"/>
  <c r="I61" i="24"/>
  <c r="I60" i="24"/>
  <c r="I59" i="24"/>
  <c r="I53" i="24"/>
  <c r="I52" i="24"/>
  <c r="I51" i="24"/>
  <c r="I50" i="24"/>
  <c r="I49" i="24"/>
  <c r="I48" i="24"/>
  <c r="I47" i="24"/>
  <c r="I46" i="24"/>
  <c r="I41" i="24"/>
  <c r="I40" i="24"/>
  <c r="I39" i="24"/>
  <c r="I38" i="24"/>
  <c r="I37" i="24"/>
  <c r="I36" i="24"/>
  <c r="I35" i="24"/>
  <c r="I34" i="24"/>
  <c r="T32" i="24"/>
  <c r="V32" i="24" s="1"/>
  <c r="T31" i="24"/>
  <c r="V31" i="24" s="1"/>
  <c r="T30" i="24"/>
  <c r="V30" i="24" s="1"/>
  <c r="I30" i="24"/>
  <c r="I29" i="24"/>
  <c r="I28" i="24"/>
  <c r="I27" i="24"/>
  <c r="I26" i="24"/>
  <c r="I25" i="24"/>
  <c r="I24" i="24"/>
  <c r="I22" i="24"/>
  <c r="I21" i="24"/>
  <c r="I20" i="24"/>
  <c r="I19" i="24"/>
  <c r="I16" i="24"/>
  <c r="T15" i="24"/>
  <c r="V15" i="24" s="1"/>
  <c r="I15" i="24"/>
  <c r="T14" i="24"/>
  <c r="V14" i="24" s="1"/>
  <c r="I14" i="24"/>
  <c r="T13" i="24"/>
  <c r="V13" i="24" s="1"/>
  <c r="I13" i="24"/>
  <c r="T12" i="24"/>
  <c r="V12" i="24" s="1"/>
  <c r="I12" i="24"/>
  <c r="T11" i="24"/>
  <c r="V11" i="24" s="1"/>
  <c r="I11" i="24"/>
  <c r="T10" i="24"/>
  <c r="V10" i="24" s="1"/>
  <c r="I10" i="24"/>
  <c r="T9" i="24"/>
  <c r="V9" i="24" s="1"/>
  <c r="I9" i="24"/>
  <c r="T8" i="24"/>
  <c r="V8" i="24" s="1"/>
  <c r="T7" i="24"/>
  <c r="V7" i="24" s="1"/>
  <c r="B108" i="25" l="1"/>
  <c r="G108" i="25" s="1"/>
  <c r="I1241" i="24"/>
  <c r="B65" i="25" s="1"/>
  <c r="G65" i="25" s="1"/>
  <c r="F8" i="19"/>
  <c r="J8" i="19"/>
  <c r="I329" i="24"/>
  <c r="I178" i="24"/>
  <c r="I1330" i="24"/>
  <c r="I1362" i="24"/>
  <c r="I1536" i="24"/>
  <c r="I1575" i="24"/>
  <c r="B134" i="25" s="1"/>
  <c r="G134" i="25" s="1"/>
  <c r="I1584" i="24"/>
  <c r="B136" i="25" s="1"/>
  <c r="G136" i="25" s="1"/>
  <c r="I1776" i="24"/>
  <c r="B161" i="25" s="1"/>
  <c r="G161" i="25" s="1"/>
  <c r="I1432" i="24"/>
  <c r="I1433" i="24" s="1"/>
  <c r="B105" i="25" s="1"/>
  <c r="G105" i="25" s="1"/>
  <c r="I1488" i="24"/>
  <c r="I1489" i="24" s="1"/>
  <c r="B115" i="25" s="1"/>
  <c r="G115" i="25" s="1"/>
  <c r="W719" i="24"/>
  <c r="W720" i="24"/>
  <c r="X721" i="24"/>
  <c r="I529" i="24"/>
  <c r="I561" i="24"/>
  <c r="I1289" i="24"/>
  <c r="I605" i="24"/>
  <c r="I202" i="24"/>
  <c r="I54" i="24"/>
  <c r="I79" i="24"/>
  <c r="X722" i="24"/>
  <c r="I833" i="24"/>
  <c r="I1543" i="24"/>
  <c r="I1685" i="24"/>
  <c r="B151" i="25" s="1"/>
  <c r="G151" i="25" s="1"/>
  <c r="I1720" i="24"/>
  <c r="B155" i="25" s="1"/>
  <c r="G155" i="25" s="1"/>
  <c r="I1747" i="24"/>
  <c r="I1748" i="24" s="1"/>
  <c r="B158" i="25" s="1"/>
  <c r="G158" i="25" s="1"/>
  <c r="I1762" i="24"/>
  <c r="I1763" i="24" s="1"/>
  <c r="B160" i="25" s="1"/>
  <c r="G160" i="25" s="1"/>
  <c r="I1349" i="24"/>
  <c r="I1450" i="24"/>
  <c r="I1451" i="24" s="1"/>
  <c r="B107" i="25" s="1"/>
  <c r="G107" i="25" s="1"/>
  <c r="I1463" i="24"/>
  <c r="I1464" i="24" s="1"/>
  <c r="B112" i="25" s="1"/>
  <c r="G112" i="25" s="1"/>
  <c r="L1473" i="24"/>
  <c r="I1526" i="24"/>
  <c r="I1384" i="24"/>
  <c r="I1565" i="24"/>
  <c r="I1566" i="24" s="1"/>
  <c r="B131" i="25" s="1"/>
  <c r="G131" i="25" s="1"/>
  <c r="I444" i="24"/>
  <c r="I1019" i="24"/>
  <c r="I1593" i="24"/>
  <c r="B137" i="25" s="1"/>
  <c r="G137" i="25" s="1"/>
  <c r="I338" i="24"/>
  <c r="B21" i="25" s="1"/>
  <c r="G21" i="25" s="1"/>
  <c r="I538" i="24"/>
  <c r="W679" i="24"/>
  <c r="W680" i="24"/>
  <c r="I1282" i="24"/>
  <c r="I1305" i="24"/>
  <c r="I1324" i="24"/>
  <c r="I1357" i="24"/>
  <c r="I1393" i="24"/>
  <c r="I1478" i="24"/>
  <c r="I1479" i="24" s="1"/>
  <c r="B113" i="25" s="1"/>
  <c r="G113" i="25" s="1"/>
  <c r="I1484" i="24"/>
  <c r="B114" i="25" s="1"/>
  <c r="G114" i="25" s="1"/>
  <c r="I1508" i="24"/>
  <c r="I1715" i="24"/>
  <c r="B154" i="25" s="1"/>
  <c r="G154" i="25" s="1"/>
  <c r="B18" i="25"/>
  <c r="G18" i="25" s="1"/>
  <c r="I369" i="24"/>
  <c r="I388" i="24"/>
  <c r="I416" i="24"/>
  <c r="I848" i="24"/>
  <c r="I1086" i="24"/>
  <c r="B78" i="25"/>
  <c r="G78" i="25" s="1"/>
  <c r="B77" i="25"/>
  <c r="G77" i="25" s="1"/>
  <c r="I1311" i="24"/>
  <c r="I1425" i="24"/>
  <c r="I1426" i="24" s="1"/>
  <c r="B104" i="25" s="1"/>
  <c r="G104" i="25" s="1"/>
  <c r="I1439" i="24"/>
  <c r="I1440" i="24" s="1"/>
  <c r="B106" i="25" s="1"/>
  <c r="G106" i="25" s="1"/>
  <c r="I1674" i="24"/>
  <c r="I1675" i="24" s="1"/>
  <c r="B150" i="25" s="1"/>
  <c r="G150" i="25" s="1"/>
  <c r="I1728" i="24"/>
  <c r="B156" i="25" s="1"/>
  <c r="G156" i="25" s="1"/>
  <c r="I1738" i="24"/>
  <c r="I1739" i="24" s="1"/>
  <c r="B157" i="25" s="1"/>
  <c r="G157" i="25" s="1"/>
  <c r="I1163" i="24"/>
  <c r="I1378" i="24"/>
  <c r="I1415" i="24"/>
  <c r="I1580" i="24"/>
  <c r="B135" i="25" s="1"/>
  <c r="G135" i="25" s="1"/>
  <c r="I1624" i="24"/>
  <c r="I1625" i="24" s="1"/>
  <c r="B144" i="25" s="1"/>
  <c r="G144" i="25" s="1"/>
  <c r="I1666" i="24"/>
  <c r="B149" i="25" s="1"/>
  <c r="G149" i="25" s="1"/>
  <c r="B164" i="25"/>
  <c r="G164" i="25" s="1"/>
  <c r="B165" i="25"/>
  <c r="G165" i="25" s="1"/>
  <c r="I473" i="24"/>
  <c r="I893" i="24"/>
  <c r="I1254" i="24"/>
  <c r="B68" i="25"/>
  <c r="G68" i="25" s="1"/>
  <c r="I31" i="24"/>
  <c r="I1229" i="24"/>
  <c r="I1639" i="24"/>
  <c r="I1640" i="24" s="1"/>
  <c r="B145" i="25" s="1"/>
  <c r="G145" i="25" s="1"/>
  <c r="I1652" i="24"/>
  <c r="B147" i="25" s="1"/>
  <c r="G147" i="25" s="1"/>
  <c r="I1699" i="24"/>
  <c r="I1700" i="24" s="1"/>
  <c r="B152" i="25" s="1"/>
  <c r="G152" i="25" s="1"/>
  <c r="I1798" i="24"/>
  <c r="B162" i="25" s="1"/>
  <c r="G162" i="25" s="1"/>
  <c r="I42" i="24"/>
  <c r="I257" i="24"/>
  <c r="I501" i="24"/>
  <c r="I748" i="24"/>
  <c r="I115" i="24"/>
  <c r="I127" i="24"/>
  <c r="I855" i="24"/>
  <c r="I1079" i="24"/>
  <c r="I1249" i="24"/>
  <c r="I1498" i="24"/>
  <c r="I1499" i="24" s="1"/>
  <c r="B116" i="25" s="1"/>
  <c r="G116" i="25" s="1"/>
  <c r="I1754" i="24"/>
  <c r="I1755" i="24" s="1"/>
  <c r="B159" i="25" s="1"/>
  <c r="G159" i="25" s="1"/>
  <c r="I91" i="24"/>
  <c r="D372" i="24" l="1"/>
  <c r="H372" i="24" s="1"/>
  <c r="I372" i="24" s="1"/>
  <c r="I374" i="24" s="1"/>
  <c r="B24" i="25" s="1"/>
  <c r="G24" i="25" s="1"/>
  <c r="I92" i="24"/>
  <c r="B9" i="25"/>
  <c r="G9" i="25" s="1"/>
  <c r="I1256" i="24"/>
  <c r="B69" i="25"/>
  <c r="G69" i="25" s="1"/>
  <c r="I1232" i="24"/>
  <c r="B62" i="25" s="1"/>
  <c r="G62" i="25" s="1"/>
  <c r="B60" i="25"/>
  <c r="G60" i="25" s="1"/>
  <c r="I1395" i="24"/>
  <c r="I1397" i="24" s="1"/>
  <c r="B97" i="25"/>
  <c r="G97" i="25" s="1"/>
  <c r="B23" i="25" l="1"/>
  <c r="G23" i="25" s="1"/>
  <c r="I1258" i="24"/>
  <c r="B71" i="25" s="1"/>
  <c r="G71" i="25" s="1"/>
  <c r="B70" i="25"/>
  <c r="G70" i="25" s="1"/>
  <c r="B99" i="25"/>
  <c r="G99" i="25" s="1"/>
  <c r="B98" i="25"/>
  <c r="G98" i="25" s="1"/>
  <c r="G181" i="25" l="1"/>
  <c r="D7" i="19" s="1"/>
  <c r="F7" i="19" s="1"/>
  <c r="G10" i="19"/>
  <c r="J7" i="19" l="1"/>
  <c r="I177" i="27"/>
  <c r="F9" i="19" l="1"/>
  <c r="F10" i="19" s="1"/>
  <c r="F14" i="19" s="1"/>
  <c r="F15" i="19" s="1"/>
  <c r="F16" i="19" s="1"/>
  <c r="J9" i="19"/>
  <c r="F19" i="19" l="1"/>
  <c r="F22" i="19" s="1"/>
  <c r="F20" i="19" l="1"/>
  <c r="H29" i="19"/>
  <c r="I29" i="19" s="1"/>
  <c r="H31" i="19"/>
  <c r="F23" i="19" l="1"/>
  <c r="F29" i="19" s="1"/>
  <c r="G30" i="19" s="1"/>
  <c r="J31" i="19" l="1"/>
</calcChain>
</file>

<file path=xl/sharedStrings.xml><?xml version="1.0" encoding="utf-8"?>
<sst xmlns="http://schemas.openxmlformats.org/spreadsheetml/2006/main" count="6439" uniqueCount="1422">
  <si>
    <t>Description of work</t>
  </si>
  <si>
    <t>Nos</t>
  </si>
  <si>
    <t>x</t>
  </si>
  <si>
    <t>LS</t>
  </si>
  <si>
    <t>Qty</t>
  </si>
  <si>
    <t>Amount</t>
  </si>
  <si>
    <t>Sl.No</t>
  </si>
  <si>
    <t xml:space="preserve">Qty </t>
  </si>
  <si>
    <t>Description of items</t>
  </si>
  <si>
    <t xml:space="preserve">Rate </t>
  </si>
  <si>
    <t xml:space="preserve">per </t>
  </si>
  <si>
    <t>Tamil Nadu Police Housing Corporation Limited</t>
  </si>
  <si>
    <t>Chennai Division - I</t>
  </si>
  <si>
    <t>Say</t>
  </si>
  <si>
    <t>Sub Total - I</t>
  </si>
  <si>
    <t>No</t>
  </si>
  <si>
    <t>c.For Square and rectangular columns and small quantities such as sunshade, parapet cum drops window boxiing, fin projection and other similar works.</t>
  </si>
  <si>
    <t>(a) In Ground Floor</t>
  </si>
  <si>
    <t>D</t>
  </si>
  <si>
    <t>Cum</t>
  </si>
  <si>
    <t>Sqm</t>
  </si>
  <si>
    <t>Rmt</t>
  </si>
  <si>
    <t>Kg</t>
  </si>
  <si>
    <t>Description</t>
  </si>
  <si>
    <t>L</t>
  </si>
  <si>
    <t>B</t>
  </si>
  <si>
    <t>MT</t>
  </si>
  <si>
    <t>QTY</t>
  </si>
  <si>
    <t>L.S</t>
  </si>
  <si>
    <t>No.</t>
  </si>
  <si>
    <t>Nos.</t>
  </si>
  <si>
    <t xml:space="preserve">Detailed Estimate       </t>
  </si>
  <si>
    <t>Sl. No.</t>
  </si>
  <si>
    <t>Measurements</t>
  </si>
  <si>
    <t>Remarks</t>
  </si>
  <si>
    <t>d.For vertical walls (sump)</t>
  </si>
  <si>
    <t>Unit</t>
  </si>
  <si>
    <t>Rate</t>
  </si>
  <si>
    <t>For tie beam</t>
  </si>
  <si>
    <t>GENERAL ABSTRACT</t>
  </si>
  <si>
    <t>Sl.No.</t>
  </si>
  <si>
    <t>BUILDING WORKS</t>
  </si>
  <si>
    <t>1 Unit</t>
  </si>
  <si>
    <t>SUB - TOTAL - I Rs.</t>
  </si>
  <si>
    <t>SUB - TOTAL - II Rs.</t>
  </si>
  <si>
    <t>Lettering and Numbering the block</t>
  </si>
  <si>
    <t>SUB - TOTAL - III Rs.</t>
  </si>
  <si>
    <t>Labour Welfare fund @ 1%</t>
  </si>
  <si>
    <t>Supervision Charges @ 7.5%</t>
  </si>
  <si>
    <t>SUB - TOTAL - IV Rs.</t>
  </si>
  <si>
    <t>Advertisement charges</t>
  </si>
  <si>
    <t>Structural  design / Consultancy charges</t>
  </si>
  <si>
    <t>Provision for Inaugural function</t>
  </si>
  <si>
    <t xml:space="preserve">Grand Total </t>
  </si>
  <si>
    <t>Chamber</t>
  </si>
  <si>
    <t>a)  0 to 2m depth.</t>
  </si>
  <si>
    <t>Column Footing F1</t>
  </si>
  <si>
    <t>Column Footing F2</t>
  </si>
  <si>
    <t>Column Footing F3</t>
  </si>
  <si>
    <t>Column Footing F4</t>
  </si>
  <si>
    <t>Column Footing F5</t>
  </si>
  <si>
    <t>Column Footing CF1</t>
  </si>
  <si>
    <t>Column Footing CF2</t>
  </si>
  <si>
    <t>Lift pit</t>
  </si>
  <si>
    <t xml:space="preserve">For grade beam </t>
  </si>
  <si>
    <t xml:space="preserve">Vertical </t>
  </si>
  <si>
    <t>Grid A  &amp; L(4-8)</t>
  </si>
  <si>
    <t>Grid B,C,J,K ( 1-12)</t>
  </si>
  <si>
    <t>Grid E (1-3) ,(11-12) &amp; H (1-3) ,(11-12)</t>
  </si>
  <si>
    <t>Grid F, G  (2-11)</t>
  </si>
  <si>
    <t>Horizontal</t>
  </si>
  <si>
    <t>Grid 1 (B-E), (H-K) &amp; 12 (B-E), (H-K)</t>
  </si>
  <si>
    <t>Grid 2 , 11 (D-J)</t>
  </si>
  <si>
    <t>Grid 3, 10, 6 (B-D), (J-K)</t>
  </si>
  <si>
    <t>Grid 4,9 ( F-G)</t>
  </si>
  <si>
    <t xml:space="preserve">Grid 4(A-B),(k-L) &amp; 8 (A-B),(k-L) </t>
  </si>
  <si>
    <t>Grid 5,7 ( D-F),( g-J)</t>
  </si>
  <si>
    <t xml:space="preserve">Chamber </t>
  </si>
  <si>
    <t>Total</t>
  </si>
  <si>
    <t>CUM</t>
  </si>
  <si>
    <t>b) 2m to 3m depth</t>
  </si>
  <si>
    <t>In At. Toilet bay</t>
  </si>
  <si>
    <t>In bed room</t>
  </si>
  <si>
    <t>In M.Bed room</t>
  </si>
  <si>
    <t>Kitchen</t>
  </si>
  <si>
    <t>Living room</t>
  </si>
  <si>
    <t>Ots</t>
  </si>
  <si>
    <t>Staircase</t>
  </si>
  <si>
    <t>Passage</t>
  </si>
  <si>
    <t>Supply and filling in foundation and basement with Stone dust in layers of 150mm thickness well watered, rammed and consolidated complying with relevant standard specification including cost of stone dust etc., all complete and as directed by departmental officer.</t>
  </si>
  <si>
    <t>Supplying and laying of Hard core 300mm consolidated thickness using 60% of IRC metal 80mm to 63mm and 40% of IRC metal 40mm to 10mm and laying river sand 50mm thickness over the metal layer and it shall be copiously watered using a water jet in order to force the sand into the void spaces.  The process shall be repeated until no more sand and water get into the void spaces of the broken stone etc., all complete for the formation of hard core layer including compacting the existing earth using vibrator/Earth rammer initially and consolidation of hard core layer by hand roller in layers not exceeding 15 cm thickness as directed by the departmental officers. The IRC metal should confirming to IS 383-1970 Table 2 gradation etc all complete.</t>
  </si>
  <si>
    <t>a) In Foundation and Basement.</t>
  </si>
  <si>
    <t>Standardised concrete Mix M20 Grade Concrete 20 mm HBSJ in Foundation and Basement</t>
  </si>
  <si>
    <t>Lift pit base slab</t>
  </si>
  <si>
    <t>Lift pit wall alround</t>
  </si>
  <si>
    <t xml:space="preserve">Column upto pedestral </t>
  </si>
  <si>
    <t>F2C4</t>
  </si>
  <si>
    <t>F3C4</t>
  </si>
  <si>
    <t>F1C1</t>
  </si>
  <si>
    <t>F1C4</t>
  </si>
  <si>
    <t>F5C6</t>
  </si>
  <si>
    <t>F4C5</t>
  </si>
  <si>
    <t>F5C5</t>
  </si>
  <si>
    <t>CF1 C2</t>
  </si>
  <si>
    <t>CF1C4</t>
  </si>
  <si>
    <t>CF2 C6</t>
  </si>
  <si>
    <t>D/f, Cover slab</t>
  </si>
  <si>
    <t>D/f C1</t>
  </si>
  <si>
    <t>D/f C2</t>
  </si>
  <si>
    <t>D/f C3</t>
  </si>
  <si>
    <t>D/f C4</t>
  </si>
  <si>
    <t>D/f C5</t>
  </si>
  <si>
    <t>D/f C6</t>
  </si>
  <si>
    <t>Standardised concrete Mix M20 Grade Concrete 20 mm HBSJ in Following floors</t>
  </si>
  <si>
    <t xml:space="preserve"> C1</t>
  </si>
  <si>
    <t xml:space="preserve"> C2</t>
  </si>
  <si>
    <t xml:space="preserve"> C3</t>
  </si>
  <si>
    <t xml:space="preserve"> C4</t>
  </si>
  <si>
    <t xml:space="preserve"> C5</t>
  </si>
  <si>
    <t xml:space="preserve"> C6</t>
  </si>
  <si>
    <t>Roof Beam</t>
  </si>
  <si>
    <t>Vertical</t>
  </si>
  <si>
    <t xml:space="preserve">Beam  108 Grid A, L (4-8) </t>
  </si>
  <si>
    <t>Beam 105 Grid B, k (1-3), (10-12)</t>
  </si>
  <si>
    <t>Beam 110 Grid B,K (3'-9)</t>
  </si>
  <si>
    <t>Beam 106  Grid C, J  (1-2), (11-12)</t>
  </si>
  <si>
    <t>Beam 106  Grid c, J (2-5), (7-11)</t>
  </si>
  <si>
    <t xml:space="preserve">Beam  102 Grid C,F,G, J (5-7) </t>
  </si>
  <si>
    <t xml:space="preserve">Beam  107 Grid E,H (1-2)(11-12) </t>
  </si>
  <si>
    <t xml:space="preserve">Beam  114 Grid F,G (1'-5) </t>
  </si>
  <si>
    <t xml:space="preserve">Beam  102 Grid F,G (7-11) </t>
  </si>
  <si>
    <t xml:space="preserve">CB for cubboard </t>
  </si>
  <si>
    <t>Duct beam</t>
  </si>
  <si>
    <t xml:space="preserve">Horizontal </t>
  </si>
  <si>
    <t>Beam 109 Grid 4,8 (A-B), (k-L)</t>
  </si>
  <si>
    <t>Beam  101 Grid 1 ,12 (B-E) (H-K)</t>
  </si>
  <si>
    <t>Midland beam 113</t>
  </si>
  <si>
    <t>Beam  102 Grid 2,5,7,11  (C-F) (G-J)</t>
  </si>
  <si>
    <t>Beam  103 Grid 2', 10'(B-C) (J-K)</t>
  </si>
  <si>
    <t>Beam  104 Grid 3,9 (B-C) (J-K)</t>
  </si>
  <si>
    <t>Beam  111 Grid 3' (F-G)</t>
  </si>
  <si>
    <t>Beam 112 Grid 5'(B-C) (J-K)</t>
  </si>
  <si>
    <t>Beam 115 grid 9,11 (f-G)</t>
  </si>
  <si>
    <t>CB Grid (B-c)(J-K)</t>
  </si>
  <si>
    <t>CB Grid (B-E)(H-K)</t>
  </si>
  <si>
    <t>Roof Slab</t>
  </si>
  <si>
    <t>M.Bed room</t>
  </si>
  <si>
    <t>Bed room</t>
  </si>
  <si>
    <t>CB slab</t>
  </si>
  <si>
    <t>Sitout area</t>
  </si>
  <si>
    <t>At. Toilet</t>
  </si>
  <si>
    <t>c.Toilet</t>
  </si>
  <si>
    <t>Wash area</t>
  </si>
  <si>
    <t xml:space="preserve">cooridor </t>
  </si>
  <si>
    <t>Waist slab</t>
  </si>
  <si>
    <t>Mid landing</t>
  </si>
  <si>
    <t>Steps</t>
  </si>
  <si>
    <t>sill slab/ lintel</t>
  </si>
  <si>
    <t>Jally J sill slab</t>
  </si>
  <si>
    <t>L. Door D1 lintel /Meter room door</t>
  </si>
  <si>
    <t xml:space="preserve">toilet D </t>
  </si>
  <si>
    <t xml:space="preserve">Say </t>
  </si>
  <si>
    <t>(b) In First Floor</t>
  </si>
  <si>
    <t>sill slab- 0.05 /Lintel - .15</t>
  </si>
  <si>
    <t>W</t>
  </si>
  <si>
    <t>W1</t>
  </si>
  <si>
    <t>W2</t>
  </si>
  <si>
    <t>W3</t>
  </si>
  <si>
    <t>W4</t>
  </si>
  <si>
    <t>W5</t>
  </si>
  <si>
    <t>Kw</t>
  </si>
  <si>
    <t>Jally</t>
  </si>
  <si>
    <t xml:space="preserve">L. Door D1 lintel </t>
  </si>
  <si>
    <t>Sunshade</t>
  </si>
  <si>
    <t>G</t>
  </si>
  <si>
    <t xml:space="preserve">Kitchen loft </t>
  </si>
  <si>
    <t>Bed room 1 &amp; 2</t>
  </si>
  <si>
    <t>Kitchen  sink platform</t>
  </si>
  <si>
    <t>(c) In Second Floor</t>
  </si>
  <si>
    <t>Same as FF qty</t>
  </si>
  <si>
    <t>(d) In third Floor</t>
  </si>
  <si>
    <t>(e) In forth Floor</t>
  </si>
  <si>
    <t>(F) In Fifth Floor</t>
  </si>
  <si>
    <t xml:space="preserve">G) Sixth floor </t>
  </si>
  <si>
    <t>For staircase</t>
  </si>
  <si>
    <t>For lift room</t>
  </si>
  <si>
    <t>Beam</t>
  </si>
  <si>
    <t>Head room</t>
  </si>
  <si>
    <t xml:space="preserve">Lift room base and top </t>
  </si>
  <si>
    <t xml:space="preserve">Slab </t>
  </si>
  <si>
    <t>Head room slab</t>
  </si>
  <si>
    <t>Lift room base slab</t>
  </si>
  <si>
    <t>Lift room head room</t>
  </si>
  <si>
    <t>Head door</t>
  </si>
  <si>
    <t>lift room</t>
  </si>
  <si>
    <t>Door sunshade</t>
  </si>
  <si>
    <t xml:space="preserve">Over head tank </t>
  </si>
  <si>
    <t xml:space="preserve">Beam  alround </t>
  </si>
  <si>
    <t>Beam at center</t>
  </si>
  <si>
    <t xml:space="preserve">Wall alround </t>
  </si>
  <si>
    <t>Center wall</t>
  </si>
  <si>
    <t>Top slab</t>
  </si>
  <si>
    <t>D/f Cover</t>
  </si>
  <si>
    <t>For qty concre</t>
  </si>
  <si>
    <t>for above qty 36</t>
  </si>
  <si>
    <t>(a) Ground Floor</t>
  </si>
  <si>
    <t>Staircase wall</t>
  </si>
  <si>
    <t>D/ F J</t>
  </si>
  <si>
    <t>Meter room</t>
  </si>
  <si>
    <t>D/f, D</t>
  </si>
  <si>
    <t>Toilet</t>
  </si>
  <si>
    <t>D/f, D1</t>
  </si>
  <si>
    <t>Lift room</t>
  </si>
  <si>
    <t>D/f LD</t>
  </si>
  <si>
    <t>D/f Door lintel</t>
  </si>
  <si>
    <t>D/f T.D lintel</t>
  </si>
  <si>
    <t>b) First Floor</t>
  </si>
  <si>
    <t>Alround for each block</t>
  </si>
  <si>
    <t xml:space="preserve">Lift room </t>
  </si>
  <si>
    <t>OTS right side wall</t>
  </si>
  <si>
    <t>Staircase rear wall/ lift wall</t>
  </si>
  <si>
    <t>D/F MD</t>
  </si>
  <si>
    <t>D/f,D1</t>
  </si>
  <si>
    <t>D/F , LD</t>
  </si>
  <si>
    <t>D/f, W4</t>
  </si>
  <si>
    <t>D/f, Kw</t>
  </si>
  <si>
    <t>D/f, W3</t>
  </si>
  <si>
    <t>D/f,W1</t>
  </si>
  <si>
    <t>D/f, W2</t>
  </si>
  <si>
    <t>D/f W</t>
  </si>
  <si>
    <t>D/f W5</t>
  </si>
  <si>
    <t>d/f ,J</t>
  </si>
  <si>
    <t>D/f G</t>
  </si>
  <si>
    <t>D/f MD lintel</t>
  </si>
  <si>
    <t>D/f,D1 lintel</t>
  </si>
  <si>
    <t xml:space="preserve">D/f, Kw </t>
  </si>
  <si>
    <t>D/f, W5</t>
  </si>
  <si>
    <t>c) Second Floor</t>
  </si>
  <si>
    <t>D) Third  Floor</t>
  </si>
  <si>
    <t>E) Forth Floor</t>
  </si>
  <si>
    <t>F) Fifth  Floor</t>
  </si>
  <si>
    <t xml:space="preserve">G) sixth floor </t>
  </si>
  <si>
    <t xml:space="preserve">Head room alround </t>
  </si>
  <si>
    <t>D/F Lintel</t>
  </si>
  <si>
    <t>c) In First floor</t>
  </si>
  <si>
    <t>Living room / M.Bed wall</t>
  </si>
  <si>
    <t>.</t>
  </si>
  <si>
    <t>D/f O</t>
  </si>
  <si>
    <t>Kitchen wall</t>
  </si>
  <si>
    <t>Com.T  wall</t>
  </si>
  <si>
    <t>D/f D2</t>
  </si>
  <si>
    <t>A.T toilet</t>
  </si>
  <si>
    <t xml:space="preserve">Duct </t>
  </si>
  <si>
    <t>Sitout</t>
  </si>
  <si>
    <t>Kitchen platform wall</t>
  </si>
  <si>
    <t>Kichen cubboard wall</t>
  </si>
  <si>
    <t>Shoe rack</t>
  </si>
  <si>
    <t>M.Bedroom Wr bottom</t>
  </si>
  <si>
    <t>Kitchen Cubboard</t>
  </si>
  <si>
    <t>kitchen plat form</t>
  </si>
  <si>
    <t>SQM</t>
  </si>
  <si>
    <t>d) In Second floor</t>
  </si>
  <si>
    <t>e) In Third floor</t>
  </si>
  <si>
    <t>f) In Fourth floor</t>
  </si>
  <si>
    <t>g) Fifth floor</t>
  </si>
  <si>
    <t>h) Sixth floor</t>
  </si>
  <si>
    <t>Parapet alround</t>
  </si>
  <si>
    <t>(a)Ground Floor</t>
  </si>
  <si>
    <t>Hand rail</t>
  </si>
  <si>
    <t>(b) First Floor</t>
  </si>
  <si>
    <t>©Second Floor</t>
  </si>
  <si>
    <t>(d) Third Floor</t>
  </si>
  <si>
    <t>e) Forth floor</t>
  </si>
  <si>
    <t>f) Fifth floor</t>
  </si>
  <si>
    <t>g) sixth floor</t>
  </si>
  <si>
    <t>water tank Slab inner</t>
  </si>
  <si>
    <t>Water tank inner plastering</t>
  </si>
  <si>
    <t>Centre wall</t>
  </si>
  <si>
    <t>Outer plastering</t>
  </si>
  <si>
    <t xml:space="preserve">Ground floor </t>
  </si>
  <si>
    <t>Meter roomm toilet, staircase alround outer</t>
  </si>
  <si>
    <t xml:space="preserve">First floor </t>
  </si>
  <si>
    <t xml:space="preserve">Alround </t>
  </si>
  <si>
    <t xml:space="preserve">OTS alround </t>
  </si>
  <si>
    <t>D/F,G</t>
  </si>
  <si>
    <t>D/F,W</t>
  </si>
  <si>
    <t>D/F,W5</t>
  </si>
  <si>
    <t>D/F,W4</t>
  </si>
  <si>
    <t>D/F,KW</t>
  </si>
  <si>
    <t>D/F,W1</t>
  </si>
  <si>
    <t>D/f,J</t>
  </si>
  <si>
    <t>D/F,W2</t>
  </si>
  <si>
    <t>D/f, Open Bed sitout</t>
  </si>
  <si>
    <t>D/f, Open Kitchen sitout</t>
  </si>
  <si>
    <t xml:space="preserve">Corridor </t>
  </si>
  <si>
    <t>D/f MD</t>
  </si>
  <si>
    <t>D/G G</t>
  </si>
  <si>
    <t>D/F,LD</t>
  </si>
  <si>
    <t>D/f, Staircase opening</t>
  </si>
  <si>
    <t>Jams G</t>
  </si>
  <si>
    <t>Second Floor</t>
  </si>
  <si>
    <t>Third Floor</t>
  </si>
  <si>
    <t>forth Floor</t>
  </si>
  <si>
    <t>Fifth Floor</t>
  </si>
  <si>
    <t xml:space="preserve">Sixth floor </t>
  </si>
  <si>
    <t>Head room + parapet</t>
  </si>
  <si>
    <t>Sunshade D1</t>
  </si>
  <si>
    <t xml:space="preserve">Inner plastering </t>
  </si>
  <si>
    <t xml:space="preserve">In Ground floor </t>
  </si>
  <si>
    <t xml:space="preserve">Staircase </t>
  </si>
  <si>
    <t xml:space="preserve">Hand rail </t>
  </si>
  <si>
    <t>D/fD</t>
  </si>
  <si>
    <t xml:space="preserve">Toilet </t>
  </si>
  <si>
    <t>D/f D1</t>
  </si>
  <si>
    <t>Jams</t>
  </si>
  <si>
    <t xml:space="preserve">In First floor </t>
  </si>
  <si>
    <t xml:space="preserve">M.Bed </t>
  </si>
  <si>
    <t xml:space="preserve"> A.Toilet</t>
  </si>
  <si>
    <t>C.Toilet</t>
  </si>
  <si>
    <t xml:space="preserve"> C.toi.et entrance area</t>
  </si>
  <si>
    <t>D/fO</t>
  </si>
  <si>
    <t>In Second floor</t>
  </si>
  <si>
    <t>In Third floor</t>
  </si>
  <si>
    <t xml:space="preserve">in forth floor </t>
  </si>
  <si>
    <t>In fifth floor</t>
  </si>
  <si>
    <t xml:space="preserve">In sixth floor </t>
  </si>
  <si>
    <t>D/F,GD</t>
  </si>
  <si>
    <t>Over head tank  (both sides)</t>
  </si>
  <si>
    <t>In Ground floor (parking bay)</t>
  </si>
  <si>
    <t>Roof Beam sides</t>
  </si>
  <si>
    <t xml:space="preserve">In </t>
  </si>
  <si>
    <t>a) 150mm border</t>
  </si>
  <si>
    <t>Outer alround</t>
  </si>
  <si>
    <t>RMT</t>
  </si>
  <si>
    <t>b) 75mm  border</t>
  </si>
  <si>
    <t>Outer alround Parpet</t>
  </si>
  <si>
    <t>Head room outer alround</t>
  </si>
  <si>
    <t xml:space="preserve">Lift room alround </t>
  </si>
  <si>
    <t>Ventilator</t>
  </si>
  <si>
    <t>OTS Grill</t>
  </si>
  <si>
    <t>OTS W</t>
  </si>
  <si>
    <t>c) 50mm border</t>
  </si>
  <si>
    <t>Building alround</t>
  </si>
  <si>
    <t>a. For Column footings, plinth beam, Grade beam, Raft beam, Raft slab etc.,</t>
  </si>
  <si>
    <t>B. Plain surface such as Roof slab, Waist slab, Portico beam etc., complete</t>
  </si>
  <si>
    <t>In Ground floor</t>
  </si>
  <si>
    <t xml:space="preserve"> In First Floor</t>
  </si>
  <si>
    <t>In sixth floor</t>
  </si>
  <si>
    <t>Head door lin tel</t>
  </si>
  <si>
    <t>lift room door lintel</t>
  </si>
  <si>
    <t xml:space="preserve">bottom Slab </t>
  </si>
  <si>
    <t>Over head tank</t>
  </si>
  <si>
    <t>For qty 17</t>
  </si>
  <si>
    <t>Inside Painting</t>
  </si>
  <si>
    <t>For qty 21</t>
  </si>
  <si>
    <t>a) Teak wood over 2.00 metre and below 3 metre length</t>
  </si>
  <si>
    <t>Main Door vertical</t>
  </si>
  <si>
    <t>For D</t>
  </si>
  <si>
    <t>b) Teak wood below 2.00 metre length</t>
  </si>
  <si>
    <t>Main Door top</t>
  </si>
  <si>
    <t>Main Door Thresh hold Plate</t>
  </si>
  <si>
    <t>In M.Bed room WR</t>
  </si>
  <si>
    <t>Bed WR</t>
  </si>
  <si>
    <t>Kitchen rack</t>
  </si>
  <si>
    <t xml:space="preserve">(a) Ground floor </t>
  </si>
  <si>
    <t>in Toilet</t>
  </si>
  <si>
    <t>Attach toilet and Common toilet J</t>
  </si>
  <si>
    <t xml:space="preserve">(c) Second floor </t>
  </si>
  <si>
    <t xml:space="preserve">(e)Fourth  floor </t>
  </si>
  <si>
    <t xml:space="preserve">(F)Fifth  floor </t>
  </si>
  <si>
    <t>a. 1000 x 2100 mm</t>
  </si>
  <si>
    <t>Main Door MD</t>
  </si>
  <si>
    <t xml:space="preserve">Providing 9mm thick BWR Ply wood  ( single ) with TW style including putting  etc.,
</t>
  </si>
  <si>
    <t>b. 900 x 2100 mm</t>
  </si>
  <si>
    <t>M.B</t>
  </si>
  <si>
    <t>Bedroom</t>
  </si>
  <si>
    <t>Supplying and fixing of Magnetic door catches</t>
  </si>
  <si>
    <t>First Floor</t>
  </si>
  <si>
    <t>NOS</t>
  </si>
  <si>
    <t>,KW</t>
  </si>
  <si>
    <t>Head room Grill Door</t>
  </si>
  <si>
    <t>,G</t>
  </si>
  <si>
    <t>G in kitchen sitout</t>
  </si>
  <si>
    <t>G in  Bedroom sitout</t>
  </si>
  <si>
    <t>KG</t>
  </si>
  <si>
    <t>MD</t>
  </si>
  <si>
    <t>S/C Area</t>
  </si>
  <si>
    <t>Steps Riser</t>
  </si>
  <si>
    <t>Steps Tread</t>
  </si>
  <si>
    <t>Midlanding</t>
  </si>
  <si>
    <t xml:space="preserve">Cooridor </t>
  </si>
  <si>
    <t>Common Toilet  sunken</t>
  </si>
  <si>
    <t>Attach Toilet  sunken</t>
  </si>
  <si>
    <t>Door D</t>
  </si>
  <si>
    <t>Lift room step</t>
  </si>
  <si>
    <t>A.T</t>
  </si>
  <si>
    <t>Kitchen sink</t>
  </si>
  <si>
    <t>Supplying and fixing of stainfree nano polishing  vertified tiles 60 cm x 60 cm x 2 cm  for flooring and other similar works (Best approved quality) colour and shade shall be got approved from the Executive Engineer before using) over cement mortar 1:3 (one of cement and three of sand) 20 mm thick including fixing in position cutting the tiles to the required size wherever necessary pointing the joints with white cement, curing finishing etc. all complete and as directed by the departmental officers.</t>
  </si>
  <si>
    <t>Skiding</t>
  </si>
  <si>
    <t xml:space="preserve">For MD </t>
  </si>
  <si>
    <t>For lift entrance wall</t>
  </si>
  <si>
    <t>D/f D</t>
  </si>
  <si>
    <t>b. In First floor</t>
  </si>
  <si>
    <t>For kitchen</t>
  </si>
  <si>
    <t>d) Third Floor</t>
  </si>
  <si>
    <t>e) forth Floor</t>
  </si>
  <si>
    <t>f) Fifth Floor</t>
  </si>
  <si>
    <t>Providing nosing to the edges of Granite slab</t>
  </si>
  <si>
    <t xml:space="preserve">Ground Floor to Fifth floor </t>
  </si>
  <si>
    <t>Kitchen hearth slab</t>
  </si>
  <si>
    <t>Bay-1</t>
  </si>
  <si>
    <t>Bay-2</t>
  </si>
  <si>
    <t>Bay-3</t>
  </si>
  <si>
    <t>Bay-4</t>
  </si>
  <si>
    <t>Lift room top</t>
  </si>
  <si>
    <t xml:space="preserve">Head room </t>
  </si>
  <si>
    <t>D/f  OTS</t>
  </si>
  <si>
    <t>D/F, bay 1</t>
  </si>
  <si>
    <t xml:space="preserve">For M.D </t>
  </si>
  <si>
    <t>Supplying and fixing of 20mm dia Aluminium Hanger rod etc.</t>
  </si>
  <si>
    <t>Ground Floor to Fifth floor</t>
  </si>
  <si>
    <t>M.Bedroom Wr</t>
  </si>
  <si>
    <t>Bed Wr</t>
  </si>
  <si>
    <t>Supplying and fixing of towel rail 75cm long etc</t>
  </si>
  <si>
    <t xml:space="preserve">Ground Floor  to fifth floor </t>
  </si>
  <si>
    <t>Common Toilet</t>
  </si>
  <si>
    <t>Attach Toilet</t>
  </si>
  <si>
    <t>Supplying and fixing of five pin coat stand etc.,</t>
  </si>
  <si>
    <t>Ground Floor to fifth floor</t>
  </si>
  <si>
    <t xml:space="preserve"> Bed room</t>
  </si>
  <si>
    <t xml:space="preserve">Supplying and fixing of 8 gauge chromium pin picture hook etc., </t>
  </si>
  <si>
    <t>supplying and planting avenue tree including earth work etc.,</t>
  </si>
  <si>
    <t>Providing and fixing of Triangular shape chickhen mesh tree guard etc.,</t>
  </si>
  <si>
    <t>Supplying. Fabricating and erection of M.S Scheme Name board</t>
  </si>
  <si>
    <t>a) 32mm dia Astm D schedule 40 threaded Pvc pipe with necessary PVC/GI specials</t>
  </si>
  <si>
    <t>For Vetical</t>
  </si>
  <si>
    <t>Air Vent Pipe</t>
  </si>
  <si>
    <t>water outlet pipe</t>
  </si>
  <si>
    <t>b) 25mm ASTM D schedule 40- threaded PVC pipe</t>
  </si>
  <si>
    <t xml:space="preserve">Tank to Ground Floor toilet </t>
  </si>
  <si>
    <t>Tank to FF A. toilet and common toilet</t>
  </si>
  <si>
    <t>Tank to SF A. toilet and common toilet</t>
  </si>
  <si>
    <t>Tank to TF A. toilet and common toilet</t>
  </si>
  <si>
    <t>Tank to Ff A. toilet and common toilet</t>
  </si>
  <si>
    <t>Tank to FF kitchen</t>
  </si>
  <si>
    <t>Tank to SF kitchen</t>
  </si>
  <si>
    <t>Tank to TF kitchen</t>
  </si>
  <si>
    <t>Tank to Ff kitchen</t>
  </si>
  <si>
    <t>b) 20 mm ASTM D schedule 40- threaded PVC pipe</t>
  </si>
  <si>
    <t>In At.toilet</t>
  </si>
  <si>
    <t>In C.Toilet</t>
  </si>
  <si>
    <t>kitchen</t>
  </si>
  <si>
    <t>Ground Floor</t>
  </si>
  <si>
    <t xml:space="preserve"> Toilet</t>
  </si>
  <si>
    <t>In qts</t>
  </si>
  <si>
    <t>in Gf Toilet</t>
  </si>
  <si>
    <t xml:space="preserve">                               </t>
  </si>
  <si>
    <t>in qts</t>
  </si>
  <si>
    <t>GF toilet</t>
  </si>
  <si>
    <t>in GF toilet</t>
  </si>
  <si>
    <t>Rain water</t>
  </si>
  <si>
    <t>Waste water line</t>
  </si>
  <si>
    <t>GF wash basin</t>
  </si>
  <si>
    <t>Wash basin</t>
  </si>
  <si>
    <t>Bath</t>
  </si>
  <si>
    <t>SN8 Pipe</t>
  </si>
  <si>
    <t>110 mm dia</t>
  </si>
  <si>
    <t xml:space="preserve">From Chamber to chamber alround </t>
  </si>
  <si>
    <t>160mm dia</t>
  </si>
  <si>
    <t>From Chamber to Manhole</t>
  </si>
  <si>
    <t xml:space="preserve">a) Providing pit </t>
  </si>
  <si>
    <t>Quarters</t>
  </si>
  <si>
    <t>b) Augering 30cm dia</t>
  </si>
  <si>
    <t xml:space="preserve"> Quarters</t>
  </si>
  <si>
    <t>For Back side Vertical</t>
  </si>
  <si>
    <t>Head room &amp; lift room</t>
  </si>
  <si>
    <t>a) 110mm dia PVC SWR pipe including all required PVC specials etc., all complete.,</t>
  </si>
  <si>
    <t>toilet outlet pipe</t>
  </si>
  <si>
    <t>b) 75mm dia PVC SWR pipe including all required PVC specials etc., all complete.,</t>
  </si>
  <si>
    <t xml:space="preserve">waste water outlet pipe </t>
  </si>
  <si>
    <t>Kitchen waste water pipe</t>
  </si>
  <si>
    <t>Supplying, Laying &amp; concealing the 50mm dia PVC SWR pipe with ISI mark Type-B with relevant specials.</t>
  </si>
  <si>
    <t>Wash basin Attach Toilet</t>
  </si>
  <si>
    <t>Wash basin Common Toilet</t>
  </si>
  <si>
    <t>Supplying and fixing of UPVC solid core  door shutter</t>
  </si>
  <si>
    <t>sqm</t>
  </si>
  <si>
    <t>Supplying and fixing of UPVC Window</t>
  </si>
  <si>
    <t>Supplying and fixing of C.I. Steps</t>
  </si>
  <si>
    <t>for water tank</t>
  </si>
  <si>
    <t>Supplying and fixing of C.I. Manhole cover 0.60 x 0.60 m size</t>
  </si>
  <si>
    <t xml:space="preserve">Providing the pre- constructional anti-termite treatment for basement   </t>
  </si>
  <si>
    <t>Building plinth area</t>
  </si>
  <si>
    <t>Attach Toilet Wash basin</t>
  </si>
  <si>
    <t>Common Toilet Wash basin</t>
  </si>
  <si>
    <t>Electrical arrangement</t>
  </si>
  <si>
    <t>Wiring with 1.5sqn\mm copper PVC insolated single core</t>
  </si>
  <si>
    <t>a) light point with ceiling rose</t>
  </si>
  <si>
    <t>Ground floor</t>
  </si>
  <si>
    <t>In meter room</t>
  </si>
  <si>
    <t>In parking yard</t>
  </si>
  <si>
    <t>Hall/Dining</t>
  </si>
  <si>
    <t>Bed 1</t>
  </si>
  <si>
    <t>Bed 2</t>
  </si>
  <si>
    <t>Kitchen exhaust fan</t>
  </si>
  <si>
    <t>Entrance Bulk head</t>
  </si>
  <si>
    <t>In wash area</t>
  </si>
  <si>
    <t xml:space="preserve">in bedroom sitout </t>
  </si>
  <si>
    <t>In toilet entrance area</t>
  </si>
  <si>
    <t>b) Light point with backlite pattern holder type</t>
  </si>
  <si>
    <t>In lift room</t>
  </si>
  <si>
    <t>In toilet</t>
  </si>
  <si>
    <t>Attach toilet and Wash basin</t>
  </si>
  <si>
    <t>Common Toilet and wash basin</t>
  </si>
  <si>
    <t>c)calling bell point</t>
  </si>
  <si>
    <t>Calling Bell</t>
  </si>
  <si>
    <t>Wirng with 1.5sqmm copper PVC insolator single core FAN Point</t>
  </si>
  <si>
    <t>Wiring with 1.5sqmm PVC insolated staircase light point</t>
  </si>
  <si>
    <t>in Wash area</t>
  </si>
  <si>
    <t>Wiring with 1.5sqmm for 5 amps 5 pin plug socket at convenient places</t>
  </si>
  <si>
    <t>15 Amps Power Plug</t>
  </si>
  <si>
    <t xml:space="preserve">in qts </t>
  </si>
  <si>
    <t xml:space="preserve">Living </t>
  </si>
  <si>
    <t xml:space="preserve">Supply,assembling and fixing of 4' (18Watts) LED Tube Light </t>
  </si>
  <si>
    <t xml:space="preserve">Supplying and fixing of LED Bulb for suitable for fixing it to pendent / bakelite battern holder </t>
  </si>
  <si>
    <t>a. 9Watts Led Bulb</t>
  </si>
  <si>
    <t>b) 19Watts Led Bulb</t>
  </si>
  <si>
    <t>in head room</t>
  </si>
  <si>
    <t>supplying &amp; delivery of fan with electronic regulator(ISI mark)</t>
  </si>
  <si>
    <t xml:space="preserve">Supplyiong and fixing of best approved superior variety concealed type fibre box type Fan Hook etc., </t>
  </si>
  <si>
    <t>in  qts</t>
  </si>
  <si>
    <t>Bed 1 Cradle hook</t>
  </si>
  <si>
    <t>Bed 2 Cradle hook</t>
  </si>
  <si>
    <t>Charges for assumbling and fixing of ceiling fan of sweep with necessary connection etc.,</t>
  </si>
  <si>
    <t>Supplying and fixing of TV/Telephone socket</t>
  </si>
  <si>
    <t>Hall/Dining TV &amp; Telephone</t>
  </si>
  <si>
    <t>Bed 1 TV</t>
  </si>
  <si>
    <t>Bed 2 TV</t>
  </si>
  <si>
    <t xml:space="preserve">Supplying and fixing of 20mm dia PVC pipe for TV/telephone socket line etc., </t>
  </si>
  <si>
    <t>For AC point</t>
  </si>
  <si>
    <t>For !5 Amps</t>
  </si>
  <si>
    <t>Hall</t>
  </si>
  <si>
    <t>At.Toilet</t>
  </si>
  <si>
    <t>From main panel to FF - 1</t>
  </si>
  <si>
    <t>From main panel to FF - 2</t>
  </si>
  <si>
    <t>From main panel to FF - 3</t>
  </si>
  <si>
    <t>From main panel to FF - 4</t>
  </si>
  <si>
    <t>From main panel to SF - 1</t>
  </si>
  <si>
    <t>From main panel to SF - 2</t>
  </si>
  <si>
    <t>From main panel to SF - 3</t>
  </si>
  <si>
    <t>From main panel to SF - 4</t>
  </si>
  <si>
    <t>From main panel to TF - 1</t>
  </si>
  <si>
    <t>From main panel to TF - 2</t>
  </si>
  <si>
    <t>From main panel to TF - 3</t>
  </si>
  <si>
    <t>From main panel to TF - 4</t>
  </si>
  <si>
    <t>From main panel to FtF - 1</t>
  </si>
  <si>
    <t>From main panel to FtF - 2</t>
  </si>
  <si>
    <t>From main panel to FtF - 3</t>
  </si>
  <si>
    <t>From main panel to FtF - 4</t>
  </si>
  <si>
    <t>Supply and fixing of 20A DP plug and socket in sheet enclosure with 32A DP MCB in flush with wall with earth connection (For AC Plug) [Legrand (MDS) / Hager (L&amp;T) Make]</t>
  </si>
  <si>
    <t xml:space="preserve">For qts </t>
  </si>
  <si>
    <t xml:space="preserve">Supply and fixing of horizontal  three phase distribution  board with MCBS.  TPMCB DB with acrylic Door cover IP42  protection of 4ways 3 phae DB, No of was incomerMCB / Isolated-4, No of ways income ELCB / RCB - 4, No of outgoings ways </t>
  </si>
  <si>
    <t>Supply and fixing of four pole 63 Amps foure pole ELCB</t>
  </si>
  <si>
    <t>Supply and fixing of Four Pole 63A, 10KA MCB</t>
  </si>
  <si>
    <t>Supply and fixing of Double Pole 40A, 10KA</t>
  </si>
  <si>
    <t>In GF, FF, Sf &amp; TF</t>
  </si>
  <si>
    <t xml:space="preserve">Supply and fixing of  Single Pole 6A to 32A, 10KA </t>
  </si>
  <si>
    <t xml:space="preserve">Supplying and fixing of double door 4 way Rotary phase selector 4way Distribution board  </t>
  </si>
  <si>
    <t xml:space="preserve">Providing Earth station using pipe electro as per specification </t>
  </si>
  <si>
    <t xml:space="preserve">Earth station </t>
  </si>
  <si>
    <t>Supplying and laying of 8 SWG GI wire on wall and below GL with necessary  'U' nails etc.,</t>
  </si>
  <si>
    <t>Earth station to mainboard</t>
  </si>
  <si>
    <t>S &amp; F of Exsaust Fan 300 mm dia</t>
  </si>
  <si>
    <t xml:space="preserve">ABSTRACT </t>
  </si>
  <si>
    <t>Supplying and fixing of SFRC cover slab of  square type in following size</t>
  </si>
  <si>
    <t>a) 0.75 X 0.75 m Sr.P.77</t>
  </si>
  <si>
    <t>Supplying, delivery, laying, and jointing of UPVC - Non Pressure Pipes as per IS 15328/2003,SN8- SDR 34 with excise duty suitable for plumbing by threading of wall thickness fixing  on wall to the proper gradient, alignment and redoing the chipped of masonry etc., complete complying with relevant standard specifications and as directed by the departmental officers. (The pipe quality and brand should be got approved from the EE before use ).</t>
  </si>
  <si>
    <t>Supply and erection  of PASSENGER LIFTS (G+3)
SS 304 Grade with 1m/sec. speed with ARD 8 Persons Passenger Lift Car Size (1300 x 1100)Gearless Lift without Machine Room Sr P.143</t>
  </si>
  <si>
    <t>Supply and fixing of 15 Amps Power Plug</t>
  </si>
  <si>
    <t>b) 12Watts Led Bulb</t>
  </si>
  <si>
    <t>Providing T.W.double leaf shutters with 9 mm thick  for cupboard/ward robes with prelaminated particle board or prelaminated cement bonded particle board for shutters. The all round frame made up of T.W. scantling of 75mmX37.50mm and the styles made up of T.W. scantlings of 75mmX37.5mm and shutter middle Rail (Horizontal) made up of T.W. scantling of 150mm x 37.5mm.   The shutters  panels are not less than 8mm thick with relevant ISI mark OSL panel board including cost of OSL board and labour for fixing in position, cost of materials, Aluminium Furniture fittings such as 6 nos. of 3” of Aluminium butt hinges, 2 nos. of 3”x5/8” Aluminium Tower  bolt, 2 nos of 4” ornamental  Handle,lock and key arrangements of approved quality and also two coats of synthetic enamel ready mixed paint in addition of one coat  appoved 1st class primer and shall all directed by the department officers.</t>
  </si>
  <si>
    <t>in. Bed room</t>
  </si>
  <si>
    <t>For chamber</t>
  </si>
  <si>
    <t>Grid A  (4-8)</t>
  </si>
  <si>
    <t>Grid B,C,( 1-12)</t>
  </si>
  <si>
    <t>Grid E (1-3) ,(11-12)</t>
  </si>
  <si>
    <t xml:space="preserve">Grid 1 (B-E) &amp; 12 (B-E), </t>
  </si>
  <si>
    <t>Grid 2 , 11 (C-F)</t>
  </si>
  <si>
    <t>Grid 3, 10, 6 (B-D),</t>
  </si>
  <si>
    <t>Grid 4(A-B) &amp; 8 (A-B)</t>
  </si>
  <si>
    <t xml:space="preserve">Beam  108 Grid A, (4-8) </t>
  </si>
  <si>
    <t>Beam 105 Grid B,  (1-3), (10-12)</t>
  </si>
  <si>
    <t>Beam 110 Grid B, (3'-9)</t>
  </si>
  <si>
    <t>Beam 106  Grid C,  (1-2), (11-12)</t>
  </si>
  <si>
    <t>Beam 106  Grid c,  (2-5), (7-11)</t>
  </si>
  <si>
    <t xml:space="preserve">Beam  102 Grid C,F,(5-7) </t>
  </si>
  <si>
    <t xml:space="preserve">Beam  107 Grid E (1-2)(11-12) </t>
  </si>
  <si>
    <t xml:space="preserve">Beam 109 Grid 4,8 (A-B) </t>
  </si>
  <si>
    <t xml:space="preserve">Beam  101 Grid 1 ,12 (B-E) </t>
  </si>
  <si>
    <t xml:space="preserve">Beam  102 Grid 2,5,7,11  (C-F) </t>
  </si>
  <si>
    <t xml:space="preserve">Beam  103 Grid 2', 10'(B-C) </t>
  </si>
  <si>
    <t xml:space="preserve">Beam  104 Grid 3,9 (B-C) </t>
  </si>
  <si>
    <t xml:space="preserve">Beam 112 Grid 5'(B-C) </t>
  </si>
  <si>
    <t>CB Grid (B-c)</t>
  </si>
  <si>
    <t>CB Grid (B-E)</t>
  </si>
  <si>
    <t>Beam 110 Grid B,1 (3'-9)</t>
  </si>
  <si>
    <t>Beam 106  Grid C,   (1-2), (11-12)</t>
  </si>
  <si>
    <t xml:space="preserve">Beam  102 Grid C,F,G,  (5-7) </t>
  </si>
  <si>
    <t xml:space="preserve">Beam  107 Grid E,(1-2)(11-12) </t>
  </si>
  <si>
    <t xml:space="preserve">Beam 109 Grid 4,8 (A-B), </t>
  </si>
  <si>
    <t>Beam  101 Grid 1 ,12 (B-E)</t>
  </si>
  <si>
    <t>Beam  102 Grid 2,5,7,11  (C-F)</t>
  </si>
  <si>
    <t>In expansion joint</t>
  </si>
  <si>
    <t>a) In First floor</t>
  </si>
  <si>
    <t>Each</t>
  </si>
  <si>
    <t>Inspector chamber</t>
  </si>
  <si>
    <t>a) 0.60 X 0.60 m Sr.P.77</t>
  </si>
  <si>
    <t>TAMIL NADU POLICE HOUSING CORPORATION</t>
  </si>
  <si>
    <t>======================================</t>
  </si>
  <si>
    <t>PLACE:-</t>
  </si>
  <si>
    <t xml:space="preserve"> </t>
  </si>
  <si>
    <t>Palavoyal</t>
  </si>
  <si>
    <t>2021-22</t>
  </si>
  <si>
    <t>-</t>
  </si>
  <si>
    <t>COST OF MATERIALS</t>
  </si>
  <si>
    <t>RATE</t>
  </si>
  <si>
    <t>PER</t>
  </si>
  <si>
    <t>AMOUNT</t>
  </si>
  <si>
    <t>*</t>
  </si>
  <si>
    <t>CEMENT MORTAR(1:1.5)</t>
  </si>
  <si>
    <t>M.T</t>
  </si>
  <si>
    <t>CEMENT</t>
  </si>
  <si>
    <t>SAND</t>
  </si>
  <si>
    <t>MIXING OF MORTAR</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</si>
  <si>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</si>
  <si>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</si>
  <si>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</si>
  <si>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</si>
  <si>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</si>
  <si>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</si>
  <si>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</si>
  <si>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</si>
  <si>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</si>
  <si>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</si>
  <si>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</si>
  <si>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</si>
  <si>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</si>
  <si>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</si>
  <si>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</si>
  <si>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</si>
  <si>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</si>
  <si>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</si>
  <si>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1.2</t>
  </si>
  <si>
    <t xml:space="preserve">RATE PER CUM EXCLUDING REFILLING 
</t>
  </si>
  <si>
    <t>13.1</t>
  </si>
  <si>
    <t xml:space="preserve">FILLING IN BASEMENT  WITH </t>
  </si>
  <si>
    <t>EXCAVATED EARTH</t>
  </si>
  <si>
    <t>AS  PER SR 85</t>
  </si>
  <si>
    <t>=</t>
  </si>
  <si>
    <t>2.1</t>
  </si>
  <si>
    <t>FILLING IN FOUNDATION AND</t>
  </si>
  <si>
    <t>BASEMENT  WITH  STONE DUST</t>
  </si>
  <si>
    <t>COST OFSTONE DUST</t>
  </si>
  <si>
    <t>LABOUR CHARGES FOR FILLING</t>
  </si>
  <si>
    <t>Supply and laying of Hard core layer of 300mm consolidated thickness (10Sqm x .3m thick=3.0 cum)</t>
  </si>
  <si>
    <t>Correct</t>
  </si>
  <si>
    <t>Supply of 80-63mm metal 60%</t>
  </si>
  <si>
    <t>Supply of 40-10mm metal 40%</t>
  </si>
  <si>
    <t>Supply of river sand for filling the voids at 20%</t>
  </si>
  <si>
    <t xml:space="preserve">Labour charges for placing metal and sand </t>
  </si>
  <si>
    <t>labour charges for watering and consolidation by power roller</t>
  </si>
  <si>
    <t xml:space="preserve">Vibrator / Earth rammed </t>
  </si>
  <si>
    <t>Sundries for watering through water set</t>
  </si>
  <si>
    <t xml:space="preserve">For 3 m3 </t>
  </si>
  <si>
    <t>For 1m3</t>
  </si>
  <si>
    <t>CEMENT CONCRETE(1:5:10) USING</t>
  </si>
  <si>
    <t>40mm HBSTONE METEL</t>
  </si>
  <si>
    <t xml:space="preserve">  H.B.STONEJELLY 40mm</t>
  </si>
  <si>
    <t>NO.</t>
  </si>
  <si>
    <t>MASON II</t>
  </si>
  <si>
    <t>MAZDOOR I</t>
  </si>
  <si>
    <t>MAZDOOR II</t>
  </si>
  <si>
    <t>RATE PER CUM</t>
  </si>
  <si>
    <t>20mm HBSTONE METEL</t>
  </si>
  <si>
    <t xml:space="preserve">  H.B.STONEJELLY 20mm</t>
  </si>
  <si>
    <t>Foundation &amp; Basement</t>
  </si>
  <si>
    <t>G.F</t>
  </si>
  <si>
    <t>F.F</t>
  </si>
  <si>
    <t>S.F</t>
  </si>
  <si>
    <t>T.F</t>
  </si>
  <si>
    <t>Fourth Floor</t>
  </si>
  <si>
    <t>43.</t>
  </si>
  <si>
    <t>a.</t>
  </si>
  <si>
    <t>SUPPLYING AND FABRICATING AND</t>
  </si>
  <si>
    <t>PLACING R.T.S RODS/MS RODS upto 16mm dia(without cement  slurry)</t>
  </si>
  <si>
    <t>QUTL</t>
  </si>
  <si>
    <t>R.T.S RODS/M.S.RODS UPTO 16MM DIA</t>
  </si>
  <si>
    <t>BINDING WIRE</t>
  </si>
  <si>
    <t>NO</t>
  </si>
  <si>
    <t>FITTER I</t>
  </si>
  <si>
    <t>TOTTAL FOR 1 QTL</t>
  </si>
  <si>
    <t>RATE PER M.T</t>
  </si>
  <si>
    <t>ANTI-CORROSIVE TREATMENT FOR STEEL</t>
  </si>
  <si>
    <t>FABRICATION  (RCC WORKS)</t>
  </si>
  <si>
    <t>LIT</t>
  </si>
  <si>
    <t>ANTI-CORROSIVE(COROLOK-CP ( qtn)</t>
  </si>
  <si>
    <t>/PROTEKLOL) CHEMICALS</t>
  </si>
  <si>
    <t>BRUSHES GLOVES ETC</t>
  </si>
  <si>
    <t>TRANSPORTING AND HANDLING</t>
  </si>
  <si>
    <t>PAINTERII</t>
  </si>
  <si>
    <t>SUNDRIES FOR BRUSHES,CLOTH ETC</t>
  </si>
  <si>
    <t>TOTTAL FOR 1 MT</t>
  </si>
  <si>
    <t xml:space="preserve">B.W IN C.M(1:5) using chamber burnt  bricks </t>
  </si>
  <si>
    <t>Bricks of size 23x11.4x7.5 cm</t>
  </si>
  <si>
    <t>NOS.</t>
  </si>
  <si>
    <t xml:space="preserve"> 1000NO.</t>
  </si>
  <si>
    <t>MASON I</t>
  </si>
  <si>
    <t xml:space="preserve">B.W IN C.M(1:6) using chamber burnt </t>
  </si>
  <si>
    <t>Forth floor</t>
  </si>
  <si>
    <t>PARTITION WALL</t>
  </si>
  <si>
    <t>B.W IN C.M(1:4) using Chamber burnt Bricks of size 23x11.4x7.5Cm</t>
  </si>
  <si>
    <t>**</t>
  </si>
  <si>
    <t>PARTITION WALL OF 114 mm thick</t>
  </si>
  <si>
    <t>PARATITION B.W IN C.M(1:4)</t>
  </si>
  <si>
    <t>TOTAL FOR 10 SQM</t>
  </si>
  <si>
    <t>RATE PER SQM</t>
  </si>
  <si>
    <t>5th</t>
  </si>
  <si>
    <t>6th</t>
  </si>
  <si>
    <t>***</t>
  </si>
  <si>
    <t>PARTITION WALL OF 75mm thick</t>
  </si>
  <si>
    <t>PRATITION B.W IN C.M(1:4)</t>
  </si>
  <si>
    <t>Forth Floor</t>
  </si>
  <si>
    <t>33.</t>
  </si>
  <si>
    <t>PLASTERING C.M(1:5) 12mmTHICK</t>
  </si>
  <si>
    <t>34.</t>
  </si>
  <si>
    <t>PLASTERING C.M(1:4) 12mmTHICK</t>
  </si>
  <si>
    <t>35.</t>
  </si>
  <si>
    <t>PLASTERING C.M(1:3) 10mmTHICK</t>
  </si>
  <si>
    <t>Providing Band with C.M 1:5, 12mm thick</t>
  </si>
  <si>
    <t>and 75mmwide in all floors including</t>
  </si>
  <si>
    <t>finishing with neat cement scaffolding</t>
  </si>
  <si>
    <t>curing etc complete.</t>
  </si>
  <si>
    <t xml:space="preserve"> 150mm Thick Band</t>
  </si>
  <si>
    <t>Cement mortar1:5</t>
  </si>
  <si>
    <t>Masn Ist</t>
  </si>
  <si>
    <t>Mazdoor Ist</t>
  </si>
  <si>
    <t>Sundries</t>
  </si>
  <si>
    <t>Total for 6.77Rmt</t>
  </si>
  <si>
    <t>Rate per Rmt.</t>
  </si>
  <si>
    <t>b.</t>
  </si>
  <si>
    <t xml:space="preserve"> 75mm Thick Band</t>
  </si>
  <si>
    <t>c.</t>
  </si>
  <si>
    <t>50mm Thick Band</t>
  </si>
  <si>
    <t>18.1.a.</t>
  </si>
  <si>
    <t>Form work for Plinth beam, Grade beam, Raft beam</t>
  </si>
  <si>
    <t>Form work for Roof and lintels using M.S sheet</t>
  </si>
  <si>
    <t>Form work for Small quantity and column using M.S. sheet</t>
  </si>
  <si>
    <t>d.</t>
  </si>
  <si>
    <t>Form work for Vertical walls</t>
  </si>
  <si>
    <t>WHITE WASHING THREE COAT</t>
  </si>
  <si>
    <t>SLACKED SHELL LIME</t>
  </si>
  <si>
    <t>SUNDRIES FOR BRUSH,BLUE,GUM ETC</t>
  </si>
  <si>
    <t>TOTAL FOR 100 SQM</t>
  </si>
  <si>
    <t xml:space="preserve">PLASTERED SURFACE WITH </t>
  </si>
  <si>
    <t>OBD</t>
  </si>
  <si>
    <t>OBD p-50 sl.129</t>
  </si>
  <si>
    <t xml:space="preserve">PAINTER I </t>
  </si>
  <si>
    <t>SUNDRIES FOR BRUSHES,ETC</t>
  </si>
  <si>
    <t>Plastic Emulsion PAINT</t>
  </si>
  <si>
    <t>Plastic Emulsion PAINT  (LMR item 113) p-50 132( First qty</t>
  </si>
  <si>
    <t>Primer     (LMR item 112) p44</t>
  </si>
  <si>
    <t>TEAK WOODS</t>
  </si>
  <si>
    <t xml:space="preserve">========= </t>
  </si>
  <si>
    <t>TEAK WOOD WROUGHT &amp; PUT UP</t>
  </si>
  <si>
    <t>A</t>
  </si>
  <si>
    <t>T.W.SCANTLING 2M-3M LONG</t>
  </si>
  <si>
    <t>LABOUR CHARGE FOR WROUGHT &amp; PUTUP</t>
  </si>
  <si>
    <t>RATE FOR T.W.SCANDLING 2M-3M LONG</t>
  </si>
  <si>
    <t>T.W.SCANTLING UP TO 2M LONG</t>
  </si>
  <si>
    <t>RATE FOR T.W.SCANTLING 2M LONG</t>
  </si>
  <si>
    <t>14.II</t>
  </si>
  <si>
    <t xml:space="preserve"> P.C.C,R.C.C SLAB OF40mm THICK</t>
  </si>
  <si>
    <t>C.C(1:2:4)USING3mm-10mm HBG</t>
  </si>
  <si>
    <t>TOTAL FOR 0.743 SQM</t>
  </si>
  <si>
    <t>SUPPLYING &amp; FIXING OF TERRACOTTA</t>
  </si>
  <si>
    <t>JALLY(NOT BELOW 50MM THICK) OF BEST</t>
  </si>
  <si>
    <t>QUALITY AND FIXING IN POSITION WITH</t>
  </si>
  <si>
    <t>CEMENT PASTE AND REDOXIDE PUTTY INCLUDING</t>
  </si>
  <si>
    <t>COST OF ALL FLOOR(THE TERRA COTTA JALLY</t>
  </si>
  <si>
    <t>QUALITY AND DESIGN SHALL BE GOT APPROVED</t>
  </si>
  <si>
    <t>BY THE DEPARTMENTAL OFFICERS</t>
  </si>
  <si>
    <t>COST OF TERRACOTTA JALLY OF50mm</t>
  </si>
  <si>
    <t>LABOUR FOR FIXING JALLY</t>
  </si>
  <si>
    <t>FOR PLASTERING &amp; REDOXIDE PUTTY</t>
  </si>
  <si>
    <t xml:space="preserve">           </t>
  </si>
  <si>
    <t>FOURTH FLOOR</t>
  </si>
  <si>
    <t xml:space="preserve">Fifth floor </t>
  </si>
  <si>
    <t>22.1 (a)</t>
  </si>
  <si>
    <t>T.W.SINGLY LEAF FULLY PANELLED</t>
  </si>
  <si>
    <t>DOOR SHUTTER FOR DOOR OF SIZE</t>
  </si>
  <si>
    <t>1000 X 2100MM</t>
  </si>
  <si>
    <t>SHUTTER SIZE-.9X2.025   =1.823M2</t>
  </si>
  <si>
    <t>STYLES(OVER 2M) -1X2X2.025X0.075X0.0375=0.0114</t>
  </si>
  <si>
    <t>RAILS(BELOW 2M)- 1X4X0.9X0.15X0.0375=      0.0203</t>
  </si>
  <si>
    <t xml:space="preserve">               - 1X2X0.70625X0.075X0.0375 =0.0040</t>
  </si>
  <si>
    <t>PLANKS      -1X4X0.58125X0.3375X0.01875=</t>
  </si>
  <si>
    <t xml:space="preserve">             -1X1X0.725X0.3375X0.01875=</t>
  </si>
  <si>
    <t>T.W SCANTLING  ABOVE 2M LONG</t>
  </si>
  <si>
    <t>T.W SCANTLING  BELOW 2M LONG</t>
  </si>
  <si>
    <t>T.W PLANKS OVER 15TO 30cm</t>
  </si>
  <si>
    <t>WIDE&amp;12TO15mm T.K</t>
  </si>
  <si>
    <t>LABOUR FOR WROUGHT&amp;PUTUP</t>
  </si>
  <si>
    <t>DOOR HANDLE WITH CP SCREWS 6"</t>
  </si>
  <si>
    <t xml:space="preserve">  5"BUTT HINGS</t>
  </si>
  <si>
    <t xml:space="preserve"> 6"X1/2"TOWER BOLT</t>
  </si>
  <si>
    <t>10"X5/8"ALDROP</t>
  </si>
  <si>
    <t>NYLONBUSH</t>
  </si>
  <si>
    <t>DOOR STOPPER</t>
  </si>
  <si>
    <t>Brass screw p-59 it-210</t>
  </si>
  <si>
    <t>No,</t>
  </si>
  <si>
    <t>TOTAL FOR 1.8230SQM</t>
  </si>
  <si>
    <t>(a)</t>
  </si>
  <si>
    <t>DOOR OF SIZE 900 X2100 MM</t>
  </si>
  <si>
    <t>T.W.SCANTLING above 2M length</t>
  </si>
  <si>
    <t>T.W.SCANTLING below 2M length</t>
  </si>
  <si>
    <t>Phenol bonded BWR Plywood 9mm</t>
  </si>
  <si>
    <t>LABOUR CHARGE</t>
  </si>
  <si>
    <t xml:space="preserve"> 6"X1/2"ALU.TOWER BOLT</t>
  </si>
  <si>
    <t xml:space="preserve"> 5" ALU BUTT HINGES</t>
  </si>
  <si>
    <t xml:space="preserve"> 10"X5/8" ALU. ALDROP</t>
  </si>
  <si>
    <t>NYLON BUSH</t>
  </si>
  <si>
    <t>ALU.HANDLE WITH C.P.SCREWS 6"</t>
  </si>
  <si>
    <t>Brass screw</t>
  </si>
  <si>
    <t>TOTAL FOR 1.64 SQM</t>
  </si>
  <si>
    <t>Steel grill for Verandah Enclousure PWD SR p23/ Item 168/131</t>
  </si>
  <si>
    <t>Supplying and fixing M.S.Hold Qtn</t>
  </si>
  <si>
    <t>EACH</t>
  </si>
  <si>
    <t>30.</t>
  </si>
  <si>
    <t>FINISHING THE TOP OF FLOORING</t>
  </si>
  <si>
    <t>WITH C.M(1:3)20mm THICK</t>
  </si>
  <si>
    <t xml:space="preserve"> (NO SAND)USING GRANITECHIPS</t>
  </si>
  <si>
    <t>OF 10mm&amp;BELOW (ELLISPATTERN)</t>
  </si>
  <si>
    <t xml:space="preserve">STONE JELLY 3mm to 10mm </t>
  </si>
  <si>
    <t>MAZDOOR  I</t>
  </si>
  <si>
    <t>JELLY LIME IN RATIO 32:121/2</t>
  </si>
  <si>
    <t>BY VOLUMN WELL WATERING</t>
  </si>
  <si>
    <t>CONSOLIDATED WITH WOODEN</t>
  </si>
  <si>
    <t>BEATERS TO REQUIRED SLOP</t>
  </si>
  <si>
    <t>BROKEN BRICKJELLY2OmmGAUGE</t>
  </si>
  <si>
    <t>COST OF LIME STONE</t>
  </si>
  <si>
    <t>40.</t>
  </si>
  <si>
    <t>PAINTING TWO COATS OVER new</t>
  </si>
  <si>
    <t>WOOD WORKS WITH IIND CLASS</t>
  </si>
  <si>
    <t>SYNTHETIC ENAMEL PAINT INCL.PRIMER COAT.</t>
  </si>
  <si>
    <t>READY MIXED PRIMER PAINT</t>
  </si>
  <si>
    <t>READY MIXED IIND CLASS PAINT</t>
  </si>
  <si>
    <t>PAINTING TWO COATS OVER NEW</t>
  </si>
  <si>
    <t>IRON WORKS WITH IIND CLASS</t>
  </si>
  <si>
    <t>SYNTHETIC ENAMEL PAINT</t>
  </si>
  <si>
    <t>Providing White/Color ceramic floor tiles (Anti-skid)of</t>
  </si>
  <si>
    <t>any size 0f 6mm T.K including pointing etc.,</t>
  </si>
  <si>
    <t>as directed by the Dept.Officers.</t>
  </si>
  <si>
    <t>COST OF CERAMIC FLOOR TILES</t>
  </si>
  <si>
    <t>C.M(1:3)</t>
  </si>
  <si>
    <t>LABOUR FOR LAYING &amp; POINTING</t>
  </si>
  <si>
    <t>Grout ( qtn)</t>
  </si>
  <si>
    <t>Suppling and laying White/Plain colour</t>
  </si>
  <si>
    <t xml:space="preserve">Glazed tiles in C.M(1:2)  </t>
  </si>
  <si>
    <t>COST OF GLAZED  TILES</t>
  </si>
  <si>
    <t>Grout</t>
  </si>
  <si>
    <t>C.M(1:2)</t>
  </si>
  <si>
    <t>Mazdoor-I</t>
  </si>
  <si>
    <t>TOTAL FOR 1.860 SQM</t>
  </si>
  <si>
    <t>Vertified  tile flooring  ( stain free nano polish )</t>
  </si>
  <si>
    <t>COST OF Vertified TILES (p51, it-156)</t>
  </si>
  <si>
    <t>Grout joint filler</t>
  </si>
  <si>
    <t>Suppling and laying granite wall cladding</t>
  </si>
  <si>
    <t xml:space="preserve"> in C.M(1:2)  jet black 18 to 20mm thick</t>
  </si>
  <si>
    <t>COST OF granite TILES</t>
  </si>
  <si>
    <t>C.</t>
  </si>
  <si>
    <t>==================</t>
  </si>
  <si>
    <t>C.M 1:3</t>
  </si>
  <si>
    <t>Mason Ist</t>
  </si>
  <si>
    <t>Total for TEN sqm</t>
  </si>
  <si>
    <t>RATE for one sqm</t>
  </si>
  <si>
    <t>Providing cooling tiles over terrace floor</t>
  </si>
  <si>
    <t>COST OF CERAMIC FLOOR TILES p-58 it-197 a</t>
  </si>
  <si>
    <t>Pointing with CM 1:3</t>
  </si>
  <si>
    <t>ABC plus powder</t>
  </si>
  <si>
    <t>Colour cement p-36</t>
  </si>
  <si>
    <t>ABC Grout</t>
  </si>
  <si>
    <t>Base concrete 1:2:4 (6-10mm thick metal)</t>
  </si>
  <si>
    <t>For New Wood</t>
  </si>
  <si>
    <t>Contain a size 1.2x2.1 m</t>
  </si>
  <si>
    <t>Area of Polishing 1x1x2.25x1.2x2.1+5.67m2</t>
  </si>
  <si>
    <t xml:space="preserve">Sand paper No 50 (Qtn) </t>
  </si>
  <si>
    <t>Sand paper No 80</t>
  </si>
  <si>
    <t>Sand paper No 100</t>
  </si>
  <si>
    <t>Wooden filter</t>
  </si>
  <si>
    <t>liter</t>
  </si>
  <si>
    <t>sand seal thinner</t>
  </si>
  <si>
    <t>Thinner</t>
  </si>
  <si>
    <t>Water Emery No 250</t>
  </si>
  <si>
    <t>Water Emery No 320</t>
  </si>
  <si>
    <t>Water Emery No 400</t>
  </si>
  <si>
    <t>gm</t>
  </si>
  <si>
    <t>Teak Powder</t>
  </si>
  <si>
    <t>100gm</t>
  </si>
  <si>
    <t>Red Powder</t>
  </si>
  <si>
    <t>500gm</t>
  </si>
  <si>
    <t xml:space="preserve"> Fresh Chalk Powder</t>
  </si>
  <si>
    <t xml:space="preserve">MELAMEN matt Qtn </t>
  </si>
  <si>
    <t>MELAMEN  Glozy</t>
  </si>
  <si>
    <t>Thinner 106</t>
  </si>
  <si>
    <t>Banian waste</t>
  </si>
  <si>
    <t>3" Brush</t>
  </si>
  <si>
    <t>1No</t>
  </si>
  <si>
    <t>2" Flat Brush</t>
  </si>
  <si>
    <t>PAINTER- I Class</t>
  </si>
  <si>
    <t>PAINTER - II  Class</t>
  </si>
  <si>
    <t>Mazdoor - II  Class</t>
  </si>
  <si>
    <t xml:space="preserve">Bladder &amp; Tools </t>
  </si>
  <si>
    <t>----------------------</t>
  </si>
  <si>
    <t>Rate for 1 Sqm</t>
  </si>
  <si>
    <t>Anticorrosive Treatment for Window M.S. Grills.</t>
  </si>
  <si>
    <t>litres</t>
  </si>
  <si>
    <t>Zite Zinc primer ( qtn)</t>
  </si>
  <si>
    <t>litre</t>
  </si>
  <si>
    <t>Brush</t>
  </si>
  <si>
    <t>Painter I st Class</t>
  </si>
  <si>
    <t>Rate for 1 MT</t>
  </si>
  <si>
    <t>SUPPLYING AND FIXING OF 20MM</t>
  </si>
  <si>
    <t>DIA  ALUMINIUM HANGER ROD TO</t>
  </si>
  <si>
    <t>THE  REQUIRED LENGTH WITH</t>
  </si>
  <si>
    <t>ALUMINUM END BRACKETS INCLUDING</t>
  </si>
  <si>
    <t>COST OF SCREWS TW PLUGS AND</t>
  </si>
  <si>
    <t>LABOUR CHARGES FOR FIXING IN</t>
  </si>
  <si>
    <t>POSTION COMPLETE IN ALL RESPECT</t>
  </si>
  <si>
    <t>AND AS DIRECTED BY THE DEPT,</t>
  </si>
  <si>
    <t>OFFICERS</t>
  </si>
  <si>
    <t xml:space="preserve"> 2omm alu. hanger rod </t>
  </si>
  <si>
    <t>Set</t>
  </si>
  <si>
    <t>Alu.Bracket with screws</t>
  </si>
  <si>
    <t>Sundries FOR PLUGS ,NAILS AND LABOUR ETC.,</t>
  </si>
  <si>
    <t>Total for 1 Rmt</t>
  </si>
  <si>
    <t>70CM LONG INCLUDING COST OF SCREW TW</t>
  </si>
  <si>
    <t>PLUGS AND LABOURS CHARGES FOR FIXING IN</t>
  </si>
  <si>
    <t>POSITION ETC COMPLETE IN ALL RESPECT AND</t>
  </si>
  <si>
    <t>AS DIRECTED BY THE DEPT OFFICERS.</t>
  </si>
  <si>
    <t>no</t>
  </si>
  <si>
    <t>Alu.Towel rail 75Cm long</t>
  </si>
  <si>
    <t>Alu. Bolt With screws</t>
  </si>
  <si>
    <t>Labour for fixing and cost of</t>
  </si>
  <si>
    <t>T.W.Pluges</t>
  </si>
  <si>
    <t>WITH FIVE PINS</t>
  </si>
  <si>
    <t>Cost of Coat stand</t>
  </si>
  <si>
    <t xml:space="preserve">Labour for fixing </t>
  </si>
  <si>
    <t>Total for 1 No.</t>
  </si>
  <si>
    <t>49.</t>
  </si>
  <si>
    <t>SUPPLING AND FIXING OF PICTURE HOOKS</t>
  </si>
  <si>
    <t>Cost of Picture hooks</t>
  </si>
  <si>
    <t>50.3</t>
  </si>
  <si>
    <t>PLANTING AVENUE TREES</t>
  </si>
  <si>
    <t>Earth work excavation</t>
  </si>
  <si>
    <t>Manure</t>
  </si>
  <si>
    <t>RED EARTH</t>
  </si>
  <si>
    <t>River sand</t>
  </si>
  <si>
    <t>mixing charges</t>
  </si>
  <si>
    <t>nos</t>
  </si>
  <si>
    <t>Avenue trees</t>
  </si>
  <si>
    <t>RM</t>
  </si>
  <si>
    <t>Casurina props 5 to 8cm dia p22 / It- 148 d</t>
  </si>
  <si>
    <t>filling chares</t>
  </si>
  <si>
    <t>l.s</t>
  </si>
  <si>
    <t>Maintenance charges</t>
  </si>
  <si>
    <t>Total for 20 no.</t>
  </si>
  <si>
    <t>Total for 1 no.</t>
  </si>
  <si>
    <t>50.4</t>
  </si>
  <si>
    <t xml:space="preserve"> AVENUE TREE GUARD</t>
  </si>
  <si>
    <t>CW reepers 50x25 cm it-139 p-22</t>
  </si>
  <si>
    <t>Casurina props 5 to 8cm dia</t>
  </si>
  <si>
    <t>Chicken mesh</t>
  </si>
  <si>
    <t>Carpenter II</t>
  </si>
  <si>
    <t>Fitter I</t>
  </si>
  <si>
    <t xml:space="preserve">sundries </t>
  </si>
  <si>
    <t>50.5</t>
  </si>
  <si>
    <t>PROVIDING SCHME NAME BOARD</t>
  </si>
  <si>
    <t>cum</t>
  </si>
  <si>
    <t>CC 1:5:10</t>
  </si>
  <si>
    <t>MS angle</t>
  </si>
  <si>
    <t>MS Stiffner</t>
  </si>
  <si>
    <t>MS Sheet</t>
  </si>
  <si>
    <t>Welding charges</t>
  </si>
  <si>
    <t>Painting / lettering charges qtn</t>
  </si>
  <si>
    <t>Labour for erection of board</t>
  </si>
  <si>
    <t>Bolts &amp;nuts</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</si>
  <si>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</si>
  <si>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</si>
  <si>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</si>
  <si>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</si>
  <si>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</si>
  <si>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</si>
  <si>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</si>
  <si>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</si>
  <si>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</si>
  <si>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</si>
  <si>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</si>
  <si>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</si>
  <si>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</si>
  <si>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</si>
  <si>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</si>
  <si>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</si>
  <si>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</si>
  <si>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</si>
  <si>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</si>
  <si>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</si>
  <si>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</si>
  <si>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S &amp; F of GI Pipe 20mm dia for Hot Water line Pipe
Fully Consealed in Wall</t>
  </si>
  <si>
    <t>LABOUR CHARGE FOR  LAYING</t>
  </si>
  <si>
    <t xml:space="preserve">GI PIPE 20MM DIA </t>
  </si>
  <si>
    <t>LAYING,FIXING AND CONSELING GI PIPE</t>
  </si>
  <si>
    <t>CUTTING CHARGES</t>
  </si>
  <si>
    <t>THREADING CHARGES</t>
  </si>
  <si>
    <t>STONE CUTTER II</t>
  </si>
  <si>
    <t>MASAN I</t>
  </si>
  <si>
    <t>TOTAL FOR 30 M</t>
  </si>
  <si>
    <t>RATE PER RMT</t>
  </si>
  <si>
    <t>15mm dia half turn CP tap</t>
  </si>
  <si>
    <t>Sub-Data</t>
  </si>
  <si>
    <t>Labour charge</t>
  </si>
  <si>
    <t>Fitter I class</t>
  </si>
  <si>
    <t xml:space="preserve">Nos </t>
  </si>
  <si>
    <t>Mazdoor I</t>
  </si>
  <si>
    <t>gram</t>
  </si>
  <si>
    <t>Shellac p-54/156</t>
  </si>
  <si>
    <t>100 gms</t>
  </si>
  <si>
    <t>Thread ball p-54/158</t>
  </si>
  <si>
    <t>Total/1 No</t>
  </si>
  <si>
    <t>Main Data</t>
  </si>
  <si>
    <t>Long body</t>
  </si>
  <si>
    <t>short body</t>
  </si>
  <si>
    <t>Cost of Tap</t>
  </si>
  <si>
    <t>Labour</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</si>
  <si>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</si>
  <si>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</si>
  <si>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</si>
  <si>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</si>
  <si>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</si>
  <si>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</si>
  <si>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</si>
  <si>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</si>
  <si>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</si>
  <si>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</si>
  <si>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Deduct rate for "P" &amp; "S" trap</t>
  </si>
  <si>
    <t xml:space="preserve">Add rate for PVC SWR "P" &amp; "S" trap </t>
  </si>
  <si>
    <t>TOTAL FOR ONE NUMBER</t>
  </si>
  <si>
    <t>56.2.</t>
  </si>
  <si>
    <t xml:space="preserve"> IN OTHER THAN G.FLOOR.</t>
  </si>
  <si>
    <t>WEATHERING COURSE</t>
  </si>
  <si>
    <t>USING20mmBRICK JELLY</t>
  </si>
  <si>
    <t>PLASTERING IN C.M(1:3)</t>
  </si>
  <si>
    <t>12mMT.K MIXED WITH W.P.C.</t>
  </si>
  <si>
    <t>BRICK JELLY CONCRETE (1:8:16)</t>
  </si>
  <si>
    <t>USING 40 mm BRICK JELLY</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</si>
  <si>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</si>
  <si>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</si>
  <si>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</si>
  <si>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</si>
  <si>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</si>
  <si>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</si>
  <si>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SUPPLYING AND FIXING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</si>
  <si>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</si>
  <si>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</si>
  <si>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</si>
  <si>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-53 /145(v)</t>
  </si>
  <si>
    <t xml:space="preserve"> Angle Valve</t>
  </si>
  <si>
    <t>SUNDRIES FOR PLUGSCREW,PAINT</t>
  </si>
  <si>
    <t>supply &amp;fixing of cuddapah sink 600x600x200mmsize</t>
  </si>
  <si>
    <t>with 32mm GI waste pipe and 32mm CP waste coupling it-172 p-55</t>
  </si>
  <si>
    <t>each</t>
  </si>
  <si>
    <t>SUPLY ING AND FIXING OF</t>
  </si>
  <si>
    <t>150X100mm S.W. GULLY TRAPS</t>
  </si>
  <si>
    <t>BRICK JELLY CONCRETE (1:8:16)40MM</t>
  </si>
  <si>
    <t xml:space="preserve">SUPPLY AND FIXING OF P.V.C. </t>
  </si>
  <si>
    <t>NAHANI TRAP 75mm DIA</t>
  </si>
  <si>
    <t xml:space="preserve"> PVC NAHANI TRAP (4WAY/2WAY)</t>
  </si>
  <si>
    <t>SUNDRIES FOR B.J.C,PLASTERING ETC</t>
  </si>
  <si>
    <t>UPVC instead of Stone ware Pipe</t>
  </si>
  <si>
    <t>SUPPLYING AND  LAYING AND</t>
  </si>
  <si>
    <t>JOINTING SN8 UPVC PIPE AND SPECIALS</t>
  </si>
  <si>
    <t>BELOW G.L</t>
  </si>
  <si>
    <t>110mm DIA  UPVC PIPE BELOW G.L</t>
  </si>
  <si>
    <t>E.W EXCLUDING REFILLING</t>
  </si>
  <si>
    <t>REFILLING CHARGE</t>
  </si>
  <si>
    <t>Cost of UPVC SN8 Pipe (TWAD SR 18-19 P-20 1.2 1)</t>
  </si>
  <si>
    <t>CONVEYING,LOWERING  ANDLAYING</t>
  </si>
  <si>
    <t>TO PROPER GRADEAND</t>
  </si>
  <si>
    <t>ALIGNMENT,JOINTING</t>
  </si>
  <si>
    <t>ETC BUT EXCLUDING  COST OF</t>
  </si>
  <si>
    <t>JOINTING MATERIALS. (TWAD SR 17-18 11-b)</t>
  </si>
  <si>
    <t>CUTTING CHARGES ( P-32/141)</t>
  </si>
  <si>
    <t>COST OF JOINTING  MATERIALS</t>
  </si>
  <si>
    <t>TOTAL FOR 30M</t>
  </si>
  <si>
    <t>160mm DIA  UPVC PIPE BELOW G.L</t>
  </si>
  <si>
    <t>Cost of UPVC SN8 Pipe (TWAD SR 18-19 P-20 1.2 a /3)</t>
  </si>
  <si>
    <t>Providing Rain Water Harvesting Perculation pit
a) Providing pit</t>
  </si>
  <si>
    <t>HBSJ 40mm</t>
  </si>
  <si>
    <t>Precasted slab Standardised Cement comncrete M 20 grade</t>
  </si>
  <si>
    <t>Filling sand</t>
  </si>
  <si>
    <t xml:space="preserve"> --------------------</t>
  </si>
  <si>
    <t>Augering 30 cm dia</t>
  </si>
  <si>
    <t>Labour charges</t>
  </si>
  <si>
    <t>MASON II CLASS</t>
  </si>
  <si>
    <t>MAZDOORI CLASS</t>
  </si>
  <si>
    <t>Hire charges for O2296TOOLS PLANTS at 10% of labour</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</si>
  <si>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</si>
  <si>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</si>
  <si>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</si>
  <si>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</si>
  <si>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</si>
  <si>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</si>
  <si>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</si>
  <si>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</si>
  <si>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</si>
  <si>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</si>
  <si>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TOTAL FOR 3 RMT</t>
  </si>
  <si>
    <t>58.1(a)</t>
  </si>
  <si>
    <t>SUPPLY AND FIXING P.V.C.SOIL</t>
  </si>
  <si>
    <t>PIPESPECIALS OF FOLLOWING DIA:-</t>
  </si>
  <si>
    <t>A.</t>
  </si>
  <si>
    <t>SUPPLY AND FIXING OF PVC soil PIPE</t>
  </si>
  <si>
    <t>PACKING THE JOINTS WITH RUBBER</t>
  </si>
  <si>
    <t>LUBRICANT AND FIXING IN TO</t>
  </si>
  <si>
    <t>WALL WITH WOODEN PLUGS</t>
  </si>
  <si>
    <t>SCREWSHOLDING CLAMPSETC</t>
  </si>
  <si>
    <t>COMPLETE  type 'B'.</t>
  </si>
  <si>
    <t>P.V.C. PIPE 110mm DIA</t>
  </si>
  <si>
    <t>P.V.C BEND WITH DOOR 110MM</t>
  </si>
  <si>
    <t>P.V.C COWL 110MM</t>
  </si>
  <si>
    <t>P.V.C DOOR TEE 110MM p-61 D-c</t>
  </si>
  <si>
    <t>COST OF RUBBER</t>
  </si>
  <si>
    <t>LUBRICANTT.W.PLUGS AND</t>
  </si>
  <si>
    <t>C.I.CLAMPS ETC</t>
  </si>
  <si>
    <t>SUNDERS</t>
  </si>
  <si>
    <t>58.1(b)</t>
  </si>
  <si>
    <t>B.</t>
  </si>
  <si>
    <t>SUPPLY AND FIXING OF PVC PIPE</t>
  </si>
  <si>
    <t>LUBERICANT AND FIXING IN TO</t>
  </si>
  <si>
    <t>WALL WITH WOODEN PLUGES</t>
  </si>
  <si>
    <t>P.V.C. PIPE 75mm DIA</t>
  </si>
  <si>
    <t>P.V.C BEND WITH DOOR</t>
  </si>
  <si>
    <t>P.V.C COWL</t>
  </si>
  <si>
    <t>P.V.C DOOR TEE</t>
  </si>
  <si>
    <t xml:space="preserve">Supply,Laying &amp; Concealing the 50mm dia PVC (SWR) pipe </t>
  </si>
  <si>
    <t xml:space="preserve"> with ISI mark confirming to 13952:1992-type 'B'</t>
  </si>
  <si>
    <t>PVC bend</t>
  </si>
  <si>
    <t>sundries for finishing dismantled portion</t>
  </si>
  <si>
    <t>Rate for 2Rmt.</t>
  </si>
  <si>
    <t>Rate per 1Rmt.</t>
  </si>
  <si>
    <t>PROVIDING ANTI-TERMITE TREATMENT</t>
  </si>
  <si>
    <t>Supply and fixing of Mirror of size500x400mm size (p-56 it-184 -ii)</t>
  </si>
  <si>
    <t>ELECTRICAL ARRANGEMENT:- BOARD APPROVED RATES</t>
  </si>
  <si>
    <t>================================================</t>
  </si>
  <si>
    <t>WIRING WITH 1.5SQMM COPPER WIRE  CONCEALED</t>
  </si>
  <si>
    <t>64.a.</t>
  </si>
  <si>
    <t>TYPE FOR LIGHT POINT WITH CEILING ROSE</t>
  </si>
  <si>
    <t>64.b</t>
  </si>
  <si>
    <t>---DO---FOR LIGHT POINT WITH BATTERN HODER</t>
  </si>
  <si>
    <t>64.c</t>
  </si>
  <si>
    <t xml:space="preserve"> ---DO---FOR CALLING BELL POINT </t>
  </si>
  <si>
    <t xml:space="preserve"> ---DO---FOR FAN POINT </t>
  </si>
  <si>
    <t xml:space="preserve"> ---DO---FOR STAIR CASE LIGHT POINT </t>
  </si>
  <si>
    <t xml:space="preserve"> --DO--FOR 5AMP 5PIN PLUG AT SWITCH BOARD</t>
  </si>
  <si>
    <t xml:space="preserve"> --DO--FOR 5AMP 5PIN PLUG AT CONVENTENT PLACE</t>
  </si>
  <si>
    <t xml:space="preserve"> --DO--FOR 15AMP POWER PLUG</t>
  </si>
  <si>
    <t>70.1</t>
  </si>
  <si>
    <t>S/F OF BULK HEAD FITTING</t>
  </si>
  <si>
    <t>70.2</t>
  </si>
  <si>
    <t>S/F OF SLIM TUBELIGHT FITTING WITH ELECTRONICS BALLAST.</t>
  </si>
  <si>
    <t>70.3</t>
  </si>
  <si>
    <t>S/F OF 40W/60W BULB</t>
  </si>
  <si>
    <t>70.4</t>
  </si>
  <si>
    <t>S/F OF PLASTIC SHADE</t>
  </si>
  <si>
    <t>S/F OF DOUBLE POLE MAIN SWITCH</t>
  </si>
  <si>
    <t>S/F of Fibre Fan Hook</t>
  </si>
  <si>
    <t>73.1</t>
  </si>
  <si>
    <t>S/F OF 6 WAY D.B</t>
  </si>
  <si>
    <t>73.2</t>
  </si>
  <si>
    <t>S/F OF 4 WAY D.B</t>
  </si>
  <si>
    <t>LABOUR CHARGE FOR FIXING FAN</t>
  </si>
  <si>
    <t>75(a)</t>
  </si>
  <si>
    <t>SUPPLY AND DELIVERY OF FAN 48"SWEEP with ordinary regulator.</t>
  </si>
  <si>
    <t>75(b)</t>
  </si>
  <si>
    <t>SUPPLY AND DELIVERY OF FAN 42"SWEEP</t>
  </si>
  <si>
    <t>SUPPLY AND FIXING EXSAUST FAN 300MM SWEEP</t>
  </si>
  <si>
    <t>S/F OF 8SWG G.I WIRE</t>
  </si>
  <si>
    <t>RUN OF MAIN WITH 2NO OF 1.50sq.mm WIRE</t>
  </si>
  <si>
    <t xml:space="preserve">RUN OF 2 WIRES OF 4 SQMM WITH CONTINUOUS EARTHING BY MEANS OF 2.5SQMM FOR A/C </t>
  </si>
  <si>
    <t>SUPPLYING AND FIXING OF A/C METAL CLAD</t>
  </si>
  <si>
    <t>SUPPLYING AND FIXING OF TV/TELEPHONE LINE SOCKET</t>
  </si>
  <si>
    <t>EARTHING STATION AS PER ISI</t>
  </si>
  <si>
    <t>S/F OF 375mmX300mmX20mmT.W.PLANK FOR S.C.</t>
  </si>
  <si>
    <t>S/F OF METRE CUPBOARD</t>
  </si>
  <si>
    <t>S/F OF STREET LIGHTS.</t>
  </si>
  <si>
    <t>PROVIDING ELCB WITH MCB IN MS BOX</t>
  </si>
  <si>
    <t>S &amp; F of Exsaust Fan 225mm dia</t>
  </si>
  <si>
    <t>Standardised concrete Mix M20 Grade Concrete</t>
  </si>
  <si>
    <t>Cement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</si>
  <si>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</si>
  <si>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</si>
  <si>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</si>
  <si>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</si>
  <si>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</si>
  <si>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</si>
  <si>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</si>
  <si>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</si>
  <si>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</si>
  <si>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20mm HBG Machine crushed stone jelly    (7730 Kg)</t>
  </si>
  <si>
    <t>10-12mm HBG Machine crushed stone jelly    (5156 Kg)</t>
  </si>
  <si>
    <t>Sand    (7670 Kg)</t>
  </si>
  <si>
    <t>Fifth fllor</t>
  </si>
  <si>
    <t>sixth floor</t>
  </si>
  <si>
    <t>a) Ground floor</t>
  </si>
  <si>
    <t>At. Toilet sunken</t>
  </si>
  <si>
    <t>c.Toilet sunken</t>
  </si>
  <si>
    <t>Supplying and fixing of Magnetic Door Catches</t>
  </si>
  <si>
    <t xml:space="preserve">Qtn </t>
  </si>
  <si>
    <t>Packing with C.M., Scaffolding</t>
  </si>
  <si>
    <t>and Polishing etc.,</t>
  </si>
  <si>
    <t>6ht</t>
  </si>
  <si>
    <t xml:space="preserve">S &amp; F of Granite slab 18mm to 20mm Thick For kitchen arrangements </t>
  </si>
  <si>
    <t>Granite slab (Ruby red) P-42 it-27b</t>
  </si>
  <si>
    <t>Providing nosing to the edges of Granite slab both side</t>
  </si>
  <si>
    <t>SUPPLYING AND FIXING OF 20MM DIA PVC PIPE FOR TV/TELEPHONE LINE</t>
  </si>
  <si>
    <t>Mtr</t>
  </si>
  <si>
    <t>PVC RIGID CONDUIT PIPE 19M/20MM HEAVY DUTY WITH ISI P -127/ part  I 1b</t>
  </si>
  <si>
    <t>WIREMAN GR-I</t>
  </si>
  <si>
    <t>SUNDRIES FOR PVC SPECIALS &amp; FISH WIRE ETC.,</t>
  </si>
  <si>
    <t>TOTAL FOR 90RMT</t>
  </si>
  <si>
    <t>RATE PER  RMT</t>
  </si>
  <si>
    <t>Electrical HELPERp-15 it-100</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</si>
  <si>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</si>
  <si>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</si>
  <si>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</si>
  <si>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</si>
  <si>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p-123, it- 2 c</t>
  </si>
  <si>
    <t>Deduct 1.5 Sqmm copper PVC insulated unsheathed S.C. cable</t>
  </si>
  <si>
    <t xml:space="preserve"> Rmt</t>
  </si>
  <si>
    <t>Total for 90 metres</t>
  </si>
  <si>
    <t>Rate for 1 Rmt</t>
  </si>
  <si>
    <t>DATA   - 15</t>
  </si>
  <si>
    <t>4 X 6 Sq mm in fully concealed PVC conduit</t>
  </si>
  <si>
    <t>Run off mains with 4 wires of 6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</si>
  <si>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6 sqmm copper PVC insulated unsheathed single core cable p 123 , 2  part -E</t>
  </si>
  <si>
    <t>25mm dia rigid PVC pipe heavy duty with ISI heavy duty with ISI mark part-I 1c P-82</t>
  </si>
  <si>
    <t>Bag</t>
  </si>
  <si>
    <t>2.5 sqmm copper PVC insulated unsheathed single core cable for continuous earth connectionp-79, it- 2 c</t>
  </si>
  <si>
    <t>Total for 90 Metres</t>
  </si>
  <si>
    <t>Supply and fixing of 20A DP plug and socket in sheet enclosure with 32A DP MCB in flush with wall with earth connection (For AC Plug) [Legrand (MDS) / Hager (L&amp;T) Make] SD 140</t>
  </si>
  <si>
    <t>DATA   - 25</t>
  </si>
  <si>
    <t>EARTHING &amp; ELCB</t>
  </si>
  <si>
    <t>Run of 8 SWG GI Wire</t>
  </si>
  <si>
    <t>Supplying and laying of 8 SWG GI wire on walls/below ground level with necessary 'U' nails/ earth work excavation and re- filling etc., including cost of all materials, all complete.</t>
  </si>
  <si>
    <t xml:space="preserve">8 SWG GI wire  (Part- E, 3 -c P-124 ) </t>
  </si>
  <si>
    <t xml:space="preserve"> 'U' nails (SD-74 ,20-21)</t>
  </si>
  <si>
    <t>Tatal for 90 Rmts</t>
  </si>
  <si>
    <t>For 1 Rmt</t>
  </si>
  <si>
    <t>S &amp; F of Exsaust Fan 225 mm dia</t>
  </si>
  <si>
    <t>Annexure</t>
  </si>
  <si>
    <t>TW  double leaf shutter for ward robe / cup board</t>
  </si>
  <si>
    <t>SHUTTER SIZE 1.2X2.1   =2.52M2</t>
  </si>
  <si>
    <t>TW scantling(OVER 2M) -1X2X2.1X0.075X0.0375=0.0118</t>
  </si>
  <si>
    <t>TW scantling(below 2M) -1X2X1.2X0.075X0.0375=0.00675</t>
  </si>
  <si>
    <t>Shutter styles(vertical) -1X4X1.95X0.075X0.0375=0.02194</t>
  </si>
  <si>
    <t>Shutter styles(Horizantal) -2X2X0.4X0.075X0.0375=0.0045</t>
  </si>
  <si>
    <t>Shutter middle rail(Horizantal) -1X2X0.4X0.15X0.0375=0.0045</t>
  </si>
  <si>
    <t>Shutter(OSL Board)      -2X2X.85X0.4=1.36m2</t>
  </si>
  <si>
    <t>Shutter area      -1X1X1.05X1.95=2.05 m2</t>
  </si>
  <si>
    <t>LABOUR FOR WROUGHT &amp;PUTUP</t>
  </si>
  <si>
    <t>BISON PANEL  8MMTK. OSL</t>
  </si>
  <si>
    <t>LABOUR CHARGE FOR SHUTTER</t>
  </si>
  <si>
    <t xml:space="preserve"> 4"X5/8"ALU.TOWER BOLT</t>
  </si>
  <si>
    <t xml:space="preserve"> 3" ALU BUTT HINGES</t>
  </si>
  <si>
    <t xml:space="preserve"> ORNAMENTAL  HANDLE WITH SCREWS 100mm</t>
  </si>
  <si>
    <t>LOCKS &amp;KEY</t>
  </si>
  <si>
    <t>VARNISH TWO COATS</t>
  </si>
  <si>
    <t>SUNDRIES FOR NAILS,PLUGS ETC.</t>
  </si>
  <si>
    <t>TOTAL FOR 2.52 SQM</t>
  </si>
  <si>
    <t>Supply and erection  of PASSENGER LIFTS (G+3)
SS 304 Grade with 1m/sec. speed with ARD 8 Persons Passenger Lift Car Size (1300 x 1100)Gearless Lift with Machine Room Sr P.143</t>
  </si>
  <si>
    <t>Supply and erection  of GENERATORS WITH AUTO MAIN FAILURE (AMF) PANEL 125KVA</t>
  </si>
  <si>
    <t>7.2</t>
  </si>
  <si>
    <t>JOINT it-233 b p-62</t>
  </si>
  <si>
    <t xml:space="preserve">PROVIDING BITUMEN PAD FOR EXPANISION </t>
  </si>
  <si>
    <t>Data  - AQ</t>
  </si>
  <si>
    <t>Mtr.</t>
  </si>
  <si>
    <t xml:space="preserve">50 mm dia GI pipe ( b Class ) </t>
  </si>
  <si>
    <t xml:space="preserve">Ms clamp supports </t>
  </si>
  <si>
    <t xml:space="preserve">Add sundries 2 % </t>
  </si>
  <si>
    <t>Labour chrages vide SD 77</t>
  </si>
  <si>
    <t>OR</t>
  </si>
  <si>
    <t>Data  - AR</t>
  </si>
  <si>
    <t xml:space="preserve">100 mm dia GI pipe ( b Class ) </t>
  </si>
  <si>
    <t>Labour charges for laying</t>
  </si>
  <si>
    <t>Data  - AS</t>
  </si>
  <si>
    <t xml:space="preserve">150 mm dia GI pipe ( b Class ) </t>
  </si>
  <si>
    <t>Labour charges for laying 100mm &amp; 150mm DIA  GI PIPE BELOW G.L</t>
  </si>
  <si>
    <t>Supply and fixing of 36w LED street light</t>
  </si>
  <si>
    <t xml:space="preserve">DATA   </t>
  </si>
  <si>
    <t>30 W CFL Street light Fittings (single)</t>
  </si>
  <si>
    <t>30W Led Tube light fittings with Lamp p-112  14- item k/ lower end</t>
  </si>
  <si>
    <t>Rate for Each</t>
  </si>
  <si>
    <t>S &amp; F of LED road way lighting luminaries suitable for fixing 30W</t>
  </si>
  <si>
    <t>Street light</t>
  </si>
  <si>
    <t>Construction of slit + 5 (40 Nos) of fireman qts</t>
  </si>
  <si>
    <t xml:space="preserve">Construction of slit + 5 (10 Nos) of fireman qts </t>
  </si>
  <si>
    <t xml:space="preserve">Construction of slit +2 (3 Nos) of SFO qts </t>
  </si>
  <si>
    <t xml:space="preserve">Development works </t>
  </si>
  <si>
    <t>Providing external electrical arrangement</t>
  </si>
  <si>
    <t>Construction of spectic tank</t>
  </si>
  <si>
    <t>Unforeseen items,Contingencies and PS Supervision charges at 1%</t>
  </si>
  <si>
    <t>Supplying and fixing of PVC solid core  door shutter</t>
  </si>
  <si>
    <t>a) For door size 900x2100 mm</t>
  </si>
  <si>
    <t>-------------------------------</t>
  </si>
  <si>
    <t xml:space="preserve">Satndardised cement Concrtet  1:1.5:3 </t>
  </si>
  <si>
    <t>FAB OF M.S STEEL</t>
  </si>
  <si>
    <t>HANGER BRACKET</t>
  </si>
  <si>
    <t>ALU.SLEEVES</t>
  </si>
  <si>
    <t>TOWER BOLT RECEIVER</t>
  </si>
  <si>
    <t>TAILNUT FOR BOLT</t>
  </si>
  <si>
    <t>MASON Ist</t>
  </si>
  <si>
    <t>MAZDOOR Ist</t>
  </si>
  <si>
    <t>MOULDING CHARGES</t>
  </si>
  <si>
    <t>HANDLING CHARGES MAZDOOR-II</t>
  </si>
  <si>
    <t>ADD FOR OIL,CONVEYANCE ETC.,</t>
  </si>
  <si>
    <t>TOTAL FOR 1 NO</t>
  </si>
  <si>
    <t>Mt</t>
  </si>
  <si>
    <t>For qty  30</t>
  </si>
  <si>
    <t xml:space="preserve">for above qty </t>
  </si>
  <si>
    <t>Name of work: Construction of 40 Nos of Fireman quarters at Palavoyal village, Redhills, Ponneri thaluk in Thiruvallur District.</t>
  </si>
  <si>
    <t>Name of work: Construction of 10 Nos of Fireman quarters at Palavoyal village, Redhills, Ponneri thaluk in Thiruvallur District..</t>
  </si>
  <si>
    <r>
      <t>CEMENT CONCRETE</t>
    </r>
    <r>
      <rPr>
        <b/>
        <sz val="10"/>
        <rFont val="Times New Roman"/>
        <family val="1"/>
      </rPr>
      <t xml:space="preserve"> PCC (1:2:4)</t>
    </r>
    <r>
      <rPr>
        <sz val="10"/>
        <rFont val="Times New Roman"/>
        <family val="1"/>
      </rPr>
      <t xml:space="preserve"> USING</t>
    </r>
  </si>
  <si>
    <r>
      <t xml:space="preserve">PAINTING TWO COATS OVER NEW           </t>
    </r>
    <r>
      <rPr>
        <b/>
        <sz val="10"/>
        <rFont val="Times New Roman"/>
        <family val="1"/>
      </rPr>
      <t>(as per PWD Standard Data)</t>
    </r>
  </si>
  <si>
    <r>
      <t xml:space="preserve">PAINTING TWO COATS OVER NEW            </t>
    </r>
    <r>
      <rPr>
        <b/>
        <sz val="10"/>
        <rFont val="Times New Roman"/>
        <family val="1"/>
      </rPr>
      <t xml:space="preserve"> (as per CER-112/2007-08)</t>
    </r>
  </si>
  <si>
    <r>
      <t>WEATHERING COURSE</t>
    </r>
    <r>
      <rPr>
        <sz val="10"/>
        <rFont val="Times New Roman"/>
        <family val="1"/>
      </rPr>
      <t xml:space="preserve"> WITH BRICK</t>
    </r>
  </si>
  <si>
    <r>
      <t xml:space="preserve">Providing wooden </t>
    </r>
    <r>
      <rPr>
        <b/>
        <sz val="10"/>
        <rFont val="Times New Roman"/>
        <family val="1"/>
      </rPr>
      <t>MELAMEN DOOR POLISH</t>
    </r>
  </si>
  <si>
    <r>
      <t xml:space="preserve">TOTAL FOR </t>
    </r>
    <r>
      <rPr>
        <b/>
        <sz val="10"/>
        <rFont val="Times New Roman"/>
        <family val="1"/>
      </rPr>
      <t>5.67</t>
    </r>
    <r>
      <rPr>
        <sz val="10"/>
        <rFont val="Times New Roman"/>
        <family val="1"/>
      </rPr>
      <t xml:space="preserve"> SQM</t>
    </r>
  </si>
  <si>
    <r>
      <t xml:space="preserve">SUPPLY AND FIXING ALUMINUM </t>
    </r>
    <r>
      <rPr>
        <b/>
        <sz val="10"/>
        <rFont val="Times New Roman"/>
        <family val="1"/>
      </rPr>
      <t xml:space="preserve">TOWEL RAIL </t>
    </r>
    <r>
      <rPr>
        <sz val="10"/>
        <rFont val="Times New Roman"/>
        <family val="1"/>
      </rPr>
      <t>OF</t>
    </r>
  </si>
  <si>
    <r>
      <t xml:space="preserve">SUPPLING AND FIXING </t>
    </r>
    <r>
      <rPr>
        <b/>
        <sz val="10"/>
        <rFont val="Times New Roman"/>
        <family val="1"/>
      </rPr>
      <t>COAT STAND</t>
    </r>
  </si>
  <si>
    <r>
      <t>SUPPLY AND FIXING OF E.W.C.   18" SIZE</t>
    </r>
    <r>
      <rPr>
        <b/>
        <sz val="10"/>
        <rFont val="Times New Roman"/>
        <family val="1"/>
      </rPr>
      <t xml:space="preserve"> (WHITE)</t>
    </r>
  </si>
  <si>
    <r>
      <t>WASHBASIN</t>
    </r>
    <r>
      <rPr>
        <sz val="10"/>
        <rFont val="Times New Roman"/>
        <family val="1"/>
      </rPr>
      <t xml:space="preserve"> 22"X16" INCLUDING</t>
    </r>
  </si>
  <si>
    <r>
      <t xml:space="preserve">110MM DIA OF </t>
    </r>
    <r>
      <rPr>
        <b/>
        <sz val="10"/>
        <rFont val="Times New Roman"/>
        <family val="1"/>
      </rPr>
      <t>PVC</t>
    </r>
    <r>
      <rPr>
        <sz val="10"/>
        <rFont val="Times New Roman"/>
        <family val="1"/>
      </rPr>
      <t xml:space="preserve"> </t>
    </r>
    <r>
      <rPr>
        <b/>
        <sz val="10"/>
        <rFont val="Times New Roman"/>
        <family val="1"/>
      </rPr>
      <t>SWR PIPE</t>
    </r>
    <r>
      <rPr>
        <sz val="10"/>
        <rFont val="Times New Roman"/>
        <family val="1"/>
      </rPr>
      <t xml:space="preserve"> INCLUDING </t>
    </r>
  </si>
  <si>
    <r>
      <t xml:space="preserve">75MM DIA OF </t>
    </r>
    <r>
      <rPr>
        <b/>
        <sz val="10"/>
        <rFont val="Times New Roman"/>
        <family val="1"/>
      </rPr>
      <t>PVC SWR PIPE</t>
    </r>
    <r>
      <rPr>
        <sz val="10"/>
        <rFont val="Times New Roman"/>
        <family val="1"/>
      </rPr>
      <t xml:space="preserve"> INCLUDING </t>
    </r>
  </si>
  <si>
    <r>
      <t xml:space="preserve">50 mm dia PVC (SWR) pipe </t>
    </r>
    <r>
      <rPr>
        <sz val="10"/>
        <color rgb="FFFFFF00"/>
        <rFont val="Times New Roman"/>
        <family val="1"/>
      </rPr>
      <t>( qtn)</t>
    </r>
  </si>
  <si>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t>
  </si>
  <si>
    <t>Filling in foundation and basement and other similar works with Excavated earth in layers of 150mm thick well watered rammed and consolidated complying with relevant standard specification etc., all complete and as directed by the departmental officers.</t>
  </si>
  <si>
    <t>Plain cement concrete 1:5:10 (One of cement, five of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</si>
  <si>
    <t>Plain cement concrete 1:2:4 (One of cement two of sand and four of Hard Broken Stone jelly) using 20mm gauge  hard broken stone jelly excluding  shuttering  and centering but including laying, curing  and finishing with relevant standard specifications in foundation and basement, and other similar works &amp; as directed by the departmental officers.</t>
  </si>
  <si>
    <t>Brick work in CM 1:5 (One of cement and five of sand) using chamber burnt bricks of size 9”x4½”x3” (23x11.4x7.5 cm) in foundation and basement including dewatering wherever necessary proper setting, curing etc., complete with relevant standard specifications.</t>
  </si>
  <si>
    <t>Supplying, fabricating  and placing in position of  Mild steel Grills / Ribbed Tor Steels of all diameters for reinforcement for all floors including cost of  binding wire, bending tying  etc., all complete and as directed by the departmental officers.</t>
  </si>
  <si>
    <t xml:space="preserve">Applying one coat of anticorrosive treatment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EE before use). </t>
  </si>
  <si>
    <t>Brick work in Cement Mortar 1:6 (One of cement and six of sand) using Chamber burnt bricks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t>
  </si>
  <si>
    <t>Brick partition wall in Cement Mortar 1:4 (One of cement and four of sand) 114mm thick for super structure in the following  floors using chamber burnt bricks of size 9”x4½”x3” (23x11.4x7.5cm)  including labour for fixing the doors, windows and ventilator frames in position, fixing of hold fasts, scaffoldings,curing etc., complete in all respect complying with relevant standard specifications and drawings.</t>
  </si>
  <si>
    <t>Brick partition walls 75mm thick using chamber burnt bricks  of size 9”x4½”x3” (23x11.4x7.5cm) in cement mortar 1:4 (One of cement and four of sand) for super structure in the following floors  including  scaffoldings, curing etc., complete in all respect complying with relevant standard specifications and drawings.</t>
  </si>
  <si>
    <t>Plastering with cm 1:4 ( one of cement and four of sand ) 12 mm thick mixed with water proofing compound (CICO ) at the rate of 2 kg / 10 sq.m including curing etc., all complete complying with relevant standard specifications.</t>
  </si>
  <si>
    <t>Plastering with CM 1:5 (One of cement and five of sand) 12mm thick finished with neat cement including providing band cornice, ceiling cornice, curing, scaffolding, etc., complete in all respects and complying with relevant standard specifications.</t>
  </si>
  <si>
    <t>Special ceiling plastering in cement mortar 1:3 (One of cement and three of sand) 10mm thick for bottom of roof, stair, waist, landing and sunshades in all floors finished with neat cement including hacking the areas, providing band cornice, scaffolding, curing etc., complete</t>
  </si>
  <si>
    <t>Plastering in CM 1:5  (One of cement and five of sand) 12mm thick for border finish in all floors for elevation purposes, including scaffolding, curing, finishing etc., all complete.</t>
  </si>
  <si>
    <t>Providing Form work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specifaction and as directed by the departmental officers.</t>
  </si>
  <si>
    <t>White washing three coats using clean shell lime slaked including cost of lime, gum, blue, brushes, including scaffolding etc., complete in all respects.</t>
  </si>
  <si>
    <t>Painting the walls with two coats using approved quality of best Oil Bound Distemper over the one coat of putty work including cost of distemper, primer, cleaning and scrapping the walls, rendering the walls smooth with necessary putty, brushes, scaffolding arrangements &amp; labour charges etc., all complete and as directed by the departmental officers (paints and its shade shall be got approved from the Executive Engineer before using)</t>
  </si>
  <si>
    <t>Supplying and applying of Full putty one coat with aproved make wall putty for smooth finishing the new cement plastered walls including cost of putty, brushes, watering, curing, labour charges for applying putty, blade etc., complete as directed by the departmental officers. (The quality and brand should be got approved from the EE before use.)</t>
  </si>
  <si>
    <t>Supplying and fixing of Teak Wood wrought and put up for frames  of doors, windows, ventilators, cupboard and any other similar joinery works  with necessary plugs, rebates for shutters, plaster grooves on all faces etc. , including labour charges for fixing hold fasts, complying with relevant standard specifications etc., in all respects.</t>
  </si>
  <si>
    <t>Providing precast concrete slab for cupboard ward robes shelves, cover slab for chambers, Baffle walls side slabs of boxing around windows and other similar works in cement concrete 1:2:4 (One of cement, two of sand and four of stone jelly)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II. 40mm thick</t>
  </si>
  <si>
    <t>Precast cement concrete Jally ventilator in cement concrete 1:2:4 (One of cement, two of sand, and four of hard broken stone jelly)  using 20mm gauge hard broken stone jelly for the following thickness excluding the cost and fabrication of reinforcement grills but including precasting, moulding, curing, finishing and fixing in position complying with relevant standard specifications etc., complete in the following floors. I. 50mm thick</t>
  </si>
  <si>
    <t>Supplying and fixing of Best Indian Teakwood Panelled door shutters Single leaf in position using 125mm x 37.5mm styles and 4 Nos. of 150x37.5mm rails (top, middle, bottom and lock rail) 2 nos. of 125mm x 37.5mm vertical shoter styles and 18.75mm thick planks for panels including cost and labour for fixing the furniture fittings such as 1nos of door handle , 3nos of 5" Butt hinges, 2nos of 6"x1/2" Tower bolt, 1no 10"x5/8" aldrop, 1nos nylon bush and 1nos door stopper with Brass screws etc., all complete and as directed by the departmental officers
a) Single leaf suitable for door size
     1000mm x 2100mm</t>
  </si>
  <si>
    <t>Supplying and fixing Mild Steel grills as per the design approved to verandah enclosure or gate including one coat of primer and labour for fixing in position etc. all complete</t>
  </si>
  <si>
    <t>Supplying of mild steel hold fasts horizontally twisted of size 230x40x4mm with pair of suitable iron screws.</t>
  </si>
  <si>
    <t>Finishing the top of flooring with cement concrete 1:3 (One of cement and three of blue granite chips of size 10mm and below) 20 mm thick Ellispattern Flooring (No Sand) and surface rendered smooth including 150mm wide skirting, providing proper slopes,   thread lining, curing etc.. complete   in all floors complying with relevant standard specifications.</t>
  </si>
  <si>
    <t>Weathering Course with concrete broken brick jelly 20mm gauge in pure burnt lime stone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</si>
  <si>
    <t>Painting the new wood work with two coats of approved first class synthetic enamel ready mixed paint in addition to one coat of primer of approved quality and shade,  the paint should be supplied by the contractor at his own cost (The quality and the shade of paint should be got approved by the Executive Engineer before use) complying with relevant standard specifications.</t>
  </si>
  <si>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</si>
  <si>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Supplying and fixing of Colour glazed tiles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coloured cement, curing, finishing etc., all complete and as directed by the departmental officers.</t>
  </si>
  <si>
    <t>Supplying and fixing of colour Ceramic Tiles Anti skid without corrugated design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white cement, curing, finishing etc., all complete and as directed by the departmental officers</t>
  </si>
  <si>
    <t>Supplying and fixing of Grey colour Granite (10 to 12 mm thick) for wall cladding (Best approved quality and the same shall be got approved from the Executive Engineer before using) over cement plastering in CM 1:2 (One of cement and two of sand) 10 mm thick including fixing in position, cutting the tiles to the required size wherever necessary, pointing the joints with coloured cement, curing, finishing etc., all complete and as directed by the departmental officers.</t>
  </si>
  <si>
    <t xml:space="preserve">Providing Jet Black Granite, Tiles 20 mm thick for kitchen platform slabs including super fine polish, finishing and fixing in position and pointing with CM 1:3 (One of cement and three of sand) complying with relevant Standard specifications etc.,  (Measurement will be taken including bearing also) as directed by the departmental officers (Quality of Granite slab shall be got approved by the Executive Engineer before fixing.  </t>
  </si>
  <si>
    <t>Finishing the top of Terrace floor with one course of solar reflective water proof, heat proof and cool roof ceramic tiles of size 300mmx300mmx8mm thick of approved quality laid in cement mortor 1:3 (one part of cement and three parts of sand) 20mm thick over base concrete mixed with calcium based mineral powder (60 kg for 1000 sqft) (before laying tiles, the tiles should be dipped with salin based nano liquid) and top Grouting with cement mortar 1:3 (one part of cement and three parts of sand) mixed with white cement, silicon powder and polimer additives (20kg for 1000 sqft.) and joint pointed with zycosil oil (200gm for 1000 sqft.) after grouting acrylic salin based liquid including cost of base concrete 1:2:4 mix using 6-10mm chips - 40mm thick etc., complete complying with standard specifications including cost of all materials, labour charges for lifting to open terrace, laying and finishing and other incidental charges etc., complete and as directed by the departmental officers. (The Brand and quality of tiles should be got approved from the Executive Engineer before using)</t>
  </si>
  <si>
    <t xml:space="preserve">Providing wooden ( Melamine Door ) Polish for old wood by removing by blade scrapping the exisiting dirt from the wooden surface using sand paper with M50 and repeat M80 paper to get a smooth surface leaves atleast 4hrs drying sand paper and prepare surface by M100 and clear the surface apply one coat of touch wood stainer by brush and leaves for two hrs. for drying prepare the surface by M100 sand paper and apply one coat of ash sanding sealer mixed with approved quality thinner after drying apply one coat of sanding sealer and attend the surface to get thoroughly dired smoother surface with no.250 water emery wood cleaner fill the holes and dots by putty and packing to get the surface clean apply surface by wax emery no.250 apply first coat of melamen sealer with the thinner for preparing the surface and apply second coat of the same by dry after drying preparing the surface with water emery no.320 and apply two coats of melamen matt mixed with glazing and thinner 106 prepare the surface water no.400 and apply two coats of same and finally smoother etc., all complete including cost of all materials and labour etc., and as directed by the departmental officers (The quality and shade of the polish should be got approved from the EE before use).  </t>
  </si>
  <si>
    <t>Applying one coat of Anticorrosive treatment for steel window/ M.S. Grills (using 5 liters of anticorosive chemical per one MT of steel) at site including cost of paint (NITOZINC rich primer), brushes, gloves, labour charges for applying anticorrosive paint etc before the application of synthetic enamel paint. (The quality and the brand of the anticorrsive paint, should be got approved from the EE before use) and as directed by the departmental officers.</t>
  </si>
  <si>
    <t>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union, bend, coupler, nipple/ GM gate valve, check and wheel valve etc., wherever required above the ground level including the cost of teflon tape, special clamps, nails, etc., fixing  on wall to the proper gradient and alignment and redoing the chipped of masonry etc., as directed by the departmental officers.</t>
  </si>
  <si>
    <t>Supplying, laying and fixing of 20 mm dia GI Pipe ‘B’ Class of best approved quality for Hot water line fully concealed in walls including cost of pipes and specials, labour charges for laying,jointing, testing and redoing the dismantled portions with neat finish etc., all complete and as directed by the departmental officers.</t>
  </si>
  <si>
    <t>Supplying and fixing of half turn C.P Long body Tap of 15mm dia of best quality including cost of half turn CP tap with required specials and labour for fixing etc, all complete and as directed by the departmental officers., (The quality and brand of fittings should be got approved from Executive Engineer before use).</t>
  </si>
  <si>
    <t>Supplying and fixing of half turn C.P short body Tap of 15mm dia of best quality including cost of half turn CP tap with required specials and labour for fixing etc, all complete and as directed by the departmental officers., (The quality and brand of fittings should be got approved from Executive Engineer before use).</t>
  </si>
  <si>
    <t>Supplying and fixing of Indian Water Closet white galzed (oriya type) of size 580 mm X 440 mm of approved make with ISI mark (to be got approved from EE before use) with P or S trap confirming to IS 2556 part 12, including concrete packing filling portion with earth, flooring the area with 75mm thick brick jelly concrete in CC 1:8:16 (one of cement, eight of sand and sixteen of brick jelly) using 40mm size brick jelly and top left rough to receive the floor plastering but including anti-syphonage connection, curing, etc. all complete and as directed by the departmental officers. 
In Ground floor.</t>
  </si>
  <si>
    <t>Supplying and fixing EWC superior variety (white) 500mm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t>
  </si>
  <si>
    <t>Supply and fixing of Pedestal type colour wash basin of size 550x400mm of best approved quality with ISI mark including cost and fixing of bracket, PVC waste pipe, required grating, C.P.trap, Bob cock, PVC connections, C.P.waste plug with aluminium chain including labour charges for fixing clamps screws and solution of white cement etc. all complete in all respects as directed by the departmental officers. (The brand and quality of the wash basin should be got approved from the Executive Engineer before use.)</t>
  </si>
  <si>
    <t>Supply, delivery and fixing of cuddappah slab sink of size 600mm x 600mm x 200mm thick 32mm dia ‘B’ class G.I. waste water pipe and 32 mm dia C.P. waste coupling (sample should be got approved by the Executive Engineer before use) true to spirit level including finishing neatly, and fixing in position complying with relevant standard specifications etc., complete in all floors.</t>
  </si>
  <si>
    <t>Supplying and fixing 150mm x 100mm size stone ware Gully trap with iron gratings over a bed of 150mm thick brick jelly concrete in CC 1:8:16 (one of cement, eight of sand and sixteen of broken brick jelly) using 40mm size brick jelly and brick masonry wall 114 mm thick using chamber burnt bricks of size 9”x4-1/2”x3” (23x11.4x7.5cm) in CM 1:5 (One of cement and five of sand ) plastered with CM 1:3 (One of cement and three of sand) 12mm thick etc., complete and as directed by the departmental officers.</t>
  </si>
  <si>
    <t>Supplying and fixing of PVC Nahani Trap not less than 75mm 4 way / 2 way (Superior variety) having minimum of water seal of 50mm confirm to relevant I.S. specifications with its latest amendments including resting on the bed of brick jelly concrete 1:5:10 (One of cement, five of sand and ten of 40 mm gauge brick jelly) etc., complete as directed by the departmental officers (The PVC Nahani Trap should be got approved from the EE before use)</t>
  </si>
  <si>
    <t>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t>
  </si>
  <si>
    <t>Supplying and fixing the following dia PVC (SWR) pipe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</si>
  <si>
    <t>Supply &amp; Fixing of Bevelled edge mirror of approved quality and brand of size 500 x 400 x 5.5mm  shelf type mounted in the PVC / Fibre Glass framed with necessary hard board backing including labour for fixing in position etc., complete and as directed by the departmental officers.</t>
  </si>
  <si>
    <t xml:space="preserve">Supply and Run off main with 2 wires of 2.5 sq.mm. PVC insulated single core multi strand fire retardant flexible copper cablewith ISI mark conforming to IS: 694/1990,1.1 kv grade cable with continuous earth by means of 1x2.5 sq.mm PVC insulated single core multi strand fire retardant flexible copper cable with ISI mark conformuing to IS: 694/1990,1.1. k.v. grade cable in fully concealed 19mm/20mm dia rigid PVC conduit pipe heavy dutywith ISI mark cost of all materials, specials etc., all complete and as directed by the departmental officer.
</t>
  </si>
  <si>
    <t>Supply and Run off main with 4 wires of 6 sq.mm. PVC insulated single core multi strand fire retardant flexible copper cablewith ISI mark conforming to IS: 694/1990,1.1 kv grade cable with continuous earth by means of 1x4 sq.mm PVC insulated single core multi strand fire retardant flexible copper cable with ISI mark conformuing to IS: 694/1990,1.1. k.v. grade cable in fully concealed 32mm dia rigid PVC conduit pipe heavy dutywith ISI mark cost of all materials, specials etc., all complete and as directed by the departmental officer.</t>
  </si>
  <si>
    <t>Supplying and fixing of 20mm thick bituminous expansion joint filler pad of approved quality and make inclusive of conveyance charges, cutting the pad to the required size, cost of materials and labour charges for fixing in position wherever necessary for all floors etc., complete and as directed by the departmental officers.</t>
  </si>
  <si>
    <t>Supplying and fixing Monolithic RCC door frames of size 100x75mm with one edge grooves size 30x20 mm in reinforced cement concrete 1 : 1½ : 3 (One of cement, one and half of sand and three of hard broken stone jelly) including cost of steels and fabrication of reinforcement grills with 3 nos. of 6mm M.S. rod alround and 3mm steel stirrups at 30cm centre to centre including fixing of 3 nos of  iron bracket of size 100x100x5mm or 3 nos of Teak wood plug for receiving hinges and 2 nos of teak wood plug for receiving the tower bolts including fixing of 6 nos of hold fasts and cost and fixing of check nuts and aluminium sleeves and 2 nos iron oxide tower bolt, receiver all as per drawings, including moulding in steel mould and casting with smooth surfaces and fine edges, curing, transporting etc., all complete as directed by the departmental officers.</t>
  </si>
  <si>
    <r>
      <t>Painting the false ceilling / walls two coats with 1</t>
    </r>
    <r>
      <rPr>
        <vertAlign val="superscript"/>
        <sz val="14"/>
        <rFont val="Times New Roman"/>
        <family val="1"/>
      </rPr>
      <t>st</t>
    </r>
    <r>
      <rPr>
        <sz val="14"/>
        <rFont val="Times New Roman"/>
        <family val="1"/>
      </rPr>
      <t xml:space="preserve"> class ready mixed plastic emulsion paint of best approved quality colour and shade over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</si>
  <si>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Supplying and fixing of Indian Water Closet white glazed (oriya type) of size 580 mm X 440 mm of approved make with ISI mark (to be got approved from EE before use) with PVC SWR grade 'P' or 'S' trap, including concrete filling the sunk portion with brick jelly lime concrete proportion of brick jelly to lime being 32:12½ by volume (32 cft of 20mm gauge brick jelly and 12 ½ cft of slaked lime) (No sand) and top 75mm thick brick jelly concrete in CC 1:8:16 (one of cement, eight of sand and sixteen of broken brick jelly) using 40mm size brick jelly including plastering the sides of sunk portion in Cm 1:3 (one of cement and three of sand) 12mm thick mixed with water proofing compound at 2Kg / m</t>
    </r>
    <r>
      <rPr>
        <vertAlign val="superscript"/>
        <sz val="14"/>
        <color indexed="8"/>
        <rFont val="Times New Roman"/>
        <family val="1"/>
      </rPr>
      <t xml:space="preserve">2 </t>
    </r>
    <r>
      <rPr>
        <sz val="14"/>
        <color indexed="8"/>
        <rFont val="Times New Roman"/>
        <family val="1"/>
      </rPr>
      <t>and top left rough to receive the floor plastering but including antisyphonage connection, one coat of bitumen for the sides , bottom and curing etc., complete in all floors.
 (Other than  ground floor)</t>
    </r>
  </si>
  <si>
    <r>
      <t>Providing Rain water harvesting</t>
    </r>
    <r>
      <rPr>
        <sz val="14"/>
        <rFont val="Times New Roman"/>
        <family val="1"/>
      </rPr>
      <t xml:space="preserve"> pit by augering 300mm dia bore pits to a depth of 5.50m overall depth and filling with stone jelly of 40mm size including earth work excavation 1m dia, 600mm depth and filling with filling sand to a depth of 300mm filling sand over the stone jelly and covered with Pre-cast RCC Perforated slab of 40mm thick excluding the cost and fabrication of reinforcement grills but including precasting, moulding, curing, finishing and fixing in position etc and all complete as directed by the departmental officer.</t>
    </r>
  </si>
  <si>
    <r>
      <t xml:space="preserve">Wiring with 1.5sqmm PVC insolated for 5 amps 5 pin plug socket </t>
    </r>
    <r>
      <rPr>
        <u/>
        <sz val="14"/>
        <rFont val="Times New Roman"/>
        <family val="1"/>
      </rPr>
      <t>switch board itself</t>
    </r>
  </si>
  <si>
    <t xml:space="preserve">Providing Jet Black Granite, Tiles 80 mm thick for kitchen platform slabs including super fine polish, finishing and fixing in position and pointing with CM 1:3 (One of cement and three of sand) complying with relevant Standard specifications etc.,  (Measurement will be taken including bearing also) as directed by the departmental officers (Quality of Granite slab shall be got approved by the Executive Engineer before fixing.  </t>
  </si>
  <si>
    <t>Wiring with 1.5sqmm PVC insolated for 5 amps 5 pin plug socket switch board itself</t>
  </si>
  <si>
    <t xml:space="preserve">Providing Jet Black Granite, Tiles  20 mm thick for kitchen platform slabs including super fine polish, finishing and fixing in position and pointing with CM 1:3 (One of cement and three of sand) complying with relevant Standard specifications etc.,  (Measurement will be taken including bearing also) as directed by the departmental officers (Quality of Granite slab shall be got approved by the Executive Engineer before fixing.  </t>
  </si>
  <si>
    <t xml:space="preserve"> AS PER PWD SR 2021-22</t>
  </si>
  <si>
    <t>SUB - TOTAL - V Rs.</t>
  </si>
  <si>
    <t>Name of work: Construction of 3 Nos. of SFO and 50 Nos of Fireman quarters at Palavoyal village, Redhills, Ponneri thaluk in Thiruvallur District ( Chennai Suburban).</t>
  </si>
  <si>
    <t>Supplying and laying of Hard core 200mm consolidated thickness using 60% of IRC metal 80mm to 63mm and 40% of IRC metal 40mm to 10mm and laying river sand 50mm thickness over the metal layer and it shall be copiously watered using a water jet in order to force the sand into the void spaces.  The process shall be repeated until no more sand and water get into the void spaces of the broken stone etc., all complete for the formation of hard core layer including compacting the existing earth using vibrator/Earth rammer initially and consolidation of hard core layer by hand roller in layers not exceeding 15 cm thickness as directed by the departmental officers. The IRC metal should confirming to IS 383-1970 Table 2 gradation etc all complete.</t>
  </si>
  <si>
    <t>b. Plain surface such as Roof slab, Waist slab, Portico beam etc., complete</t>
  </si>
  <si>
    <t>Supplying and applying of Full putty two coat with aproved make wall putty for smooth finishing the new cement plastered walls including cost of putty, brushes, watering, curing, labour charges for applying putty, blade etc., complete as directed by the departmental officers. (The quality and brand should be got approved from the EE before use.)</t>
  </si>
  <si>
    <t>Providing precast concrete slab for cupboard ward robes shelves, cover slab for chambers, Baffle walls side slabs of boxing around windows and other similar works in M-20 grade standardised concrete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II. 40mm thick</t>
  </si>
  <si>
    <t>Provision for EB depoist</t>
  </si>
  <si>
    <t>Provision for storm water drain</t>
  </si>
  <si>
    <t>Provision for Metro water</t>
  </si>
  <si>
    <t>GST at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</si>
</sst>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_)"/>
    <numFmt numFmtId="165" formatCode="0.000"/>
    <numFmt numFmtId="166" formatCode="0.0"/>
    <numFmt numFmtId="167" formatCode="0.000_)"/>
    <numFmt numFmtId="168" formatCode="0_)"/>
    <numFmt numFmtId="169" formatCode="0.0000_)"/>
    <numFmt numFmtId="170" formatCode="0.0_)"/>
    <numFmt numFmtId="171" formatCode="_-* #,##0.00_-;\-* #,##0.00_-;_-* &quot;-&quot;??_-;_-@_-"/>
    <numFmt numFmtId="172" formatCode="0.00000_)"/>
    <numFmt numFmtId="173" formatCode="0.000000_)"/>
  </numFmts>
  <fonts count="50">
    <font>
      <sz val="11"/>
      <color theme="1"/>
      <name val="Calibri"/>
      <family val="2"/>
      <scheme val="minor"/>
    </font>
    <font>
      <sz val="11"/>
      <color theme="1"/>
      <name val="Calibri"/>
      <family val="2"/>
      <scheme val="minor"/>
    </font>
    <font>
      <sz val="12"/>
      <name val="Helv"/>
    </font>
    <font>
      <sz val="10"/>
      <name val="Arial"/>
      <family val="2"/>
    </font>
    <font>
      <sz val="12"/>
      <name val="Times New Roman"/>
      <family val="1"/>
    </font>
    <font>
      <sz val="11"/>
      <name val="Times New Roman"/>
      <family val="1"/>
    </font>
    <font>
      <sz val="11"/>
      <color indexed="8"/>
      <name val="Calibri"/>
      <family val="2"/>
    </font>
    <font>
      <sz val="14"/>
      <color theme="1"/>
      <name val="Times New Roman"/>
      <family val="1"/>
    </font>
    <font>
      <b/>
      <sz val="14"/>
      <name val="Times New Roman"/>
      <family val="1"/>
    </font>
    <font>
      <sz val="14"/>
      <name val="Times New Roman"/>
      <family val="1"/>
    </font>
    <font>
      <b/>
      <u/>
      <sz val="14"/>
      <name val="Times New Roman"/>
      <family val="1"/>
    </font>
    <font>
      <b/>
      <sz val="14"/>
      <color theme="1"/>
      <name val="Times New Roman"/>
      <family val="1"/>
    </font>
    <font>
      <sz val="8"/>
      <name val="Calibri"/>
      <family val="2"/>
      <scheme val="minor"/>
    </font>
    <font>
      <b/>
      <sz val="12"/>
      <name val="Helv"/>
    </font>
    <font>
      <sz val="12"/>
      <color rgb="FFFF0000"/>
      <name val="Helv"/>
    </font>
    <font>
      <b/>
      <sz val="14"/>
      <name val="Arial"/>
      <family val="2"/>
    </font>
    <font>
      <sz val="14"/>
      <color indexed="8"/>
      <name val="Times New Roman"/>
      <family val="1"/>
    </font>
    <font>
      <b/>
      <sz val="15"/>
      <name val="Times New Roman"/>
      <family val="1"/>
    </font>
    <font>
      <sz val="20"/>
      <name val="Times New Roman"/>
      <family val="1"/>
    </font>
    <font>
      <sz val="10"/>
      <name val="Arial"/>
      <family val="2"/>
    </font>
    <font>
      <b/>
      <sz val="13"/>
      <name val="Cambria"/>
      <family val="1"/>
      <scheme val="major"/>
    </font>
    <font>
      <sz val="13"/>
      <name val="Cambria"/>
      <family val="1"/>
      <scheme val="major"/>
    </font>
    <font>
      <sz val="14"/>
      <color rgb="FFFF0000"/>
      <name val="Times New Roman"/>
      <family val="1"/>
    </font>
    <font>
      <sz val="13"/>
      <color rgb="FFFF0000"/>
      <name val="Cambria"/>
      <family val="1"/>
      <scheme val="major"/>
    </font>
    <font>
      <vertAlign val="superscript"/>
      <sz val="14"/>
      <color indexed="8"/>
      <name val="Times New Roman"/>
      <family val="1"/>
    </font>
    <font>
      <sz val="11.5"/>
      <name val="Microsoft Sans Serif"/>
      <family val="2"/>
    </font>
    <font>
      <sz val="11"/>
      <name val="Microsoft Sans Serif"/>
      <family val="2"/>
    </font>
    <font>
      <b/>
      <sz val="11.5"/>
      <name val="Microsoft Sans Serif"/>
      <family val="2"/>
    </font>
    <font>
      <b/>
      <sz val="13"/>
      <color rgb="FFFF0000"/>
      <name val="Cambria"/>
      <family val="1"/>
      <scheme val="major"/>
    </font>
    <font>
      <sz val="11"/>
      <color theme="1"/>
      <name val="Tahoma"/>
      <family val="2"/>
    </font>
    <font>
      <sz val="10"/>
      <name val="Times New Roman"/>
      <family val="1"/>
    </font>
    <font>
      <b/>
      <sz val="10"/>
      <name val="Times New Roman"/>
      <family val="1"/>
    </font>
    <font>
      <sz val="10"/>
      <color theme="1"/>
      <name val="Times New Roman"/>
      <family val="1"/>
    </font>
    <font>
      <sz val="10"/>
      <color rgb="FFFDE9D9"/>
      <name val="Times New Roman"/>
      <family val="1"/>
    </font>
    <font>
      <sz val="10"/>
      <color rgb="FFFFFFFF"/>
      <name val="Times New Roman"/>
      <family val="1"/>
    </font>
    <font>
      <sz val="10"/>
      <color rgb="FFFFFF00"/>
      <name val="Times New Roman"/>
      <family val="1"/>
    </font>
    <font>
      <sz val="10"/>
      <color rgb="FFFF0000"/>
      <name val="Times New Roman"/>
      <family val="1"/>
    </font>
    <font>
      <sz val="10"/>
      <color rgb="FF00FF00"/>
      <name val="Times New Roman"/>
      <family val="1"/>
    </font>
    <font>
      <sz val="10"/>
      <color rgb="FF800000"/>
      <name val="Times New Roman"/>
      <family val="1"/>
    </font>
    <font>
      <b/>
      <sz val="10"/>
      <color rgb="FF0000FF"/>
      <name val="Times New Roman"/>
      <family val="1"/>
    </font>
    <font>
      <b/>
      <sz val="10"/>
      <color rgb="FFFFFF00"/>
      <name val="Times New Roman"/>
      <family val="1"/>
    </font>
    <font>
      <sz val="10"/>
      <color rgb="FF0D0D0D"/>
      <name val="Times New Roman"/>
      <family val="1"/>
    </font>
    <font>
      <sz val="10"/>
      <color rgb="FFC00000"/>
      <name val="Times New Roman"/>
      <family val="1"/>
    </font>
    <font>
      <sz val="10"/>
      <color rgb="FFFF00FF"/>
      <name val="Times New Roman"/>
      <family val="1"/>
    </font>
    <font>
      <u/>
      <sz val="10"/>
      <name val="Times New Roman"/>
      <family val="1"/>
    </font>
    <font>
      <sz val="10"/>
      <color rgb="FF339966"/>
      <name val="Times New Roman"/>
      <family val="1"/>
    </font>
    <font>
      <sz val="10"/>
      <color rgb="FF0000FF"/>
      <name val="Times New Roman"/>
      <family val="1"/>
    </font>
    <font>
      <sz val="10"/>
      <color rgb="FF00B0F0"/>
      <name val="Times New Roman"/>
      <family val="1"/>
    </font>
    <font>
      <vertAlign val="superscript"/>
      <sz val="14"/>
      <name val="Times New Roman"/>
      <family val="1"/>
    </font>
    <font>
      <u/>
      <sz val="14"/>
      <name val="Times New Roman"/>
      <family val="1"/>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
      <patternFill patternType="solid">
        <fgColor rgb="FFFFFF00"/>
        <bgColor rgb="FF000000"/>
      </patternFill>
    </fill>
    <fill>
      <patternFill patternType="solid">
        <fgColor rgb="FFC00000"/>
        <bgColor rgb="FF000000"/>
      </patternFill>
    </fill>
    <fill>
      <patternFill patternType="solid">
        <fgColor rgb="FFFF0000"/>
        <bgColor rgb="FF000000"/>
      </patternFill>
    </fill>
    <fill>
      <patternFill patternType="solid">
        <fgColor rgb="FFFF6600"/>
        <bgColor rgb="FF000000"/>
      </patternFill>
    </fill>
    <fill>
      <patternFill patternType="solid">
        <fgColor rgb="FFFFFFFF"/>
        <bgColor rgb="FF000000"/>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right style="hair">
        <color auto="1"/>
      </right>
      <top style="hair">
        <color auto="1"/>
      </top>
      <bottom style="hair">
        <color auto="1"/>
      </bottom>
      <diagonal/>
    </border>
    <border>
      <left style="thin">
        <color indexed="64"/>
      </left>
      <right/>
      <top style="thin">
        <color indexed="64"/>
      </top>
      <bottom/>
      <diagonal/>
    </border>
    <border>
      <left style="thin">
        <color indexed="64"/>
      </left>
      <right/>
      <top/>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right/>
      <top style="double">
        <color indexed="64"/>
      </top>
      <bottom/>
      <diagonal/>
    </border>
    <border>
      <left/>
      <right/>
      <top/>
      <bottom style="double">
        <color indexed="64"/>
      </bottom>
      <diagonal/>
    </border>
    <border>
      <left style="thin">
        <color auto="1"/>
      </left>
      <right/>
      <top style="thin">
        <color auto="1"/>
      </top>
      <bottom style="thin">
        <color auto="1"/>
      </bottom>
      <diagonal/>
    </border>
    <border>
      <left style="thin">
        <color auto="1"/>
      </left>
      <right style="thin">
        <color auto="1"/>
      </right>
      <top/>
      <bottom/>
      <diagonal/>
    </border>
    <border>
      <left/>
      <right style="dashed">
        <color indexed="64"/>
      </right>
      <top style="dashed">
        <color indexed="64"/>
      </top>
      <bottom style="dashed">
        <color indexed="64"/>
      </bottom>
      <diagonal/>
    </border>
    <border>
      <left style="thin">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style="dashed">
        <color indexed="64"/>
      </left>
      <right style="thin">
        <color indexed="64"/>
      </right>
      <top/>
      <bottom style="dashed">
        <color indexed="64"/>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s>
  <cellStyleXfs count="34">
    <xf numFmtId="0" fontId="0" fillId="0" borderId="0"/>
    <xf numFmtId="0" fontId="1" fillId="0" borderId="0"/>
    <xf numFmtId="0" fontId="2" fillId="0" borderId="0"/>
    <xf numFmtId="0" fontId="1" fillId="0" borderId="0"/>
    <xf numFmtId="0" fontId="3" fillId="0" borderId="0"/>
    <xf numFmtId="0" fontId="4" fillId="0" borderId="0"/>
    <xf numFmtId="0" fontId="4" fillId="0" borderId="0"/>
    <xf numFmtId="0" fontId="1" fillId="0" borderId="0"/>
    <xf numFmtId="0" fontId="4" fillId="0" borderId="0"/>
    <xf numFmtId="0" fontId="4" fillId="0" borderId="0"/>
    <xf numFmtId="0" fontId="3" fillId="0" borderId="0"/>
    <xf numFmtId="0" fontId="4" fillId="0" borderId="0"/>
    <xf numFmtId="0" fontId="5" fillId="0" borderId="0"/>
    <xf numFmtId="0" fontId="4" fillId="0" borderId="0"/>
    <xf numFmtId="0" fontId="4" fillId="0" borderId="0"/>
    <xf numFmtId="9" fontId="4" fillId="0" borderId="0" applyFont="0" applyFill="0" applyBorder="0" applyAlignment="0" applyProtection="0"/>
    <xf numFmtId="9" fontId="6" fillId="0" borderId="0" applyFont="0" applyFill="0" applyBorder="0" applyAlignment="0" applyProtection="0"/>
    <xf numFmtId="0" fontId="3" fillId="0" borderId="0"/>
    <xf numFmtId="164" fontId="2" fillId="0" borderId="0"/>
    <xf numFmtId="0" fontId="3" fillId="0" borderId="0"/>
    <xf numFmtId="0" fontId="1" fillId="0" borderId="0"/>
    <xf numFmtId="0" fontId="3" fillId="0" borderId="0"/>
    <xf numFmtId="164" fontId="2" fillId="0" borderId="0"/>
    <xf numFmtId="164" fontId="2" fillId="0" borderId="0"/>
    <xf numFmtId="164" fontId="1" fillId="0" borderId="0" applyFont="0" applyFill="0" applyBorder="0" applyAlignment="0" applyProtection="0"/>
    <xf numFmtId="9" fontId="19" fillId="0" borderId="0" applyFont="0" applyFill="0" applyBorder="0" applyAlignment="0" applyProtection="0"/>
    <xf numFmtId="0" fontId="3" fillId="0" borderId="0"/>
    <xf numFmtId="0" fontId="1" fillId="0" borderId="0"/>
    <xf numFmtId="0" fontId="3" fillId="0" borderId="0"/>
    <xf numFmtId="164" fontId="2" fillId="0" borderId="0"/>
    <xf numFmtId="0" fontId="3" fillId="0" borderId="0"/>
    <xf numFmtId="171" fontId="1" fillId="0" borderId="0" applyFont="0" applyFill="0" applyBorder="0" applyAlignment="0" applyProtection="0"/>
    <xf numFmtId="9" fontId="1" fillId="0" borderId="0" applyFont="0" applyFill="0" applyBorder="0" applyAlignment="0" applyProtection="0"/>
    <xf numFmtId="0" fontId="3" fillId="0" borderId="0"/>
  </cellStyleXfs>
  <cellXfs count="436">
    <xf numFmtId="0" fontId="0" fillId="0" borderId="0" xfId="0"/>
    <xf numFmtId="0" fontId="8" fillId="3" borderId="1" xfId="17" applyFont="1" applyFill="1" applyBorder="1" applyAlignment="1">
      <alignment horizontal="center" vertical="center" wrapText="1"/>
    </xf>
    <xf numFmtId="0" fontId="9" fillId="3" borderId="11" xfId="17" applyFont="1" applyFill="1" applyBorder="1" applyAlignment="1">
      <alignment horizontal="center" vertical="center"/>
    </xf>
    <xf numFmtId="2" fontId="9" fillId="3" borderId="11" xfId="17" applyNumberFormat="1" applyFont="1" applyFill="1" applyBorder="1" applyAlignment="1">
      <alignment horizontal="center" vertical="center"/>
    </xf>
    <xf numFmtId="168" fontId="9" fillId="0" borderId="0" xfId="18" applyNumberFormat="1" applyFont="1" applyAlignment="1">
      <alignment horizontal="center" vertical="center"/>
    </xf>
    <xf numFmtId="164" fontId="9" fillId="0" borderId="0" xfId="18" applyFont="1" applyAlignment="1">
      <alignment horizontal="center" vertical="center"/>
    </xf>
    <xf numFmtId="164" fontId="2" fillId="0" borderId="0" xfId="18"/>
    <xf numFmtId="164" fontId="9" fillId="0" borderId="3" xfId="18" applyFont="1" applyBorder="1" applyAlignment="1">
      <alignment horizontal="justify" vertical="top" wrapText="1"/>
    </xf>
    <xf numFmtId="1" fontId="9" fillId="2" borderId="3" xfId="18" applyNumberFormat="1" applyFont="1" applyFill="1" applyBorder="1" applyAlignment="1">
      <alignment horizontal="center" vertical="center"/>
    </xf>
    <xf numFmtId="2" fontId="9" fillId="2" borderId="3" xfId="18" applyNumberFormat="1" applyFont="1" applyFill="1" applyBorder="1" applyAlignment="1">
      <alignment horizontal="center" vertical="center"/>
    </xf>
    <xf numFmtId="164" fontId="2" fillId="0" borderId="0" xfId="18" applyAlignment="1">
      <alignment vertical="center"/>
    </xf>
    <xf numFmtId="164" fontId="2" fillId="0" borderId="0" xfId="18" applyAlignment="1">
      <alignment horizontal="center" vertical="center"/>
    </xf>
    <xf numFmtId="164" fontId="7" fillId="0" borderId="3" xfId="18" applyFont="1" applyBorder="1" applyAlignment="1">
      <alignment horizontal="center" vertical="center"/>
    </xf>
    <xf numFmtId="164" fontId="7" fillId="0" borderId="3" xfId="18" applyFont="1" applyBorder="1" applyAlignment="1">
      <alignment horizontal="left" vertical="top" wrapText="1"/>
    </xf>
    <xf numFmtId="2" fontId="7" fillId="0" borderId="3" xfId="18" applyNumberFormat="1" applyFont="1" applyBorder="1" applyAlignment="1">
      <alignment horizontal="center" vertical="center" wrapText="1"/>
    </xf>
    <xf numFmtId="2" fontId="9" fillId="3" borderId="3" xfId="17" applyNumberFormat="1" applyFont="1" applyFill="1" applyBorder="1" applyAlignment="1">
      <alignment horizontal="center" vertical="center"/>
    </xf>
    <xf numFmtId="164" fontId="8" fillId="0" borderId="0" xfId="18" applyFont="1" applyAlignment="1">
      <alignment vertical="center"/>
    </xf>
    <xf numFmtId="0" fontId="9" fillId="0" borderId="1" xfId="19" applyFont="1" applyBorder="1" applyAlignment="1">
      <alignment horizontal="center" vertical="center" wrapText="1"/>
    </xf>
    <xf numFmtId="2" fontId="9" fillId="0" borderId="1" xfId="19" applyNumberFormat="1" applyFont="1" applyBorder="1" applyAlignment="1">
      <alignment horizontal="center" vertical="center" wrapText="1"/>
    </xf>
    <xf numFmtId="0" fontId="9" fillId="0" borderId="1" xfId="19" applyFont="1" applyBorder="1" applyAlignment="1">
      <alignment horizontal="left" vertical="center" wrapText="1"/>
    </xf>
    <xf numFmtId="1" fontId="9" fillId="0" borderId="1" xfId="19" applyNumberFormat="1" applyFont="1" applyBorder="1" applyAlignment="1">
      <alignment horizontal="center" vertical="center" wrapText="1"/>
    </xf>
    <xf numFmtId="2" fontId="17" fillId="0" borderId="1" xfId="19" applyNumberFormat="1" applyFont="1" applyBorder="1" applyAlignment="1">
      <alignment horizontal="center" vertical="center" wrapText="1"/>
    </xf>
    <xf numFmtId="2" fontId="15" fillId="0" borderId="16" xfId="19" applyNumberFormat="1" applyFont="1" applyBorder="1" applyAlignment="1">
      <alignment vertical="center" wrapText="1"/>
    </xf>
    <xf numFmtId="2" fontId="18" fillId="2" borderId="3" xfId="19" applyNumberFormat="1" applyFont="1" applyFill="1" applyBorder="1" applyAlignment="1">
      <alignment wrapText="1"/>
    </xf>
    <xf numFmtId="0" fontId="15" fillId="0" borderId="0" xfId="19" applyFont="1" applyAlignment="1">
      <alignment horizontal="center" vertical="top" wrapText="1"/>
    </xf>
    <xf numFmtId="166" fontId="9" fillId="2" borderId="1" xfId="19" applyNumberFormat="1" applyFont="1" applyFill="1" applyBorder="1" applyAlignment="1">
      <alignment horizontal="center" vertical="center" wrapText="1"/>
    </xf>
    <xf numFmtId="0" fontId="9" fillId="2" borderId="1" xfId="19" applyFont="1" applyFill="1" applyBorder="1" applyAlignment="1">
      <alignment horizontal="left" vertical="center" wrapText="1"/>
    </xf>
    <xf numFmtId="166" fontId="9" fillId="0" borderId="1" xfId="19" applyNumberFormat="1" applyFont="1" applyBorder="1" applyAlignment="1">
      <alignment horizontal="left" vertical="center" wrapText="1"/>
    </xf>
    <xf numFmtId="2" fontId="9" fillId="3" borderId="6" xfId="17" applyNumberFormat="1" applyFont="1" applyFill="1" applyBorder="1" applyAlignment="1">
      <alignment horizontal="center" vertical="center"/>
    </xf>
    <xf numFmtId="164" fontId="9" fillId="0" borderId="3" xfId="18" applyFont="1" applyBorder="1" applyAlignment="1">
      <alignment horizontal="left" vertical="center" wrapText="1"/>
    </xf>
    <xf numFmtId="0" fontId="8" fillId="3" borderId="1" xfId="17" applyFont="1" applyFill="1" applyBorder="1" applyAlignment="1">
      <alignment horizontal="center" vertical="center"/>
    </xf>
    <xf numFmtId="164" fontId="20" fillId="0" borderId="0" xfId="18" applyFont="1" applyAlignment="1">
      <alignment vertical="center"/>
    </xf>
    <xf numFmtId="164" fontId="21" fillId="0" borderId="0" xfId="18" applyFont="1" applyAlignment="1">
      <alignment vertical="center"/>
    </xf>
    <xf numFmtId="0" fontId="9" fillId="0" borderId="20" xfId="21" applyFont="1" applyBorder="1" applyAlignment="1">
      <alignment horizontal="center" vertical="center" wrapText="1"/>
    </xf>
    <xf numFmtId="0" fontId="21" fillId="0" borderId="21" xfId="21" applyFont="1" applyBorder="1" applyAlignment="1">
      <alignment vertical="center" wrapText="1"/>
    </xf>
    <xf numFmtId="0" fontId="21" fillId="0" borderId="0" xfId="21" applyFont="1" applyAlignment="1">
      <alignment vertical="center" wrapText="1"/>
    </xf>
    <xf numFmtId="4" fontId="7" fillId="0" borderId="3" xfId="19" applyNumberFormat="1" applyFont="1" applyBorder="1" applyAlignment="1">
      <alignment horizontal="justify" vertical="top" wrapText="1"/>
    </xf>
    <xf numFmtId="168" fontId="7" fillId="0" borderId="3" xfId="18" applyNumberFormat="1" applyFont="1" applyBorder="1" applyAlignment="1">
      <alignment horizontal="center" vertical="center"/>
    </xf>
    <xf numFmtId="168" fontId="7" fillId="0" borderId="3" xfId="17" applyNumberFormat="1" applyFont="1" applyBorder="1" applyAlignment="1">
      <alignment horizontal="center" vertical="center"/>
    </xf>
    <xf numFmtId="2" fontId="7" fillId="0" borderId="3" xfId="18" applyNumberFormat="1" applyFont="1" applyBorder="1" applyAlignment="1">
      <alignment horizontal="center" vertical="center"/>
    </xf>
    <xf numFmtId="169" fontId="21" fillId="0" borderId="0" xfId="18" applyNumberFormat="1" applyFont="1" applyAlignment="1">
      <alignment vertical="center"/>
    </xf>
    <xf numFmtId="164" fontId="21" fillId="0" borderId="0" xfId="18" applyFont="1"/>
    <xf numFmtId="167" fontId="21" fillId="0" borderId="0" xfId="21" applyNumberFormat="1" applyFont="1" applyAlignment="1">
      <alignment horizontal="center" vertical="center" wrapText="1"/>
    </xf>
    <xf numFmtId="164" fontId="23" fillId="0" borderId="0" xfId="18" applyFont="1"/>
    <xf numFmtId="0" fontId="9" fillId="0" borderId="0" xfId="21" applyFont="1" applyAlignment="1">
      <alignment horizontal="center" vertical="center" wrapText="1"/>
    </xf>
    <xf numFmtId="167" fontId="21" fillId="0" borderId="0" xfId="18" applyNumberFormat="1" applyFont="1" applyAlignment="1">
      <alignment vertical="center"/>
    </xf>
    <xf numFmtId="2" fontId="7" fillId="0" borderId="3" xfId="18" applyNumberFormat="1" applyFont="1" applyBorder="1" applyAlignment="1">
      <alignment horizontal="right" vertical="center" wrapText="1"/>
    </xf>
    <xf numFmtId="0" fontId="7" fillId="0" borderId="6" xfId="17" applyFont="1" applyBorder="1" applyAlignment="1">
      <alignment horizontal="center" vertical="center"/>
    </xf>
    <xf numFmtId="164" fontId="21" fillId="0" borderId="21" xfId="21" applyNumberFormat="1" applyFont="1" applyBorder="1" applyAlignment="1">
      <alignment horizontal="center" vertical="center" wrapText="1"/>
    </xf>
    <xf numFmtId="164" fontId="20" fillId="0" borderId="21" xfId="21" applyNumberFormat="1" applyFont="1" applyBorder="1" applyAlignment="1">
      <alignment horizontal="center" vertical="center" wrapText="1"/>
    </xf>
    <xf numFmtId="164" fontId="21" fillId="0" borderId="21" xfId="28" applyNumberFormat="1" applyFont="1" applyBorder="1" applyAlignment="1">
      <alignment horizontal="center" vertical="center" wrapText="1"/>
    </xf>
    <xf numFmtId="0" fontId="9" fillId="2" borderId="20" xfId="21" applyFont="1" applyFill="1" applyBorder="1" applyAlignment="1">
      <alignment horizontal="center" vertical="center" wrapText="1"/>
    </xf>
    <xf numFmtId="168" fontId="9" fillId="0" borderId="20" xfId="18" applyNumberFormat="1" applyFont="1" applyBorder="1" applyAlignment="1">
      <alignment horizontal="center" vertical="center"/>
    </xf>
    <xf numFmtId="164" fontId="9" fillId="0" borderId="20" xfId="18" applyFont="1" applyBorder="1" applyAlignment="1">
      <alignment horizontal="center" vertical="center"/>
    </xf>
    <xf numFmtId="168" fontId="9" fillId="2" borderId="20" xfId="18" applyNumberFormat="1" applyFont="1" applyFill="1" applyBorder="1" applyAlignment="1">
      <alignment horizontal="center" vertical="center"/>
    </xf>
    <xf numFmtId="164" fontId="9" fillId="2" borderId="20" xfId="18" applyFont="1" applyFill="1" applyBorder="1" applyAlignment="1">
      <alignment horizontal="center" vertical="center"/>
    </xf>
    <xf numFmtId="2" fontId="21" fillId="0" borderId="0" xfId="21" applyNumberFormat="1" applyFont="1" applyAlignment="1">
      <alignment vertical="center" wrapText="1"/>
    </xf>
    <xf numFmtId="164" fontId="9" fillId="0" borderId="3" xfId="29" applyFont="1" applyBorder="1" applyAlignment="1">
      <alignment horizontal="justify" vertical="top" wrapText="1"/>
    </xf>
    <xf numFmtId="164" fontId="20" fillId="0" borderId="17" xfId="18" applyFont="1" applyBorder="1" applyAlignment="1">
      <alignment vertical="center"/>
    </xf>
    <xf numFmtId="164" fontId="20" fillId="0" borderId="3" xfId="18" applyFont="1" applyBorder="1" applyAlignment="1">
      <alignment vertical="center"/>
    </xf>
    <xf numFmtId="2" fontId="9" fillId="0" borderId="3" xfId="19" applyNumberFormat="1" applyFont="1" applyBorder="1" applyAlignment="1">
      <alignment vertical="center" wrapText="1"/>
    </xf>
    <xf numFmtId="0" fontId="9" fillId="0" borderId="3" xfId="10" applyFont="1" applyBorder="1" applyAlignment="1">
      <alignment horizontal="left" vertical="center" wrapText="1"/>
    </xf>
    <xf numFmtId="164" fontId="7" fillId="0" borderId="3" xfId="18" applyFont="1" applyBorder="1"/>
    <xf numFmtId="2" fontId="9" fillId="2" borderId="6" xfId="18" applyNumberFormat="1" applyFont="1" applyFill="1" applyBorder="1" applyAlignment="1">
      <alignment horizontal="center" vertical="center"/>
    </xf>
    <xf numFmtId="164" fontId="7" fillId="0" borderId="3" xfId="18" applyFont="1" applyBorder="1" applyAlignment="1">
      <alignment wrapText="1"/>
    </xf>
    <xf numFmtId="2" fontId="9" fillId="0" borderId="3" xfId="19" applyNumberFormat="1" applyFont="1" applyBorder="1" applyAlignment="1">
      <alignment horizontal="left" vertical="center" wrapText="1"/>
    </xf>
    <xf numFmtId="165" fontId="7" fillId="0" borderId="3" xfId="18" applyNumberFormat="1" applyFont="1" applyBorder="1" applyAlignment="1">
      <alignment horizontal="center" vertical="center"/>
    </xf>
    <xf numFmtId="2" fontId="7" fillId="0" borderId="6" xfId="18" applyNumberFormat="1" applyFont="1" applyBorder="1" applyAlignment="1">
      <alignment horizontal="center" vertical="center" wrapText="1"/>
    </xf>
    <xf numFmtId="0" fontId="21" fillId="2" borderId="21" xfId="21" applyFont="1" applyFill="1" applyBorder="1" applyAlignment="1">
      <alignment vertical="center" wrapText="1"/>
    </xf>
    <xf numFmtId="168" fontId="21" fillId="2" borderId="21" xfId="21" applyNumberFormat="1" applyFont="1" applyFill="1" applyBorder="1" applyAlignment="1">
      <alignment horizontal="center" vertical="center" wrapText="1"/>
    </xf>
    <xf numFmtId="164" fontId="21" fillId="2" borderId="21" xfId="21" applyNumberFormat="1" applyFont="1" applyFill="1" applyBorder="1" applyAlignment="1">
      <alignment horizontal="center" vertical="center" wrapText="1"/>
    </xf>
    <xf numFmtId="164" fontId="20" fillId="2" borderId="21" xfId="21" applyNumberFormat="1" applyFont="1" applyFill="1" applyBorder="1" applyAlignment="1">
      <alignment horizontal="right" vertical="center" wrapText="1"/>
    </xf>
    <xf numFmtId="0" fontId="20" fillId="2" borderId="22" xfId="21" applyFont="1" applyFill="1" applyBorder="1" applyAlignment="1">
      <alignment horizontal="center" vertical="center" wrapText="1"/>
    </xf>
    <xf numFmtId="164" fontId="20" fillId="2" borderId="21" xfId="21" applyNumberFormat="1" applyFont="1" applyFill="1" applyBorder="1" applyAlignment="1">
      <alignment horizontal="center" vertical="center" wrapText="1"/>
    </xf>
    <xf numFmtId="2" fontId="20" fillId="2" borderId="22" xfId="21" applyNumberFormat="1" applyFont="1" applyFill="1" applyBorder="1" applyAlignment="1">
      <alignment horizontal="center" vertical="center" wrapText="1"/>
    </xf>
    <xf numFmtId="164" fontId="21" fillId="2" borderId="21" xfId="18" applyFont="1" applyFill="1" applyBorder="1" applyAlignment="1">
      <alignment vertical="center"/>
    </xf>
    <xf numFmtId="164" fontId="20" fillId="2" borderId="22" xfId="18" applyFont="1" applyFill="1" applyBorder="1" applyAlignment="1">
      <alignment horizontal="center" vertical="center"/>
    </xf>
    <xf numFmtId="168" fontId="21" fillId="2" borderId="21" xfId="18" applyNumberFormat="1" applyFont="1" applyFill="1" applyBorder="1" applyAlignment="1">
      <alignment horizontal="center" vertical="center"/>
    </xf>
    <xf numFmtId="164" fontId="21" fillId="2" borderId="21" xfId="18" applyFont="1" applyFill="1" applyBorder="1" applyAlignment="1">
      <alignment horizontal="center" vertical="center"/>
    </xf>
    <xf numFmtId="164" fontId="21" fillId="2" borderId="21" xfId="18" applyFont="1" applyFill="1" applyBorder="1" applyAlignment="1">
      <alignment horizontal="right" vertical="center"/>
    </xf>
    <xf numFmtId="164" fontId="21" fillId="2" borderId="21" xfId="21" applyNumberFormat="1" applyFont="1" applyFill="1" applyBorder="1" applyAlignment="1">
      <alignment horizontal="right" vertical="center" wrapText="1"/>
    </xf>
    <xf numFmtId="2" fontId="21" fillId="2" borderId="21" xfId="19" applyNumberFormat="1" applyFont="1" applyFill="1" applyBorder="1" applyAlignment="1">
      <alignment vertical="center"/>
    </xf>
    <xf numFmtId="164" fontId="21" fillId="0" borderId="21" xfId="18" applyFont="1" applyBorder="1" applyAlignment="1">
      <alignment vertical="center"/>
    </xf>
    <xf numFmtId="168" fontId="21" fillId="0" borderId="21" xfId="21" applyNumberFormat="1" applyFont="1" applyBorder="1" applyAlignment="1">
      <alignment horizontal="center" vertical="center" wrapText="1"/>
    </xf>
    <xf numFmtId="164" fontId="20" fillId="0" borderId="21" xfId="21" applyNumberFormat="1" applyFont="1" applyBorder="1" applyAlignment="1">
      <alignment horizontal="right" vertical="center" wrapText="1"/>
    </xf>
    <xf numFmtId="164" fontId="20" fillId="0" borderId="22" xfId="18" applyFont="1" applyBorder="1" applyAlignment="1">
      <alignment horizontal="center" vertical="center"/>
    </xf>
    <xf numFmtId="166" fontId="9" fillId="0" borderId="20" xfId="21" applyNumberFormat="1" applyFont="1" applyBorder="1" applyAlignment="1">
      <alignment horizontal="center" vertical="center" wrapText="1"/>
    </xf>
    <xf numFmtId="0" fontId="20" fillId="0" borderId="21" xfId="21" applyFont="1" applyBorder="1" applyAlignment="1">
      <alignment vertical="center" wrapText="1"/>
    </xf>
    <xf numFmtId="164" fontId="21" fillId="0" borderId="21" xfId="21" applyNumberFormat="1" applyFont="1" applyBorder="1" applyAlignment="1">
      <alignment horizontal="right" vertical="center" wrapText="1"/>
    </xf>
    <xf numFmtId="0" fontId="20" fillId="0" borderId="22" xfId="21" applyFont="1" applyBorder="1" applyAlignment="1">
      <alignment horizontal="center" vertical="center" wrapText="1"/>
    </xf>
    <xf numFmtId="2" fontId="20" fillId="0" borderId="22" xfId="21" applyNumberFormat="1" applyFont="1" applyBorder="1" applyAlignment="1">
      <alignment horizontal="center" vertical="center" wrapText="1"/>
    </xf>
    <xf numFmtId="168" fontId="21" fillId="0" borderId="21" xfId="18" applyNumberFormat="1" applyFont="1" applyBorder="1" applyAlignment="1">
      <alignment horizontal="center" vertical="center"/>
    </xf>
    <xf numFmtId="164" fontId="21" fillId="0" borderId="21" xfId="18" applyFont="1" applyBorder="1" applyAlignment="1">
      <alignment horizontal="center" vertical="center"/>
    </xf>
    <xf numFmtId="164" fontId="21" fillId="0" borderId="21" xfId="18" applyFont="1" applyBorder="1" applyAlignment="1">
      <alignment horizontal="right" vertical="center"/>
    </xf>
    <xf numFmtId="0" fontId="9" fillId="0" borderId="23" xfId="21" applyFont="1" applyBorder="1" applyAlignment="1">
      <alignment horizontal="center" vertical="center" wrapText="1"/>
    </xf>
    <xf numFmtId="0" fontId="21" fillId="0" borderId="24" xfId="21" applyFont="1" applyBorder="1" applyAlignment="1">
      <alignment vertical="center" wrapText="1"/>
    </xf>
    <xf numFmtId="168" fontId="21" fillId="0" borderId="24" xfId="21" applyNumberFormat="1" applyFont="1" applyBorder="1" applyAlignment="1">
      <alignment horizontal="center" vertical="center" wrapText="1"/>
    </xf>
    <xf numFmtId="164" fontId="21" fillId="0" borderId="24" xfId="21" applyNumberFormat="1" applyFont="1" applyBorder="1" applyAlignment="1">
      <alignment horizontal="center" vertical="center" wrapText="1"/>
    </xf>
    <xf numFmtId="164" fontId="20" fillId="0" borderId="24" xfId="21" applyNumberFormat="1" applyFont="1" applyBorder="1" applyAlignment="1">
      <alignment horizontal="center" vertical="center" wrapText="1"/>
    </xf>
    <xf numFmtId="164" fontId="20" fillId="0" borderId="24" xfId="21" applyNumberFormat="1" applyFont="1" applyBorder="1" applyAlignment="1">
      <alignment horizontal="right" vertical="center" wrapText="1"/>
    </xf>
    <xf numFmtId="2" fontId="20" fillId="0" borderId="25" xfId="21" applyNumberFormat="1" applyFont="1" applyBorder="1" applyAlignment="1">
      <alignment horizontal="center" vertical="center" wrapText="1"/>
    </xf>
    <xf numFmtId="168" fontId="21" fillId="0" borderId="0" xfId="18" applyNumberFormat="1" applyFont="1" applyAlignment="1">
      <alignment horizontal="center" vertical="center"/>
    </xf>
    <xf numFmtId="164" fontId="21" fillId="0" borderId="0" xfId="18" applyFont="1" applyAlignment="1">
      <alignment horizontal="center" vertical="center"/>
    </xf>
    <xf numFmtId="164" fontId="21" fillId="0" borderId="0" xfId="18" applyFont="1" applyAlignment="1">
      <alignment horizontal="right" vertical="center"/>
    </xf>
    <xf numFmtId="164" fontId="20" fillId="0" borderId="0" xfId="18" applyFont="1" applyAlignment="1">
      <alignment horizontal="center" vertical="center"/>
    </xf>
    <xf numFmtId="0" fontId="25" fillId="0" borderId="0" xfId="17" applyFont="1"/>
    <xf numFmtId="2" fontId="8" fillId="3" borderId="1" xfId="17" applyNumberFormat="1" applyFont="1" applyFill="1" applyBorder="1" applyAlignment="1">
      <alignment horizontal="center" vertical="center"/>
    </xf>
    <xf numFmtId="0" fontId="26" fillId="0" borderId="0" xfId="17" applyFont="1"/>
    <xf numFmtId="0" fontId="9" fillId="3" borderId="13" xfId="17" applyFont="1" applyFill="1" applyBorder="1" applyAlignment="1">
      <alignment horizontal="center" vertical="center"/>
    </xf>
    <xf numFmtId="0" fontId="9" fillId="3" borderId="11" xfId="17" applyFont="1" applyFill="1" applyBorder="1" applyAlignment="1">
      <alignment horizontal="left" vertical="center"/>
    </xf>
    <xf numFmtId="2" fontId="9" fillId="3" borderId="12" xfId="17" applyNumberFormat="1" applyFont="1" applyFill="1" applyBorder="1" applyAlignment="1">
      <alignment horizontal="center" vertical="center"/>
    </xf>
    <xf numFmtId="0" fontId="9" fillId="3" borderId="2" xfId="17" applyFont="1" applyFill="1" applyBorder="1" applyAlignment="1">
      <alignment horizontal="center" vertical="center"/>
    </xf>
    <xf numFmtId="0" fontId="9" fillId="3" borderId="3" xfId="17" applyFont="1" applyFill="1" applyBorder="1" applyAlignment="1">
      <alignment horizontal="left" vertical="center"/>
    </xf>
    <xf numFmtId="0" fontId="9" fillId="0" borderId="3" xfId="20" applyFont="1" applyBorder="1" applyAlignment="1">
      <alignment horizontal="justify" vertical="top" wrapText="1"/>
    </xf>
    <xf numFmtId="0" fontId="9" fillId="0" borderId="3" xfId="20" applyFont="1" applyBorder="1" applyAlignment="1">
      <alignment horizontal="left" vertical="top" wrapText="1"/>
    </xf>
    <xf numFmtId="0" fontId="8" fillId="0" borderId="4" xfId="17" applyFont="1" applyBorder="1" applyAlignment="1">
      <alignment horizontal="center" vertical="center"/>
    </xf>
    <xf numFmtId="2" fontId="8" fillId="0" borderId="5" xfId="17" applyNumberFormat="1" applyFont="1" applyBorder="1" applyAlignment="1">
      <alignment horizontal="right" vertical="center"/>
    </xf>
    <xf numFmtId="2" fontId="8" fillId="0" borderId="5" xfId="17" applyNumberFormat="1" applyFont="1" applyBorder="1" applyAlignment="1">
      <alignment horizontal="left" vertical="center"/>
    </xf>
    <xf numFmtId="0" fontId="8" fillId="0" borderId="5" xfId="20" applyFont="1" applyBorder="1" applyAlignment="1">
      <alignment horizontal="center" vertical="top" wrapText="1"/>
    </xf>
    <xf numFmtId="2" fontId="11" fillId="0" borderId="5" xfId="20" applyNumberFormat="1" applyFont="1" applyBorder="1" applyAlignment="1">
      <alignment horizontal="center" vertical="center"/>
    </xf>
    <xf numFmtId="165" fontId="11" fillId="0" borderId="5" xfId="20" applyNumberFormat="1" applyFont="1" applyBorder="1" applyAlignment="1">
      <alignment horizontal="center" vertical="center"/>
    </xf>
    <xf numFmtId="2" fontId="11" fillId="0" borderId="7" xfId="20" applyNumberFormat="1" applyFont="1" applyBorder="1" applyAlignment="1">
      <alignment horizontal="center" vertical="center"/>
    </xf>
    <xf numFmtId="0" fontId="27" fillId="0" borderId="0" xfId="17" applyFont="1"/>
    <xf numFmtId="2" fontId="27" fillId="0" borderId="0" xfId="17" applyNumberFormat="1" applyFont="1"/>
    <xf numFmtId="0" fontId="25" fillId="0" borderId="0" xfId="17" applyFont="1" applyAlignment="1">
      <alignment vertical="top"/>
    </xf>
    <xf numFmtId="0" fontId="25" fillId="0" borderId="0" xfId="17" applyFont="1" applyAlignment="1">
      <alignment horizontal="right"/>
    </xf>
    <xf numFmtId="0" fontId="25" fillId="0" borderId="0" xfId="17" applyFont="1" applyAlignment="1">
      <alignment horizontal="left"/>
    </xf>
    <xf numFmtId="2" fontId="25" fillId="0" borderId="0" xfId="17" applyNumberFormat="1" applyFont="1" applyAlignment="1">
      <alignment horizontal="center" vertical="center"/>
    </xf>
    <xf numFmtId="0" fontId="25" fillId="0" borderId="0" xfId="17" applyFont="1" applyAlignment="1">
      <alignment horizontal="center" vertical="center"/>
    </xf>
    <xf numFmtId="2" fontId="25" fillId="0" borderId="0" xfId="17" applyNumberFormat="1" applyFont="1"/>
    <xf numFmtId="0" fontId="16" fillId="3" borderId="3" xfId="0" applyFont="1" applyFill="1" applyBorder="1" applyAlignment="1">
      <alignment vertical="top" wrapText="1"/>
    </xf>
    <xf numFmtId="168" fontId="9" fillId="0" borderId="20" xfId="21" applyNumberFormat="1" applyFont="1" applyBorder="1" applyAlignment="1">
      <alignment horizontal="center" vertical="center" wrapText="1"/>
    </xf>
    <xf numFmtId="168" fontId="21" fillId="0" borderId="21" xfId="28" applyNumberFormat="1" applyFont="1" applyBorder="1" applyAlignment="1">
      <alignment horizontal="center" vertical="center" wrapText="1"/>
    </xf>
    <xf numFmtId="0" fontId="21" fillId="0" borderId="21" xfId="28" applyFont="1" applyBorder="1" applyAlignment="1">
      <alignment vertical="center" wrapText="1"/>
    </xf>
    <xf numFmtId="167" fontId="21" fillId="0" borderId="21" xfId="21" applyNumberFormat="1" applyFont="1" applyBorder="1" applyAlignment="1">
      <alignment horizontal="center" vertical="center" wrapText="1"/>
    </xf>
    <xf numFmtId="168" fontId="9" fillId="0" borderId="0" xfId="21" applyNumberFormat="1" applyFont="1" applyAlignment="1">
      <alignment horizontal="center" vertical="center" wrapText="1"/>
    </xf>
    <xf numFmtId="164" fontId="23" fillId="0" borderId="21" xfId="21" applyNumberFormat="1" applyFont="1" applyBorder="1" applyAlignment="1">
      <alignment horizontal="center" vertical="center" wrapText="1"/>
    </xf>
    <xf numFmtId="164" fontId="23" fillId="0" borderId="0" xfId="18" applyFont="1" applyAlignment="1">
      <alignment vertical="center"/>
    </xf>
    <xf numFmtId="164" fontId="28" fillId="0" borderId="21" xfId="21" applyNumberFormat="1" applyFont="1" applyBorder="1" applyAlignment="1">
      <alignment horizontal="center" vertical="center" wrapText="1"/>
    </xf>
    <xf numFmtId="167" fontId="20" fillId="0" borderId="21" xfId="21" applyNumberFormat="1" applyFont="1" applyBorder="1" applyAlignment="1">
      <alignment horizontal="center" vertical="center" wrapText="1"/>
    </xf>
    <xf numFmtId="168" fontId="9" fillId="2" borderId="20" xfId="21" applyNumberFormat="1" applyFont="1" applyFill="1" applyBorder="1" applyAlignment="1">
      <alignment horizontal="center" vertical="center" wrapText="1"/>
    </xf>
    <xf numFmtId="168" fontId="9" fillId="0" borderId="23" xfId="21" applyNumberFormat="1" applyFont="1" applyBorder="1" applyAlignment="1">
      <alignment horizontal="center" vertical="center" wrapText="1"/>
    </xf>
    <xf numFmtId="0" fontId="29" fillId="0" borderId="0" xfId="18" applyNumberFormat="1" applyFont="1"/>
    <xf numFmtId="164" fontId="2" fillId="0" borderId="0" xfId="0" applyNumberFormat="1" applyFont="1"/>
    <xf numFmtId="164" fontId="2" fillId="0" borderId="0" xfId="0" applyNumberFormat="1" applyFont="1" applyAlignment="1">
      <alignment horizontal="left"/>
    </xf>
    <xf numFmtId="164" fontId="2" fillId="0" borderId="0" xfId="0" applyNumberFormat="1" applyFont="1" applyAlignment="1">
      <alignment horizontal="center"/>
    </xf>
    <xf numFmtId="164" fontId="13" fillId="0" borderId="0" xfId="0" applyNumberFormat="1" applyFont="1"/>
    <xf numFmtId="164" fontId="2" fillId="0" borderId="0" xfId="0" applyNumberFormat="1" applyFont="1" applyAlignment="1">
      <alignment horizontal="fill"/>
    </xf>
    <xf numFmtId="170" fontId="2" fillId="0" borderId="0" xfId="0" applyNumberFormat="1" applyFont="1" applyAlignment="1">
      <alignment horizontal="center"/>
    </xf>
    <xf numFmtId="164" fontId="14" fillId="0" borderId="0" xfId="0" applyNumberFormat="1" applyFont="1"/>
    <xf numFmtId="2" fontId="0" fillId="0" borderId="0" xfId="0" applyNumberFormat="1"/>
    <xf numFmtId="164" fontId="14" fillId="6" borderId="0" xfId="0" applyNumberFormat="1" applyFont="1" applyFill="1" applyAlignment="1">
      <alignment horizontal="left"/>
    </xf>
    <xf numFmtId="0" fontId="9" fillId="0" borderId="3" xfId="0" applyFont="1" applyBorder="1" applyAlignment="1">
      <alignment horizontal="left" vertical="center" wrapText="1"/>
    </xf>
    <xf numFmtId="0" fontId="9" fillId="0" borderId="3" xfId="0" applyFont="1" applyBorder="1" applyAlignment="1">
      <alignment horizontal="justify" vertical="top" wrapText="1"/>
    </xf>
    <xf numFmtId="2" fontId="15" fillId="0" borderId="0" xfId="19" applyNumberFormat="1" applyFont="1" applyBorder="1" applyAlignment="1">
      <alignment vertical="center" wrapText="1"/>
    </xf>
    <xf numFmtId="2" fontId="18" fillId="2" borderId="0" xfId="19" applyNumberFormat="1" applyFont="1" applyFill="1" applyBorder="1" applyAlignment="1">
      <alignment wrapText="1"/>
    </xf>
    <xf numFmtId="1" fontId="9" fillId="0" borderId="0" xfId="19" applyNumberFormat="1" applyFont="1" applyBorder="1" applyAlignment="1">
      <alignment horizontal="center" vertical="center" wrapText="1"/>
    </xf>
    <xf numFmtId="166" fontId="9" fillId="2" borderId="0" xfId="19" applyNumberFormat="1" applyFont="1" applyFill="1" applyBorder="1" applyAlignment="1">
      <alignment horizontal="center" vertical="center" wrapText="1"/>
    </xf>
    <xf numFmtId="0" fontId="8" fillId="0" borderId="0" xfId="19" applyFont="1" applyBorder="1" applyAlignment="1">
      <alignment horizontal="right" vertical="center" wrapText="1"/>
    </xf>
    <xf numFmtId="0" fontId="8" fillId="0" borderId="1" xfId="19" applyFont="1" applyBorder="1" applyAlignment="1">
      <alignment horizontal="right" vertical="center" wrapText="1"/>
    </xf>
    <xf numFmtId="166" fontId="9" fillId="0" borderId="1" xfId="19" applyNumberFormat="1" applyFont="1" applyBorder="1" applyAlignment="1">
      <alignment horizontal="center" vertical="center" wrapText="1"/>
    </xf>
    <xf numFmtId="0" fontId="8" fillId="0" borderId="1" xfId="19" applyFont="1" applyBorder="1" applyAlignment="1">
      <alignment horizontal="center" vertical="center" wrapText="1"/>
    </xf>
    <xf numFmtId="0" fontId="8" fillId="3" borderId="1" xfId="17" applyFont="1" applyFill="1" applyBorder="1" applyAlignment="1">
      <alignment horizontal="center" vertical="center"/>
    </xf>
    <xf numFmtId="9" fontId="8" fillId="0" borderId="1" xfId="32" applyFont="1" applyBorder="1" applyAlignment="1">
      <alignment horizontal="right" vertical="center" wrapText="1"/>
    </xf>
    <xf numFmtId="9" fontId="15" fillId="0" borderId="0" xfId="32" applyFont="1" applyBorder="1" applyAlignment="1">
      <alignment vertical="center" wrapText="1"/>
    </xf>
    <xf numFmtId="9" fontId="18" fillId="2" borderId="0" xfId="32" applyFont="1" applyFill="1" applyBorder="1" applyAlignment="1">
      <alignment wrapText="1"/>
    </xf>
    <xf numFmtId="9" fontId="2" fillId="0" borderId="0" xfId="32" applyFont="1" applyAlignment="1">
      <alignment vertical="center"/>
    </xf>
    <xf numFmtId="0" fontId="30" fillId="0" borderId="0" xfId="0" applyFont="1"/>
    <xf numFmtId="2" fontId="30" fillId="0" borderId="0" xfId="0" applyNumberFormat="1" applyFont="1"/>
    <xf numFmtId="0" fontId="30" fillId="0" borderId="0" xfId="0" applyFont="1" applyAlignment="1">
      <alignment horizontal="center"/>
    </xf>
    <xf numFmtId="0" fontId="30" fillId="0" borderId="0" xfId="0" applyFont="1" applyAlignment="1">
      <alignment horizontal="justify" vertical="top"/>
    </xf>
    <xf numFmtId="164" fontId="30" fillId="0" borderId="0" xfId="0" applyNumberFormat="1" applyFont="1"/>
    <xf numFmtId="164" fontId="31" fillId="0" borderId="0" xfId="0" applyNumberFormat="1" applyFont="1" applyAlignment="1">
      <alignment horizontal="left"/>
    </xf>
    <xf numFmtId="164" fontId="30" fillId="0" borderId="0" xfId="0" applyNumberFormat="1" applyFont="1" applyAlignment="1">
      <alignment horizontal="left"/>
    </xf>
    <xf numFmtId="164" fontId="30" fillId="0" borderId="0" xfId="0" applyNumberFormat="1" applyFont="1" applyAlignment="1">
      <alignment horizontal="center"/>
    </xf>
    <xf numFmtId="164" fontId="31" fillId="0" borderId="0" xfId="0" applyNumberFormat="1" applyFont="1" applyAlignment="1">
      <alignment horizontal="right"/>
    </xf>
    <xf numFmtId="164" fontId="31" fillId="0" borderId="0" xfId="0" applyNumberFormat="1" applyFont="1"/>
    <xf numFmtId="164" fontId="30" fillId="0" borderId="0" xfId="0" applyNumberFormat="1" applyFont="1" applyAlignment="1">
      <alignment horizontal="fill"/>
    </xf>
    <xf numFmtId="164" fontId="31" fillId="0" borderId="0" xfId="0" applyNumberFormat="1" applyFont="1" applyAlignment="1">
      <alignment horizontal="center"/>
    </xf>
    <xf numFmtId="167" fontId="30" fillId="0" borderId="0" xfId="0" applyNumberFormat="1" applyFont="1"/>
    <xf numFmtId="164" fontId="30" fillId="5" borderId="0" xfId="0" applyNumberFormat="1" applyFont="1" applyFill="1"/>
    <xf numFmtId="164" fontId="30" fillId="5" borderId="0" xfId="0" applyNumberFormat="1" applyFont="1" applyFill="1" applyAlignment="1">
      <alignment horizontal="left"/>
    </xf>
    <xf numFmtId="170" fontId="30" fillId="0" borderId="0" xfId="0" applyNumberFormat="1" applyFont="1" applyAlignment="1">
      <alignment horizontal="center"/>
    </xf>
    <xf numFmtId="170" fontId="30" fillId="0" borderId="0" xfId="0" applyNumberFormat="1" applyFont="1" applyAlignment="1">
      <alignment horizontal="left"/>
    </xf>
    <xf numFmtId="168" fontId="30" fillId="0" borderId="0" xfId="0" applyNumberFormat="1" applyFont="1" applyAlignment="1">
      <alignment horizontal="center"/>
    </xf>
    <xf numFmtId="164" fontId="31" fillId="0" borderId="0" xfId="0" applyNumberFormat="1" applyFont="1" applyAlignment="1">
      <alignment horizontal="left" wrapText="1"/>
    </xf>
    <xf numFmtId="0" fontId="32" fillId="0" borderId="0" xfId="0" applyFont="1"/>
    <xf numFmtId="169" fontId="30" fillId="0" borderId="0" xfId="0" applyNumberFormat="1" applyFont="1"/>
    <xf numFmtId="164" fontId="30" fillId="0" borderId="0" xfId="0" applyNumberFormat="1" applyFont="1" applyAlignment="1">
      <alignment horizontal="right"/>
    </xf>
    <xf numFmtId="164" fontId="33" fillId="0" borderId="0" xfId="0" applyNumberFormat="1" applyFont="1"/>
    <xf numFmtId="164" fontId="30" fillId="0" borderId="0" xfId="0" applyNumberFormat="1" applyFont="1" applyAlignment="1">
      <alignment vertical="top" wrapText="1"/>
    </xf>
    <xf numFmtId="167" fontId="30" fillId="0" borderId="0" xfId="0" applyNumberFormat="1" applyFont="1" applyAlignment="1">
      <alignment horizontal="right"/>
    </xf>
    <xf numFmtId="167" fontId="30" fillId="0" borderId="0" xfId="0" applyNumberFormat="1" applyFont="1" applyAlignment="1">
      <alignment horizontal="center"/>
    </xf>
    <xf numFmtId="168" fontId="34" fillId="0" borderId="18" xfId="0" applyNumberFormat="1" applyFont="1" applyBorder="1" applyAlignment="1">
      <alignment horizontal="center"/>
    </xf>
    <xf numFmtId="164" fontId="30" fillId="0" borderId="14" xfId="0" applyNumberFormat="1" applyFont="1" applyBorder="1"/>
    <xf numFmtId="164" fontId="30" fillId="0" borderId="14" xfId="0" applyNumberFormat="1" applyFont="1" applyBorder="1" applyAlignment="1">
      <alignment horizontal="left"/>
    </xf>
    <xf numFmtId="164" fontId="30" fillId="0" borderId="19" xfId="0" applyNumberFormat="1" applyFont="1" applyBorder="1"/>
    <xf numFmtId="164" fontId="35" fillId="0" borderId="0" xfId="0" applyNumberFormat="1" applyFont="1"/>
    <xf numFmtId="164" fontId="35" fillId="6" borderId="0" xfId="0" applyNumberFormat="1" applyFont="1" applyFill="1"/>
    <xf numFmtId="164" fontId="36" fillId="0" borderId="0" xfId="0" applyNumberFormat="1" applyFont="1"/>
    <xf numFmtId="164" fontId="31" fillId="0" borderId="0" xfId="0" applyNumberFormat="1" applyFont="1" applyAlignment="1">
      <alignment horizontal="right" vertical="top"/>
    </xf>
    <xf numFmtId="164" fontId="30" fillId="7" borderId="0" xfId="0" applyNumberFormat="1" applyFont="1" applyFill="1" applyAlignment="1">
      <alignment horizontal="left"/>
    </xf>
    <xf numFmtId="164" fontId="31" fillId="6" borderId="0" xfId="0" applyNumberFormat="1" applyFont="1" applyFill="1" applyAlignment="1">
      <alignment horizontal="left"/>
    </xf>
    <xf numFmtId="164" fontId="36" fillId="0" borderId="0" xfId="0" applyNumberFormat="1" applyFont="1" applyAlignment="1">
      <alignment horizontal="right"/>
    </xf>
    <xf numFmtId="164" fontId="30" fillId="6" borderId="0" xfId="0" applyNumberFormat="1" applyFont="1" applyFill="1" applyAlignment="1">
      <alignment horizontal="left"/>
    </xf>
    <xf numFmtId="164" fontId="37" fillId="7" borderId="0" xfId="0" applyNumberFormat="1" applyFont="1" applyFill="1"/>
    <xf numFmtId="164" fontId="32" fillId="0" borderId="0" xfId="0" applyNumberFormat="1" applyFont="1"/>
    <xf numFmtId="2" fontId="32" fillId="0" borderId="0" xfId="0" applyNumberFormat="1" applyFont="1"/>
    <xf numFmtId="172" fontId="30" fillId="0" borderId="0" xfId="0" applyNumberFormat="1" applyFont="1"/>
    <xf numFmtId="172" fontId="30" fillId="0" borderId="0" xfId="0" applyNumberFormat="1" applyFont="1" applyAlignment="1">
      <alignment horizontal="left"/>
    </xf>
    <xf numFmtId="173" fontId="38" fillId="8" borderId="0" xfId="0" applyNumberFormat="1" applyFont="1" applyFill="1"/>
    <xf numFmtId="164" fontId="38" fillId="8" borderId="0" xfId="0" applyNumberFormat="1" applyFont="1" applyFill="1"/>
    <xf numFmtId="164" fontId="38" fillId="8" borderId="0" xfId="0" applyNumberFormat="1" applyFont="1" applyFill="1" applyAlignment="1">
      <alignment horizontal="left"/>
    </xf>
    <xf numFmtId="173" fontId="30" fillId="0" borderId="0" xfId="0" applyNumberFormat="1" applyFont="1"/>
    <xf numFmtId="164" fontId="39" fillId="0" borderId="0" xfId="0" applyNumberFormat="1" applyFont="1"/>
    <xf numFmtId="170" fontId="32" fillId="0" borderId="0" xfId="0" applyNumberFormat="1" applyFont="1"/>
    <xf numFmtId="164" fontId="40" fillId="0" borderId="0" xfId="0" applyNumberFormat="1" applyFont="1"/>
    <xf numFmtId="164" fontId="35" fillId="0" borderId="0" xfId="0" applyNumberFormat="1" applyFont="1" applyAlignment="1">
      <alignment horizontal="left"/>
    </xf>
    <xf numFmtId="164" fontId="35" fillId="7" borderId="0" xfId="0" applyNumberFormat="1" applyFont="1" applyFill="1"/>
    <xf numFmtId="164" fontId="36" fillId="6" borderId="0" xfId="0" applyNumberFormat="1" applyFont="1" applyFill="1" applyAlignment="1">
      <alignment horizontal="left"/>
    </xf>
    <xf numFmtId="164" fontId="35" fillId="0" borderId="0" xfId="0" applyNumberFormat="1" applyFont="1" applyAlignment="1">
      <alignment horizontal="right"/>
    </xf>
    <xf numFmtId="170" fontId="30" fillId="0" borderId="19" xfId="0" applyNumberFormat="1" applyFont="1" applyBorder="1" applyAlignment="1">
      <alignment horizontal="center"/>
    </xf>
    <xf numFmtId="164" fontId="35" fillId="5" borderId="0" xfId="0" applyNumberFormat="1" applyFont="1" applyFill="1"/>
    <xf numFmtId="164" fontId="35" fillId="9" borderId="0" xfId="0" applyNumberFormat="1" applyFont="1" applyFill="1"/>
    <xf numFmtId="170" fontId="30" fillId="0" borderId="0" xfId="0" applyNumberFormat="1" applyFont="1"/>
    <xf numFmtId="164" fontId="30" fillId="0" borderId="0" xfId="0" applyNumberFormat="1" applyFont="1" applyAlignment="1">
      <alignment wrapText="1"/>
    </xf>
    <xf numFmtId="164" fontId="41" fillId="0" borderId="0" xfId="0" applyNumberFormat="1" applyFont="1"/>
    <xf numFmtId="164" fontId="31" fillId="0" borderId="26" xfId="0" applyNumberFormat="1" applyFont="1" applyBorder="1"/>
    <xf numFmtId="164" fontId="30" fillId="0" borderId="27" xfId="0" applyNumberFormat="1" applyFont="1" applyBorder="1" applyAlignment="1">
      <alignment horizontal="fill"/>
    </xf>
    <xf numFmtId="164" fontId="30" fillId="0" borderId="0" xfId="0" applyNumberFormat="1" applyFont="1" applyAlignment="1">
      <alignment vertical="center"/>
    </xf>
    <xf numFmtId="164" fontId="30" fillId="0" borderId="0" xfId="0" applyNumberFormat="1" applyFont="1" applyAlignment="1">
      <alignment horizontal="left" vertical="top" wrapText="1"/>
    </xf>
    <xf numFmtId="164" fontId="30" fillId="0" borderId="0" xfId="0" applyNumberFormat="1" applyFont="1" applyAlignment="1">
      <alignment horizontal="left" vertical="center"/>
    </xf>
    <xf numFmtId="164" fontId="30" fillId="0" borderId="0" xfId="0" applyNumberFormat="1" applyFont="1" applyAlignment="1">
      <alignment horizontal="left" wrapText="1"/>
    </xf>
    <xf numFmtId="164" fontId="34" fillId="6" borderId="0" xfId="0" applyNumberFormat="1" applyFont="1" applyFill="1"/>
    <xf numFmtId="164" fontId="34" fillId="5" borderId="0" xfId="0" applyNumberFormat="1" applyFont="1" applyFill="1"/>
    <xf numFmtId="164" fontId="35" fillId="7" borderId="0" xfId="0" applyNumberFormat="1" applyFont="1" applyFill="1" applyAlignment="1">
      <alignment vertical="center"/>
    </xf>
    <xf numFmtId="164" fontId="31" fillId="0" borderId="0" xfId="0" applyNumberFormat="1" applyFont="1" applyAlignment="1">
      <alignment horizontal="center" wrapText="1"/>
    </xf>
    <xf numFmtId="167" fontId="32" fillId="0" borderId="0" xfId="0" applyNumberFormat="1" applyFont="1"/>
    <xf numFmtId="164" fontId="36" fillId="7" borderId="0" xfId="0" applyNumberFormat="1" applyFont="1" applyFill="1"/>
    <xf numFmtId="168" fontId="32" fillId="0" borderId="0" xfId="0" applyNumberFormat="1" applyFont="1"/>
    <xf numFmtId="170" fontId="30" fillId="0" borderId="0" xfId="0" applyNumberFormat="1" applyFont="1" applyAlignment="1">
      <alignment horizontal="center" vertical="top" wrapText="1"/>
    </xf>
    <xf numFmtId="164" fontId="31" fillId="0" borderId="0" xfId="0" applyNumberFormat="1" applyFont="1" applyAlignment="1">
      <alignment horizontal="left" vertical="top" wrapText="1"/>
    </xf>
    <xf numFmtId="164" fontId="42" fillId="7" borderId="0" xfId="0" applyNumberFormat="1" applyFont="1" applyFill="1"/>
    <xf numFmtId="164" fontId="43" fillId="0" borderId="0" xfId="0" applyNumberFormat="1" applyFont="1"/>
    <xf numFmtId="164" fontId="30" fillId="0" borderId="0" xfId="0" applyNumberFormat="1" applyFont="1" applyAlignment="1">
      <alignment horizontal="left" vertical="top"/>
    </xf>
    <xf numFmtId="164" fontId="31" fillId="0" borderId="0" xfId="0" applyNumberFormat="1" applyFont="1" applyAlignment="1">
      <alignment horizontal="left" vertical="top"/>
    </xf>
    <xf numFmtId="164" fontId="36" fillId="0" borderId="0" xfId="0" applyNumberFormat="1" applyFont="1" applyAlignment="1">
      <alignment horizontal="left" vertical="top"/>
    </xf>
    <xf numFmtId="164" fontId="30" fillId="0" borderId="0" xfId="0" applyNumberFormat="1" applyFont="1" applyAlignment="1">
      <alignment horizontal="right" vertical="top"/>
    </xf>
    <xf numFmtId="164" fontId="44" fillId="0" borderId="0" xfId="0" applyNumberFormat="1" applyFont="1" applyAlignment="1">
      <alignment horizontal="left" vertical="top"/>
    </xf>
    <xf numFmtId="164" fontId="32" fillId="0" borderId="0" xfId="0" applyNumberFormat="1" applyFont="1" applyAlignment="1">
      <alignment wrapText="1"/>
    </xf>
    <xf numFmtId="164" fontId="45" fillId="7" borderId="0" xfId="0" applyNumberFormat="1" applyFont="1" applyFill="1"/>
    <xf numFmtId="164" fontId="31" fillId="0" borderId="0" xfId="0" applyNumberFormat="1" applyFont="1" applyAlignment="1">
      <alignment horizontal="fill"/>
    </xf>
    <xf numFmtId="0" fontId="31" fillId="0" borderId="0" xfId="0" applyFont="1" applyAlignment="1">
      <alignment horizontal="center" vertical="top" wrapText="1"/>
    </xf>
    <xf numFmtId="2" fontId="31" fillId="0" borderId="0" xfId="0" applyNumberFormat="1" applyFont="1"/>
    <xf numFmtId="0" fontId="31" fillId="0" borderId="0" xfId="0" applyFont="1" applyAlignment="1">
      <alignment horizontal="center"/>
    </xf>
    <xf numFmtId="164" fontId="46" fillId="0" borderId="0" xfId="0" applyNumberFormat="1" applyFont="1" applyAlignment="1">
      <alignment horizontal="right" vertical="top"/>
    </xf>
    <xf numFmtId="164" fontId="47" fillId="7" borderId="0" xfId="0" applyNumberFormat="1" applyFont="1" applyFill="1"/>
    <xf numFmtId="0" fontId="21" fillId="0" borderId="0" xfId="21" applyFont="1" applyAlignment="1">
      <alignment horizontal="center" vertical="center" wrapText="1"/>
    </xf>
    <xf numFmtId="164" fontId="8" fillId="4" borderId="1" xfId="21" applyNumberFormat="1" applyFont="1" applyFill="1" applyBorder="1" applyAlignment="1">
      <alignment horizontal="center" vertical="center" wrapText="1"/>
    </xf>
    <xf numFmtId="0" fontId="9" fillId="0" borderId="29" xfId="21" applyFont="1" applyBorder="1" applyAlignment="1">
      <alignment vertical="center" wrapText="1"/>
    </xf>
    <xf numFmtId="168" fontId="8" fillId="0" borderId="29" xfId="21" applyNumberFormat="1" applyFont="1" applyBorder="1" applyAlignment="1">
      <alignment horizontal="center" vertical="center" wrapText="1"/>
    </xf>
    <xf numFmtId="164" fontId="8" fillId="0" borderId="29" xfId="21" applyNumberFormat="1" applyFont="1" applyBorder="1" applyAlignment="1">
      <alignment horizontal="center" vertical="center" wrapText="1"/>
    </xf>
    <xf numFmtId="164" fontId="8" fillId="0" borderId="29" xfId="18" applyFont="1" applyBorder="1" applyAlignment="1">
      <alignment horizontal="center" vertical="center"/>
    </xf>
    <xf numFmtId="2" fontId="7" fillId="0" borderId="3" xfId="18" applyNumberFormat="1" applyFont="1" applyBorder="1" applyAlignment="1">
      <alignment vertical="center" wrapText="1"/>
    </xf>
    <xf numFmtId="164" fontId="21" fillId="0" borderId="30" xfId="21" applyNumberFormat="1" applyFont="1" applyBorder="1" applyAlignment="1">
      <alignment horizontal="center" vertical="center" wrapText="1"/>
    </xf>
    <xf numFmtId="168" fontId="9" fillId="2" borderId="31" xfId="21" applyNumberFormat="1" applyFont="1" applyFill="1" applyBorder="1" applyAlignment="1">
      <alignment horizontal="center" vertical="center" wrapText="1"/>
    </xf>
    <xf numFmtId="0" fontId="21" fillId="2" borderId="32" xfId="21" applyFont="1" applyFill="1" applyBorder="1" applyAlignment="1">
      <alignment vertical="center" wrapText="1"/>
    </xf>
    <xf numFmtId="168" fontId="21" fillId="2" borderId="32" xfId="21" applyNumberFormat="1" applyFont="1" applyFill="1" applyBorder="1" applyAlignment="1">
      <alignment horizontal="center" vertical="center" wrapText="1"/>
    </xf>
    <xf numFmtId="164" fontId="21" fillId="2" borderId="32" xfId="21" applyNumberFormat="1" applyFont="1" applyFill="1" applyBorder="1" applyAlignment="1">
      <alignment horizontal="center" vertical="center" wrapText="1"/>
    </xf>
    <xf numFmtId="164" fontId="20" fillId="2" borderId="32" xfId="21" applyNumberFormat="1" applyFont="1" applyFill="1" applyBorder="1" applyAlignment="1">
      <alignment horizontal="right" vertical="center" wrapText="1"/>
    </xf>
    <xf numFmtId="2" fontId="20" fillId="2" borderId="33" xfId="21" applyNumberFormat="1" applyFont="1" applyFill="1" applyBorder="1" applyAlignment="1">
      <alignment horizontal="center" vertical="center" wrapText="1"/>
    </xf>
    <xf numFmtId="168" fontId="9" fillId="0" borderId="2" xfId="21" applyNumberFormat="1" applyFont="1" applyBorder="1" applyAlignment="1">
      <alignment horizontal="center" vertical="center" wrapText="1"/>
    </xf>
    <xf numFmtId="0" fontId="9" fillId="0" borderId="3" xfId="21" applyFont="1" applyBorder="1" applyAlignment="1">
      <alignment vertical="center" wrapText="1"/>
    </xf>
    <xf numFmtId="168" fontId="9" fillId="0" borderId="3" xfId="21" applyNumberFormat="1" applyFont="1" applyBorder="1" applyAlignment="1">
      <alignment horizontal="center" vertical="center" wrapText="1"/>
    </xf>
    <xf numFmtId="164" fontId="9" fillId="0" borderId="3" xfId="21" applyNumberFormat="1" applyFont="1" applyBorder="1" applyAlignment="1">
      <alignment horizontal="center" vertical="center" wrapText="1"/>
    </xf>
    <xf numFmtId="164" fontId="9" fillId="0" borderId="3" xfId="21" applyNumberFormat="1" applyFont="1" applyBorder="1" applyAlignment="1">
      <alignment horizontal="right" vertical="center" wrapText="1"/>
    </xf>
    <xf numFmtId="168" fontId="9" fillId="0" borderId="3" xfId="18" applyNumberFormat="1" applyFont="1" applyBorder="1" applyAlignment="1">
      <alignment horizontal="center" vertical="center"/>
    </xf>
    <xf numFmtId="0" fontId="9" fillId="0" borderId="3" xfId="21" applyFont="1" applyBorder="1" applyAlignment="1">
      <alignment horizontal="left" vertical="center" wrapText="1"/>
    </xf>
    <xf numFmtId="168" fontId="9" fillId="0" borderId="2" xfId="28" applyNumberFormat="1" applyFont="1" applyBorder="1" applyAlignment="1">
      <alignment horizontal="center" vertical="center" wrapText="1"/>
    </xf>
    <xf numFmtId="168" fontId="9" fillId="0" borderId="3" xfId="28" applyNumberFormat="1" applyFont="1" applyBorder="1" applyAlignment="1">
      <alignment horizontal="center" vertical="center" wrapText="1"/>
    </xf>
    <xf numFmtId="164" fontId="9" fillId="0" borderId="3" xfId="28" applyNumberFormat="1" applyFont="1" applyBorder="1" applyAlignment="1">
      <alignment horizontal="center" vertical="center" wrapText="1"/>
    </xf>
    <xf numFmtId="164" fontId="9" fillId="0" borderId="6" xfId="18" applyFont="1" applyBorder="1" applyAlignment="1">
      <alignment horizontal="center"/>
    </xf>
    <xf numFmtId="0" fontId="9" fillId="0" borderId="3" xfId="28" applyFont="1" applyBorder="1" applyAlignment="1">
      <alignment vertical="center" wrapText="1"/>
    </xf>
    <xf numFmtId="164" fontId="9" fillId="0" borderId="3" xfId="28" applyNumberFormat="1" applyFont="1" applyBorder="1" applyAlignment="1">
      <alignment horizontal="right" vertical="center" wrapText="1"/>
    </xf>
    <xf numFmtId="0" fontId="9" fillId="0" borderId="3" xfId="28" applyFont="1" applyBorder="1" applyAlignment="1">
      <alignment horizontal="left" vertical="center" wrapText="1"/>
    </xf>
    <xf numFmtId="168" fontId="22" fillId="0" borderId="2" xfId="28" applyNumberFormat="1" applyFont="1" applyBorder="1" applyAlignment="1">
      <alignment horizontal="center" vertical="center" wrapText="1"/>
    </xf>
    <xf numFmtId="168" fontId="22" fillId="0" borderId="3" xfId="28" applyNumberFormat="1" applyFont="1" applyBorder="1" applyAlignment="1">
      <alignment horizontal="center" vertical="center" wrapText="1"/>
    </xf>
    <xf numFmtId="164" fontId="22" fillId="0" borderId="3" xfId="28" applyNumberFormat="1" applyFont="1" applyBorder="1" applyAlignment="1">
      <alignment horizontal="center" vertical="center" wrapText="1"/>
    </xf>
    <xf numFmtId="164" fontId="22" fillId="0" borderId="6" xfId="18" applyFont="1" applyBorder="1" applyAlignment="1">
      <alignment horizontal="center"/>
    </xf>
    <xf numFmtId="167" fontId="9" fillId="0" borderId="3" xfId="21" applyNumberFormat="1" applyFont="1" applyBorder="1" applyAlignment="1">
      <alignment horizontal="center" vertical="center" wrapText="1"/>
    </xf>
    <xf numFmtId="164" fontId="16" fillId="0" borderId="3" xfId="18" applyFont="1" applyBorder="1" applyAlignment="1">
      <alignment horizontal="justify" vertical="top" wrapText="1"/>
    </xf>
    <xf numFmtId="0" fontId="9" fillId="0" borderId="3" xfId="21" applyFont="1" applyBorder="1" applyAlignment="1">
      <alignment horizontal="center" vertical="center" wrapText="1"/>
    </xf>
    <xf numFmtId="168" fontId="9" fillId="0" borderId="2" xfId="18" applyNumberFormat="1" applyFont="1" applyBorder="1" applyAlignment="1">
      <alignment horizontal="center" vertical="center"/>
    </xf>
    <xf numFmtId="164" fontId="9" fillId="0" borderId="3" xfId="18" applyFont="1" applyBorder="1" applyAlignment="1">
      <alignment vertical="center"/>
    </xf>
    <xf numFmtId="0" fontId="9" fillId="2" borderId="3" xfId="21" applyFont="1" applyFill="1" applyBorder="1" applyAlignment="1">
      <alignment vertical="center" wrapText="1"/>
    </xf>
    <xf numFmtId="168" fontId="9" fillId="2" borderId="3" xfId="21" applyNumberFormat="1" applyFont="1" applyFill="1" applyBorder="1" applyAlignment="1">
      <alignment horizontal="center" vertical="center" wrapText="1"/>
    </xf>
    <xf numFmtId="164" fontId="9" fillId="2" borderId="3" xfId="21" applyNumberFormat="1" applyFont="1" applyFill="1" applyBorder="1" applyAlignment="1">
      <alignment horizontal="center" vertical="center" wrapText="1"/>
    </xf>
    <xf numFmtId="164" fontId="9" fillId="2" borderId="3" xfId="21" applyNumberFormat="1" applyFont="1" applyFill="1" applyBorder="1" applyAlignment="1">
      <alignment vertical="center" wrapText="1"/>
    </xf>
    <xf numFmtId="164" fontId="9" fillId="0" borderId="3" xfId="18" applyFont="1" applyBorder="1" applyAlignment="1">
      <alignment horizontal="center" vertical="center"/>
    </xf>
    <xf numFmtId="0" fontId="9" fillId="2" borderId="3" xfId="21" applyFont="1" applyFill="1" applyBorder="1" applyAlignment="1">
      <alignment vertical="center"/>
    </xf>
    <xf numFmtId="164" fontId="9" fillId="2" borderId="3" xfId="21" applyNumberFormat="1" applyFont="1" applyFill="1" applyBorder="1" applyAlignment="1">
      <alignment horizontal="right" vertical="center" wrapText="1"/>
    </xf>
    <xf numFmtId="168" fontId="22" fillId="0" borderId="2" xfId="21" applyNumberFormat="1" applyFont="1" applyBorder="1" applyAlignment="1">
      <alignment horizontal="center" vertical="center" wrapText="1"/>
    </xf>
    <xf numFmtId="0" fontId="22" fillId="0" borderId="3" xfId="21" applyFont="1" applyBorder="1" applyAlignment="1">
      <alignment vertical="center" wrapText="1"/>
    </xf>
    <xf numFmtId="168" fontId="22" fillId="0" borderId="3" xfId="21" applyNumberFormat="1" applyFont="1" applyBorder="1" applyAlignment="1">
      <alignment horizontal="center" vertical="center" wrapText="1"/>
    </xf>
    <xf numFmtId="164" fontId="22" fillId="0" borderId="3" xfId="21" applyNumberFormat="1" applyFont="1" applyBorder="1" applyAlignment="1">
      <alignment horizontal="center" vertical="center" wrapText="1"/>
    </xf>
    <xf numFmtId="164" fontId="22" fillId="0" borderId="3" xfId="21" applyNumberFormat="1" applyFont="1" applyBorder="1" applyAlignment="1">
      <alignment horizontal="right" vertical="center" wrapText="1"/>
    </xf>
    <xf numFmtId="164" fontId="22" fillId="0" borderId="3" xfId="18" applyFont="1" applyBorder="1" applyAlignment="1">
      <alignment vertical="center"/>
    </xf>
    <xf numFmtId="166" fontId="9" fillId="0" borderId="3" xfId="19" applyNumberFormat="1" applyFont="1" applyBorder="1" applyAlignment="1">
      <alignment horizontal="justify" vertical="top" wrapText="1"/>
    </xf>
    <xf numFmtId="164" fontId="9" fillId="0" borderId="3" xfId="18" applyFont="1" applyBorder="1" applyAlignment="1">
      <alignment horizontal="right" vertical="center"/>
    </xf>
    <xf numFmtId="0" fontId="9" fillId="0" borderId="3" xfId="18" applyNumberFormat="1" applyFont="1" applyBorder="1" applyAlignment="1">
      <alignment horizontal="justify" vertical="top" wrapText="1"/>
    </xf>
    <xf numFmtId="168" fontId="9" fillId="2" borderId="2" xfId="21" applyNumberFormat="1" applyFont="1" applyFill="1" applyBorder="1" applyAlignment="1">
      <alignment horizontal="center" vertical="center" wrapText="1"/>
    </xf>
    <xf numFmtId="4" fontId="16" fillId="0" borderId="3" xfId="19" applyNumberFormat="1" applyFont="1" applyBorder="1" applyAlignment="1">
      <alignment horizontal="justify" vertical="top" wrapText="1"/>
    </xf>
    <xf numFmtId="170" fontId="9" fillId="0" borderId="3" xfId="18" applyNumberFormat="1" applyFont="1" applyBorder="1" applyAlignment="1">
      <alignment vertical="center"/>
    </xf>
    <xf numFmtId="164" fontId="9" fillId="2" borderId="3" xfId="18" applyFont="1" applyFill="1" applyBorder="1" applyAlignment="1">
      <alignment vertical="center" wrapText="1"/>
    </xf>
    <xf numFmtId="164" fontId="9" fillId="2" borderId="3" xfId="18" applyFont="1" applyFill="1" applyBorder="1" applyAlignment="1">
      <alignment vertical="center"/>
    </xf>
    <xf numFmtId="168" fontId="9" fillId="2" borderId="3" xfId="18" applyNumberFormat="1" applyFont="1" applyFill="1" applyBorder="1" applyAlignment="1">
      <alignment horizontal="center" vertical="center"/>
    </xf>
    <xf numFmtId="164" fontId="9" fillId="2" borderId="3" xfId="18" applyFont="1" applyFill="1" applyBorder="1" applyAlignment="1">
      <alignment horizontal="center" vertical="center"/>
    </xf>
    <xf numFmtId="164" fontId="9" fillId="2" borderId="3" xfId="18" applyFont="1" applyFill="1" applyBorder="1" applyAlignment="1">
      <alignment horizontal="right" vertical="center"/>
    </xf>
    <xf numFmtId="168" fontId="9" fillId="2" borderId="2" xfId="18" applyNumberFormat="1" applyFont="1" applyFill="1" applyBorder="1" applyAlignment="1">
      <alignment horizontal="center" vertical="center"/>
    </xf>
    <xf numFmtId="2" fontId="9" fillId="0" borderId="3" xfId="19" applyNumberFormat="1" applyFont="1" applyBorder="1" applyAlignment="1">
      <alignment vertical="top" wrapText="1"/>
    </xf>
    <xf numFmtId="0" fontId="16" fillId="0" borderId="3" xfId="30" applyFont="1" applyBorder="1" applyAlignment="1">
      <alignment horizontal="justify" vertical="top" wrapText="1"/>
    </xf>
    <xf numFmtId="0" fontId="9" fillId="0" borderId="6" xfId="21" applyFont="1" applyBorder="1" applyAlignment="1">
      <alignment vertical="center" wrapText="1"/>
    </xf>
    <xf numFmtId="164" fontId="9" fillId="0" borderId="3" xfId="21" applyNumberFormat="1" applyFont="1" applyBorder="1" applyAlignment="1">
      <alignment vertical="center" wrapText="1"/>
    </xf>
    <xf numFmtId="0" fontId="9" fillId="2" borderId="2" xfId="21" applyFont="1" applyFill="1" applyBorder="1" applyAlignment="1">
      <alignment horizontal="center" vertical="center" wrapText="1"/>
    </xf>
    <xf numFmtId="164" fontId="9" fillId="0" borderId="2" xfId="18" applyFont="1" applyBorder="1" applyAlignment="1">
      <alignment horizontal="center" vertical="center"/>
    </xf>
    <xf numFmtId="164" fontId="9" fillId="2" borderId="2" xfId="18" applyFont="1" applyFill="1" applyBorder="1" applyAlignment="1">
      <alignment horizontal="center" vertical="center"/>
    </xf>
    <xf numFmtId="1" fontId="9" fillId="2" borderId="2" xfId="21" applyNumberFormat="1" applyFont="1" applyFill="1" applyBorder="1" applyAlignment="1">
      <alignment horizontal="center" vertical="center" wrapText="1"/>
    </xf>
    <xf numFmtId="168" fontId="9" fillId="2" borderId="4" xfId="21" applyNumberFormat="1" applyFont="1" applyFill="1" applyBorder="1" applyAlignment="1">
      <alignment horizontal="center" vertical="center" wrapText="1"/>
    </xf>
    <xf numFmtId="0" fontId="9" fillId="2" borderId="5" xfId="21" applyFont="1" applyFill="1" applyBorder="1" applyAlignment="1">
      <alignment vertical="center" wrapText="1"/>
    </xf>
    <xf numFmtId="168" fontId="9" fillId="2" borderId="5" xfId="21" applyNumberFormat="1" applyFont="1" applyFill="1" applyBorder="1" applyAlignment="1">
      <alignment horizontal="center" vertical="center" wrapText="1"/>
    </xf>
    <xf numFmtId="164" fontId="9" fillId="2" borderId="5" xfId="21" applyNumberFormat="1" applyFont="1" applyFill="1" applyBorder="1" applyAlignment="1">
      <alignment horizontal="center" vertical="center" wrapText="1"/>
    </xf>
    <xf numFmtId="164" fontId="9" fillId="2" borderId="5" xfId="18" applyFont="1" applyFill="1" applyBorder="1" applyAlignment="1">
      <alignment horizontal="right" vertical="center"/>
    </xf>
    <xf numFmtId="168" fontId="9" fillId="0" borderId="34" xfId="21" applyNumberFormat="1" applyFont="1" applyBorder="1" applyAlignment="1">
      <alignment horizontal="center" vertical="center" wrapText="1"/>
    </xf>
    <xf numFmtId="0" fontId="9" fillId="0" borderId="35" xfId="21" applyFont="1" applyBorder="1" applyAlignment="1">
      <alignment vertical="center" wrapText="1"/>
    </xf>
    <xf numFmtId="168" fontId="8" fillId="0" borderId="35" xfId="21" applyNumberFormat="1" applyFont="1" applyBorder="1" applyAlignment="1">
      <alignment horizontal="center" vertical="center" wrapText="1"/>
    </xf>
    <xf numFmtId="164" fontId="8" fillId="0" borderId="35" xfId="21" applyNumberFormat="1" applyFont="1" applyBorder="1" applyAlignment="1">
      <alignment horizontal="center" vertical="center" wrapText="1"/>
    </xf>
    <xf numFmtId="164" fontId="8" fillId="0" borderId="35" xfId="21" applyNumberFormat="1" applyFont="1" applyBorder="1" applyAlignment="1">
      <alignment horizontal="right" vertical="center" wrapText="1"/>
    </xf>
    <xf numFmtId="164" fontId="8" fillId="0" borderId="36" xfId="18" applyFont="1" applyBorder="1" applyAlignment="1">
      <alignment horizontal="center" vertical="center"/>
    </xf>
    <xf numFmtId="164" fontId="9" fillId="0" borderId="6" xfId="18" applyFont="1" applyBorder="1" applyAlignment="1">
      <alignment horizontal="center" vertical="center"/>
    </xf>
    <xf numFmtId="164" fontId="7" fillId="0" borderId="3" xfId="18" applyFont="1" applyBorder="1" applyAlignment="1">
      <alignment horizontal="justify" vertical="top" wrapText="1"/>
    </xf>
    <xf numFmtId="0" fontId="9" fillId="0" borderId="6" xfId="21" applyFont="1" applyBorder="1" applyAlignment="1">
      <alignment horizontal="center" vertical="center" wrapText="1"/>
    </xf>
    <xf numFmtId="164" fontId="9" fillId="2" borderId="6" xfId="18" applyFont="1" applyFill="1" applyBorder="1" applyAlignment="1">
      <alignment horizontal="center" vertical="center"/>
    </xf>
    <xf numFmtId="164" fontId="9" fillId="2" borderId="6" xfId="21" applyNumberFormat="1" applyFont="1" applyFill="1" applyBorder="1" applyAlignment="1">
      <alignment horizontal="center" vertical="center" wrapText="1"/>
    </xf>
    <xf numFmtId="164" fontId="9" fillId="0" borderId="6" xfId="21" applyNumberFormat="1" applyFont="1" applyBorder="1" applyAlignment="1">
      <alignment horizontal="center" vertical="center" wrapText="1"/>
    </xf>
    <xf numFmtId="164" fontId="22" fillId="0" borderId="6" xfId="21" applyNumberFormat="1" applyFont="1" applyBorder="1" applyAlignment="1">
      <alignment horizontal="center" vertical="center" wrapText="1"/>
    </xf>
    <xf numFmtId="0" fontId="9" fillId="2" borderId="6" xfId="21" applyFont="1" applyFill="1" applyBorder="1" applyAlignment="1">
      <alignment horizontal="center" vertical="center" wrapText="1"/>
    </xf>
    <xf numFmtId="164" fontId="9" fillId="0" borderId="3" xfId="18" applyFont="1" applyBorder="1" applyAlignment="1">
      <alignment vertical="center" wrapText="1"/>
    </xf>
    <xf numFmtId="164" fontId="9" fillId="2" borderId="3" xfId="18" applyFont="1" applyFill="1" applyBorder="1" applyAlignment="1">
      <alignment horizontal="center"/>
    </xf>
    <xf numFmtId="167" fontId="9" fillId="2" borderId="3" xfId="18" applyNumberFormat="1" applyFont="1" applyFill="1" applyBorder="1" applyAlignment="1">
      <alignment horizontal="center" vertical="center"/>
    </xf>
    <xf numFmtId="2" fontId="9" fillId="0" borderId="6" xfId="21" applyNumberFormat="1" applyFont="1" applyBorder="1" applyAlignment="1">
      <alignment horizontal="center" vertical="center" wrapText="1"/>
    </xf>
    <xf numFmtId="2" fontId="9" fillId="2" borderId="3" xfId="19" applyNumberFormat="1" applyFont="1" applyFill="1" applyBorder="1" applyAlignment="1">
      <alignment vertical="center" wrapText="1"/>
    </xf>
    <xf numFmtId="2" fontId="9" fillId="2" borderId="6" xfId="21" applyNumberFormat="1" applyFont="1" applyFill="1" applyBorder="1" applyAlignment="1">
      <alignment horizontal="center" vertical="center" wrapText="1"/>
    </xf>
    <xf numFmtId="0" fontId="9" fillId="2" borderId="3" xfId="21" applyFont="1" applyFill="1" applyBorder="1" applyAlignment="1">
      <alignment horizontal="left" vertical="center" wrapText="1"/>
    </xf>
    <xf numFmtId="164" fontId="7" fillId="0" borderId="6" xfId="18" applyFont="1" applyBorder="1"/>
    <xf numFmtId="164" fontId="9" fillId="2" borderId="7" xfId="18" applyFont="1" applyFill="1" applyBorder="1" applyAlignment="1">
      <alignment horizontal="center" vertical="center"/>
    </xf>
    <xf numFmtId="0" fontId="8" fillId="0" borderId="37" xfId="17" applyFont="1" applyBorder="1" applyAlignment="1">
      <alignment horizontal="center" vertical="top"/>
    </xf>
    <xf numFmtId="2" fontId="8" fillId="0" borderId="38" xfId="17" applyNumberFormat="1" applyFont="1" applyBorder="1" applyAlignment="1">
      <alignment horizontal="right" vertical="center"/>
    </xf>
    <xf numFmtId="2" fontId="8" fillId="0" borderId="38" xfId="17" applyNumberFormat="1" applyFont="1" applyBorder="1" applyAlignment="1">
      <alignment horizontal="left" vertical="center"/>
    </xf>
    <xf numFmtId="0" fontId="11" fillId="0" borderId="38" xfId="20" applyFont="1" applyBorder="1" applyAlignment="1">
      <alignment horizontal="center" vertical="top"/>
    </xf>
    <xf numFmtId="2" fontId="11" fillId="0" borderId="38" xfId="20" applyNumberFormat="1" applyFont="1" applyBorder="1" applyAlignment="1">
      <alignment horizontal="center" vertical="center"/>
    </xf>
    <xf numFmtId="165" fontId="11" fillId="0" borderId="38" xfId="20" applyNumberFormat="1" applyFont="1" applyBorder="1" applyAlignment="1">
      <alignment horizontal="center" vertical="center"/>
    </xf>
    <xf numFmtId="2" fontId="11" fillId="0" borderId="39" xfId="31" applyNumberFormat="1" applyFont="1" applyBorder="1" applyAlignment="1">
      <alignment horizontal="center"/>
    </xf>
    <xf numFmtId="0" fontId="8" fillId="3" borderId="4" xfId="17" applyFont="1" applyFill="1" applyBorder="1" applyAlignment="1">
      <alignment horizontal="center" vertical="center"/>
    </xf>
    <xf numFmtId="164" fontId="9" fillId="0" borderId="11" xfId="18" applyFont="1" applyBorder="1" applyAlignment="1">
      <alignment horizontal="justify" vertical="top" wrapText="1"/>
    </xf>
    <xf numFmtId="164" fontId="9" fillId="2" borderId="3" xfId="18" applyFont="1" applyFill="1" applyBorder="1" applyAlignment="1">
      <alignment horizontal="left" vertical="center" wrapText="1"/>
    </xf>
    <xf numFmtId="164" fontId="9" fillId="2" borderId="3" xfId="18" applyFont="1" applyFill="1" applyBorder="1" applyAlignment="1">
      <alignment horizontal="left" vertical="center"/>
    </xf>
    <xf numFmtId="2" fontId="9" fillId="2" borderId="3" xfId="19" applyNumberFormat="1" applyFont="1" applyFill="1" applyBorder="1" applyAlignment="1">
      <alignment horizontal="left" vertical="center" wrapText="1"/>
    </xf>
    <xf numFmtId="164" fontId="9" fillId="0" borderId="11" xfId="18" applyFont="1" applyBorder="1" applyAlignment="1">
      <alignment horizontal="left" vertical="center" wrapText="1"/>
    </xf>
    <xf numFmtId="4" fontId="7" fillId="0" borderId="3" xfId="19" applyNumberFormat="1" applyFont="1" applyBorder="1" applyAlignment="1">
      <alignment horizontal="left" vertical="center" wrapText="1"/>
    </xf>
    <xf numFmtId="164" fontId="7" fillId="0" borderId="3" xfId="18" applyFont="1" applyBorder="1" applyAlignment="1">
      <alignment horizontal="left" vertical="center" wrapText="1"/>
    </xf>
    <xf numFmtId="164" fontId="16" fillId="0" borderId="3" xfId="18" applyFont="1" applyBorder="1" applyAlignment="1">
      <alignment horizontal="left" vertical="center" wrapText="1"/>
    </xf>
    <xf numFmtId="166" fontId="9" fillId="0" borderId="3" xfId="19" applyNumberFormat="1" applyFont="1" applyBorder="1" applyAlignment="1">
      <alignment horizontal="left" vertical="center" wrapText="1"/>
    </xf>
    <xf numFmtId="0" fontId="9" fillId="0" borderId="3" xfId="18" applyNumberFormat="1" applyFont="1" applyBorder="1" applyAlignment="1">
      <alignment horizontal="left" vertical="center" wrapText="1"/>
    </xf>
    <xf numFmtId="4" fontId="16" fillId="0" borderId="3" xfId="19" applyNumberFormat="1" applyFont="1" applyBorder="1" applyAlignment="1">
      <alignment horizontal="left" vertical="center" wrapText="1"/>
    </xf>
    <xf numFmtId="164" fontId="9" fillId="0" borderId="3" xfId="29" applyFont="1" applyBorder="1" applyAlignment="1">
      <alignment horizontal="left" vertical="center" wrapText="1"/>
    </xf>
    <xf numFmtId="0" fontId="16" fillId="0" borderId="3" xfId="30" applyFont="1" applyBorder="1" applyAlignment="1">
      <alignment horizontal="left" vertical="center" wrapText="1"/>
    </xf>
    <xf numFmtId="0" fontId="16" fillId="3" borderId="3" xfId="0" applyFont="1" applyFill="1" applyBorder="1" applyAlignment="1">
      <alignment horizontal="left" vertical="center" wrapText="1"/>
    </xf>
    <xf numFmtId="0" fontId="9" fillId="0" borderId="3" xfId="20" applyFont="1" applyBorder="1" applyAlignment="1">
      <alignment horizontal="left" vertical="center" wrapText="1"/>
    </xf>
    <xf numFmtId="0" fontId="9" fillId="0" borderId="29" xfId="21" applyFont="1" applyBorder="1" applyAlignment="1">
      <alignment horizontal="center" vertical="center" wrapText="1"/>
    </xf>
    <xf numFmtId="0" fontId="9" fillId="2" borderId="31" xfId="21" applyFont="1" applyFill="1" applyBorder="1" applyAlignment="1">
      <alignment horizontal="center" vertical="center" wrapText="1"/>
    </xf>
    <xf numFmtId="164" fontId="20" fillId="2" borderId="32" xfId="21" applyNumberFormat="1" applyFont="1" applyFill="1" applyBorder="1" applyAlignment="1">
      <alignment horizontal="center" vertical="center" wrapText="1"/>
    </xf>
    <xf numFmtId="0" fontId="9" fillId="0" borderId="13" xfId="21" applyFont="1" applyBorder="1" applyAlignment="1">
      <alignment horizontal="center" vertical="center" wrapText="1"/>
    </xf>
    <xf numFmtId="168" fontId="9" fillId="0" borderId="11" xfId="21" applyNumberFormat="1" applyFont="1" applyBorder="1" applyAlignment="1">
      <alignment horizontal="center" vertical="center" wrapText="1"/>
    </xf>
    <xf numFmtId="164" fontId="9" fillId="0" borderId="11" xfId="21" applyNumberFormat="1" applyFont="1" applyBorder="1" applyAlignment="1">
      <alignment horizontal="center" vertical="center" wrapText="1"/>
    </xf>
    <xf numFmtId="0" fontId="9" fillId="0" borderId="2" xfId="21" applyFont="1" applyBorder="1" applyAlignment="1">
      <alignment horizontal="center" vertical="center" wrapText="1"/>
    </xf>
    <xf numFmtId="0" fontId="9" fillId="0" borderId="2" xfId="28" applyFont="1" applyBorder="1" applyAlignment="1">
      <alignment horizontal="center" vertical="center" wrapText="1"/>
    </xf>
    <xf numFmtId="0" fontId="7" fillId="0" borderId="2" xfId="18" applyNumberFormat="1" applyFont="1" applyBorder="1" applyAlignment="1">
      <alignment vertical="top"/>
    </xf>
    <xf numFmtId="0" fontId="7" fillId="0" borderId="3" xfId="18" applyNumberFormat="1" applyFont="1" applyBorder="1" applyAlignment="1">
      <alignment vertical="top" wrapText="1"/>
    </xf>
    <xf numFmtId="0" fontId="22" fillId="0" borderId="2" xfId="28" applyFont="1" applyBorder="1" applyAlignment="1">
      <alignment horizontal="center" vertical="center" wrapText="1"/>
    </xf>
    <xf numFmtId="170" fontId="9" fillId="0" borderId="2" xfId="18" applyNumberFormat="1" applyFont="1" applyBorder="1" applyAlignment="1">
      <alignment horizontal="center" vertical="center"/>
    </xf>
    <xf numFmtId="170" fontId="9" fillId="2" borderId="2" xfId="18" applyNumberFormat="1" applyFont="1" applyFill="1" applyBorder="1" applyAlignment="1">
      <alignment horizontal="center" vertical="center"/>
    </xf>
    <xf numFmtId="1" fontId="9" fillId="0" borderId="2" xfId="21" applyNumberFormat="1" applyFont="1" applyBorder="1" applyAlignment="1">
      <alignment horizontal="center" vertical="center" wrapText="1"/>
    </xf>
    <xf numFmtId="168" fontId="7" fillId="0" borderId="2" xfId="18" applyNumberFormat="1" applyFont="1" applyBorder="1" applyAlignment="1">
      <alignment horizontal="center" vertical="center"/>
    </xf>
    <xf numFmtId="166" fontId="9" fillId="2" borderId="2" xfId="21" applyNumberFormat="1" applyFont="1" applyFill="1" applyBorder="1" applyAlignment="1">
      <alignment horizontal="center" vertical="center" wrapText="1"/>
    </xf>
    <xf numFmtId="0" fontId="9" fillId="2" borderId="4" xfId="21" applyFont="1" applyFill="1" applyBorder="1" applyAlignment="1">
      <alignment horizontal="center" vertical="center" wrapText="1"/>
    </xf>
    <xf numFmtId="164" fontId="9" fillId="0" borderId="12" xfId="18" applyFont="1" applyBorder="1" applyAlignment="1">
      <alignment horizontal="center" vertical="center"/>
    </xf>
    <xf numFmtId="167" fontId="9" fillId="2" borderId="3" xfId="21" applyNumberFormat="1" applyFont="1" applyFill="1" applyBorder="1" applyAlignment="1">
      <alignment horizontal="center" vertical="center" wrapText="1"/>
    </xf>
    <xf numFmtId="164" fontId="9" fillId="2" borderId="5" xfId="18" applyFont="1" applyFill="1" applyBorder="1" applyAlignment="1">
      <alignment horizontal="center" vertical="center"/>
    </xf>
    <xf numFmtId="0" fontId="7" fillId="0" borderId="3" xfId="18" applyNumberFormat="1" applyFont="1" applyBorder="1" applyAlignment="1">
      <alignment horizontal="center" vertical="center"/>
    </xf>
    <xf numFmtId="0" fontId="7" fillId="0" borderId="6" xfId="18" applyNumberFormat="1" applyFont="1" applyBorder="1" applyAlignment="1">
      <alignment horizontal="center" vertical="center"/>
    </xf>
    <xf numFmtId="164" fontId="22" fillId="0" borderId="6" xfId="18" applyFont="1" applyBorder="1" applyAlignment="1">
      <alignment horizontal="center" vertical="center"/>
    </xf>
    <xf numFmtId="164" fontId="7" fillId="0" borderId="6" xfId="18" applyFont="1" applyBorder="1" applyAlignment="1">
      <alignment horizontal="center" vertical="center"/>
    </xf>
    <xf numFmtId="164" fontId="9" fillId="0" borderId="11" xfId="18" applyFont="1" applyBorder="1" applyAlignment="1">
      <alignment horizontal="center" vertical="center"/>
    </xf>
    <xf numFmtId="0" fontId="9" fillId="0" borderId="3" xfId="17" applyFont="1" applyBorder="1"/>
    <xf numFmtId="164" fontId="8" fillId="0" borderId="5" xfId="18" applyFont="1" applyBorder="1" applyAlignment="1">
      <alignment horizontal="center" vertical="center"/>
    </xf>
    <xf numFmtId="164" fontId="7" fillId="0" borderId="3" xfId="0" applyNumberFormat="1" applyFont="1" applyBorder="1" applyAlignment="1">
      <alignment horizontal="left" vertical="center"/>
    </xf>
    <xf numFmtId="2" fontId="8" fillId="0" borderId="1" xfId="19" applyNumberFormat="1" applyFont="1" applyBorder="1" applyAlignment="1">
      <alignment horizontal="center" vertical="center" wrapText="1"/>
    </xf>
    <xf numFmtId="2" fontId="9" fillId="2" borderId="1" xfId="19" applyNumberFormat="1" applyFont="1" applyFill="1" applyBorder="1" applyAlignment="1">
      <alignment horizontal="center" vertical="center" wrapText="1"/>
    </xf>
    <xf numFmtId="9" fontId="9" fillId="0" borderId="1" xfId="32" applyFont="1" applyBorder="1" applyAlignment="1">
      <alignment horizontal="left" vertical="center" wrapText="1"/>
    </xf>
    <xf numFmtId="164" fontId="8" fillId="0" borderId="1" xfId="18" applyFont="1" applyBorder="1" applyAlignment="1">
      <alignment horizontal="center" vertical="center"/>
    </xf>
    <xf numFmtId="0" fontId="8" fillId="0" borderId="1" xfId="19" applyFont="1" applyBorder="1" applyAlignment="1">
      <alignment horizontal="right" vertical="center" wrapText="1"/>
    </xf>
    <xf numFmtId="166" fontId="9" fillId="0" borderId="1" xfId="19" applyNumberFormat="1" applyFont="1" applyBorder="1" applyAlignment="1">
      <alignment horizontal="center" vertical="center" wrapText="1"/>
    </xf>
    <xf numFmtId="170" fontId="9" fillId="0" borderId="3" xfId="21" applyNumberFormat="1" applyFont="1" applyBorder="1" applyAlignment="1">
      <alignment horizontal="center" vertical="center" wrapText="1"/>
    </xf>
    <xf numFmtId="2" fontId="9" fillId="0" borderId="1" xfId="19" applyNumberFormat="1" applyFont="1" applyBorder="1" applyAlignment="1">
      <alignment horizontal="right" vertical="center" wrapText="1"/>
    </xf>
    <xf numFmtId="0" fontId="9" fillId="2" borderId="1" xfId="33" applyFont="1" applyFill="1" applyBorder="1" applyAlignment="1">
      <alignment horizontal="left" vertical="center" wrapText="1"/>
    </xf>
    <xf numFmtId="0" fontId="8" fillId="0" borderId="1" xfId="19" applyFont="1" applyBorder="1" applyAlignment="1">
      <alignment horizontal="right" vertical="center" wrapText="1"/>
    </xf>
    <xf numFmtId="164" fontId="8" fillId="0" borderId="1" xfId="18" applyFont="1" applyBorder="1" applyAlignment="1">
      <alignment horizontal="center" vertical="center"/>
    </xf>
    <xf numFmtId="0" fontId="10" fillId="0" borderId="1" xfId="19" applyFont="1" applyBorder="1" applyAlignment="1">
      <alignment horizontal="center" vertical="center" wrapText="1"/>
    </xf>
    <xf numFmtId="0" fontId="8" fillId="0" borderId="1" xfId="19" applyFont="1" applyBorder="1" applyAlignment="1">
      <alignment horizontal="center" vertical="center" wrapText="1"/>
    </xf>
    <xf numFmtId="166" fontId="9" fillId="0" borderId="1" xfId="19" applyNumberFormat="1" applyFont="1" applyBorder="1" applyAlignment="1">
      <alignment horizontal="center" vertical="center" wrapText="1"/>
    </xf>
    <xf numFmtId="4" fontId="9" fillId="2" borderId="1" xfId="18" applyNumberFormat="1" applyFont="1" applyFill="1" applyBorder="1" applyAlignment="1">
      <alignment horizontal="center" vertical="center"/>
    </xf>
    <xf numFmtId="166" fontId="9" fillId="0" borderId="28" xfId="19" applyNumberFormat="1" applyFont="1" applyBorder="1" applyAlignment="1">
      <alignment horizontal="center" vertical="center" wrapText="1"/>
    </xf>
    <xf numFmtId="166" fontId="9" fillId="0" borderId="16" xfId="19" applyNumberFormat="1" applyFont="1" applyBorder="1" applyAlignment="1">
      <alignment horizontal="center" vertical="center" wrapText="1"/>
    </xf>
    <xf numFmtId="0" fontId="10" fillId="0" borderId="8" xfId="17" applyFont="1" applyBorder="1" applyAlignment="1">
      <alignment horizontal="center" vertical="center"/>
    </xf>
    <xf numFmtId="0" fontId="10" fillId="0" borderId="9" xfId="17" applyFont="1" applyBorder="1" applyAlignment="1">
      <alignment horizontal="center" vertical="center"/>
    </xf>
    <xf numFmtId="0" fontId="10" fillId="0" borderId="10" xfId="17" applyFont="1" applyBorder="1" applyAlignment="1">
      <alignment horizontal="center" vertical="center"/>
    </xf>
    <xf numFmtId="0" fontId="8" fillId="0" borderId="15" xfId="17" applyFont="1" applyBorder="1" applyAlignment="1">
      <alignment horizontal="center" vertical="center" wrapText="1"/>
    </xf>
    <xf numFmtId="0" fontId="8" fillId="3" borderId="1" xfId="17" applyFont="1" applyFill="1" applyBorder="1" applyAlignment="1">
      <alignment horizontal="center" vertical="center"/>
    </xf>
    <xf numFmtId="0" fontId="20" fillId="0" borderId="8" xfId="21" applyFont="1" applyBorder="1" applyAlignment="1">
      <alignment horizontal="center" vertical="center" wrapText="1"/>
    </xf>
    <xf numFmtId="0" fontId="8" fillId="0" borderId="1" xfId="21" applyFont="1" applyBorder="1" applyAlignment="1">
      <alignment horizontal="center" vertical="center" wrapText="1"/>
    </xf>
    <xf numFmtId="0" fontId="9" fillId="4" borderId="1" xfId="21" applyFont="1" applyFill="1" applyBorder="1" applyAlignment="1">
      <alignment horizontal="center" vertical="center" wrapText="1"/>
    </xf>
    <xf numFmtId="0" fontId="8" fillId="4" borderId="1" xfId="21" applyFont="1" applyFill="1" applyBorder="1" applyAlignment="1">
      <alignment horizontal="center" vertical="center" wrapText="1"/>
    </xf>
    <xf numFmtId="168" fontId="8" fillId="4" borderId="1" xfId="21" applyNumberFormat="1" applyFont="1" applyFill="1" applyBorder="1" applyAlignment="1">
      <alignment horizontal="center" vertical="center" wrapText="1"/>
    </xf>
    <xf numFmtId="164" fontId="8" fillId="4" borderId="1" xfId="21" applyNumberFormat="1" applyFont="1" applyFill="1" applyBorder="1" applyAlignment="1">
      <alignment horizontal="center" vertical="center" wrapText="1"/>
    </xf>
    <xf numFmtId="164" fontId="8" fillId="4" borderId="1" xfId="18" applyFont="1" applyFill="1" applyBorder="1" applyAlignment="1">
      <alignment horizontal="center" vertical="center"/>
    </xf>
    <xf numFmtId="168" fontId="9" fillId="4" borderId="1" xfId="21" applyNumberFormat="1" applyFont="1" applyFill="1" applyBorder="1" applyAlignment="1">
      <alignment horizontal="center" vertical="center" wrapText="1"/>
    </xf>
  </cellXfs>
  <cellStyles count="34">
    <cellStyle name="Comma 2" xfId="31" xr:uid="{00000000-0005-0000-0000-000000000000}"/>
    <cellStyle name="Comma 3" xfId="24" xr:uid="{00000000-0005-0000-0000-000001000000}"/>
    <cellStyle name="Normal" xfId="0" builtinId="0"/>
    <cellStyle name="Normal 10" xfId="18" xr:uid="{00000000-0005-0000-0000-000003000000}"/>
    <cellStyle name="Normal 13" xfId="1" xr:uid="{00000000-0005-0000-0000-000004000000}"/>
    <cellStyle name="Normal 13 2" xfId="23" xr:uid="{00000000-0005-0000-0000-000005000000}"/>
    <cellStyle name="Normal 2" xfId="2" xr:uid="{00000000-0005-0000-0000-000006000000}"/>
    <cellStyle name="Normal 2 2" xfId="5" xr:uid="{00000000-0005-0000-0000-000007000000}"/>
    <cellStyle name="Normal 2 2 2" xfId="22" xr:uid="{00000000-0005-0000-0000-000008000000}"/>
    <cellStyle name="Normal 2 3" xfId="20" xr:uid="{00000000-0005-0000-0000-000009000000}"/>
    <cellStyle name="Normal 2 4" xfId="26" xr:uid="{00000000-0005-0000-0000-00000A000000}"/>
    <cellStyle name="Normal 3" xfId="4" xr:uid="{00000000-0005-0000-0000-00000B000000}"/>
    <cellStyle name="Normal 4" xfId="6" xr:uid="{00000000-0005-0000-0000-00000C000000}"/>
    <cellStyle name="Normal 5" xfId="3" xr:uid="{00000000-0005-0000-0000-00000D000000}"/>
    <cellStyle name="Normal 5 2" xfId="7" xr:uid="{00000000-0005-0000-0000-00000E000000}"/>
    <cellStyle name="Normal 5 3" xfId="8" xr:uid="{00000000-0005-0000-0000-00000F000000}"/>
    <cellStyle name="Normal 5_4th 11-12" xfId="9" xr:uid="{00000000-0005-0000-0000-000010000000}"/>
    <cellStyle name="Normal 6" xfId="10" xr:uid="{00000000-0005-0000-0000-000011000000}"/>
    <cellStyle name="Normal 6 2" xfId="27" xr:uid="{00000000-0005-0000-0000-000012000000}"/>
    <cellStyle name="Normal 7" xfId="11" xr:uid="{00000000-0005-0000-0000-000013000000}"/>
    <cellStyle name="Normal 7 2" xfId="12" xr:uid="{00000000-0005-0000-0000-000014000000}"/>
    <cellStyle name="Normal 8" xfId="13" xr:uid="{00000000-0005-0000-0000-000015000000}"/>
    <cellStyle name="Normal 9" xfId="14" xr:uid="{00000000-0005-0000-0000-000016000000}"/>
    <cellStyle name="Normal_Abstract" xfId="17" xr:uid="{00000000-0005-0000-0000-000017000000}"/>
    <cellStyle name="Normal_Alandur Detail 2" xfId="28" xr:uid="{00000000-0005-0000-0000-000018000000}"/>
    <cellStyle name="Normal_Alandur Detail 3 2" xfId="21" xr:uid="{00000000-0005-0000-0000-000019000000}"/>
    <cellStyle name="Normal_Phase XI QS 2" xfId="19" xr:uid="{00000000-0005-0000-0000-00001A000000}"/>
    <cellStyle name="Normal_Phase XI QS 2 2" xfId="33" xr:uid="{00000000-0005-0000-0000-00001B000000}"/>
    <cellStyle name="Normal_Pochampalli" xfId="29" xr:uid="{00000000-0005-0000-0000-00001C000000}"/>
    <cellStyle name="Normal_Sheet2" xfId="30" xr:uid="{00000000-0005-0000-0000-00001D000000}"/>
    <cellStyle name="Per cent" xfId="32" builtinId="5"/>
    <cellStyle name="Per cent 2" xfId="25" xr:uid="{00000000-0005-0000-0000-00001E000000}"/>
    <cellStyle name="Percent 2" xfId="15" xr:uid="{00000000-0005-0000-0000-000020000000}"/>
    <cellStyle name="Percent 3" xfId="16" xr:uid="{00000000-0005-0000-0000-00002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2590800</xdr:colOff>
      <xdr:row>1</xdr:row>
      <xdr:rowOff>0</xdr:rowOff>
    </xdr:from>
    <xdr:to>
      <xdr:col>3</xdr:col>
      <xdr:colOff>12700</xdr:colOff>
      <xdr:row>1</xdr:row>
      <xdr:rowOff>50800</xdr:rowOff>
    </xdr:to>
    <xdr:sp macro="" textlink="">
      <xdr:nvSpPr>
        <xdr:cNvPr id="2" name="Text Box 2">
          <a:extLst>
            <a:ext uri="{FF2B5EF4-FFF2-40B4-BE49-F238E27FC236}">
              <a16:creationId xmlns:a16="http://schemas.microsoft.com/office/drawing/2014/main" id="{EA9FAE9E-B4C8-C348-93C6-C50D74C57D06}"/>
            </a:ext>
          </a:extLst>
        </xdr:cNvPr>
        <xdr:cNvSpPr txBox="1">
          <a:spLocks noChangeArrowheads="1"/>
        </xdr:cNvSpPr>
      </xdr:nvSpPr>
      <xdr:spPr bwMode="auto">
        <a:xfrm>
          <a:off x="4241800" y="190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2590800</xdr:colOff>
      <xdr:row>1</xdr:row>
      <xdr:rowOff>0</xdr:rowOff>
    </xdr:from>
    <xdr:to>
      <xdr:col>3</xdr:col>
      <xdr:colOff>12700</xdr:colOff>
      <xdr:row>1</xdr:row>
      <xdr:rowOff>50800</xdr:rowOff>
    </xdr:to>
    <xdr:sp macro="" textlink="">
      <xdr:nvSpPr>
        <xdr:cNvPr id="3" name="Text Box 2">
          <a:extLst>
            <a:ext uri="{FF2B5EF4-FFF2-40B4-BE49-F238E27FC236}">
              <a16:creationId xmlns:a16="http://schemas.microsoft.com/office/drawing/2014/main" id="{6C9A6F03-AD99-924B-AD79-21C03F1F4669}"/>
            </a:ext>
          </a:extLst>
        </xdr:cNvPr>
        <xdr:cNvSpPr txBox="1">
          <a:spLocks noChangeArrowheads="1"/>
        </xdr:cNvSpPr>
      </xdr:nvSpPr>
      <xdr:spPr bwMode="auto">
        <a:xfrm>
          <a:off x="4241800" y="190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FO%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velops-%20corr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20 in 1"/>
      <sheetName val="Data"/>
      <sheetName val="Detail 3 in 1"/>
    </sheetNames>
    <sheetDataSet>
      <sheetData sheetId="0">
        <row r="171">
          <cell r="G171">
            <v>7417136.4474343965</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x.Abt"/>
      <sheetName val="Detail (2)"/>
      <sheetName val="Spectic Abt"/>
      <sheetName val="Septic tank"/>
      <sheetName val="Com.Abt"/>
      <sheetName val="Com.det"/>
      <sheetName val="Road abt"/>
      <sheetName val="Road detail"/>
      <sheetName val="sump Abst"/>
      <sheetName val="sump detail"/>
    </sheetNames>
    <sheetDataSet>
      <sheetData sheetId="0">
        <row r="51">
          <cell r="G51">
            <v>1037439.8</v>
          </cell>
        </row>
      </sheetData>
      <sheetData sheetId="1"/>
      <sheetData sheetId="2">
        <row r="30">
          <cell r="G30">
            <v>665360.9254999999</v>
          </cell>
        </row>
      </sheetData>
      <sheetData sheetId="3"/>
      <sheetData sheetId="4">
        <row r="28">
          <cell r="G28">
            <v>2619909.7052500001</v>
          </cell>
        </row>
      </sheetData>
      <sheetData sheetId="5"/>
      <sheetData sheetId="6">
        <row r="16">
          <cell r="G16">
            <v>1519607.7800000003</v>
          </cell>
        </row>
      </sheetData>
      <sheetData sheetId="7"/>
      <sheetData sheetId="8">
        <row r="57">
          <cell r="G57">
            <v>1235552.7680000002</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J31"/>
  <sheetViews>
    <sheetView tabSelected="1" zoomScale="142" zoomScaleNormal="77" zoomScaleSheetLayoutView="80" zoomScalePageLayoutView="77" workbookViewId="0">
      <selection activeCell="G20" sqref="G20"/>
    </sheetView>
  </sheetViews>
  <sheetFormatPr baseColWidth="10" defaultColWidth="10.1640625" defaultRowHeight="35" customHeight="1"/>
  <cols>
    <col min="1" max="1" width="9.33203125" style="11" customWidth="1"/>
    <col min="2" max="2" width="7.83203125" style="6" customWidth="1"/>
    <col min="3" max="3" width="50.1640625" style="6" customWidth="1"/>
    <col min="4" max="4" width="17.1640625" style="6" customWidth="1"/>
    <col min="5" max="5" width="8.5" style="6" customWidth="1"/>
    <col min="6" max="6" width="21.6640625" style="6" customWidth="1"/>
    <col min="7" max="7" width="22.33203125" style="6" customWidth="1"/>
    <col min="8" max="8" width="22.1640625" style="6" customWidth="1"/>
    <col min="9" max="9" width="14.33203125" style="6" bestFit="1" customWidth="1"/>
    <col min="10" max="10" width="39.83203125" style="6" customWidth="1"/>
    <col min="11" max="16384" width="10.1640625" style="6"/>
  </cols>
  <sheetData>
    <row r="1" spans="1:10" ht="23.25" customHeight="1">
      <c r="A1" s="416" t="s">
        <v>11</v>
      </c>
      <c r="B1" s="416"/>
      <c r="C1" s="416"/>
      <c r="D1" s="416"/>
      <c r="E1" s="416"/>
      <c r="F1" s="416"/>
      <c r="G1" s="16"/>
    </row>
    <row r="2" spans="1:10" ht="23.25" customHeight="1">
      <c r="A2" s="416" t="s">
        <v>12</v>
      </c>
      <c r="B2" s="416"/>
      <c r="C2" s="416"/>
      <c r="D2" s="416"/>
      <c r="E2" s="416"/>
      <c r="F2" s="416"/>
      <c r="G2" s="16"/>
    </row>
    <row r="3" spans="1:10" ht="23.25" customHeight="1">
      <c r="A3" s="417" t="s">
        <v>39</v>
      </c>
      <c r="B3" s="417"/>
      <c r="C3" s="417"/>
      <c r="D3" s="417"/>
      <c r="E3" s="417"/>
      <c r="F3" s="417"/>
    </row>
    <row r="4" spans="1:10" ht="48.75" customHeight="1">
      <c r="A4" s="418" t="s">
        <v>1413</v>
      </c>
      <c r="B4" s="418"/>
      <c r="C4" s="418"/>
      <c r="D4" s="418"/>
      <c r="E4" s="418"/>
      <c r="F4" s="418"/>
    </row>
    <row r="5" spans="1:10" s="10" customFormat="1" ht="30" customHeight="1">
      <c r="A5" s="161" t="s">
        <v>40</v>
      </c>
      <c r="B5" s="161" t="s">
        <v>4</v>
      </c>
      <c r="C5" s="161" t="s">
        <v>23</v>
      </c>
      <c r="D5" s="161" t="s">
        <v>37</v>
      </c>
      <c r="E5" s="161" t="s">
        <v>36</v>
      </c>
      <c r="F5" s="161" t="s">
        <v>5</v>
      </c>
    </row>
    <row r="6" spans="1:10" s="10" customFormat="1" ht="24" customHeight="1">
      <c r="A6" s="161"/>
      <c r="B6" s="161"/>
      <c r="C6" s="161" t="s">
        <v>41</v>
      </c>
      <c r="D6" s="418" t="s">
        <v>1411</v>
      </c>
      <c r="E6" s="418"/>
      <c r="F6" s="418"/>
    </row>
    <row r="7" spans="1:10" s="10" customFormat="1" ht="35.25" customHeight="1">
      <c r="A7" s="17">
        <v>1</v>
      </c>
      <c r="B7" s="18">
        <v>1</v>
      </c>
      <c r="C7" s="19" t="s">
        <v>1312</v>
      </c>
      <c r="D7" s="18">
        <f>'Abstract.20 in 1'!G181</f>
        <v>79619795.33154802</v>
      </c>
      <c r="E7" s="17" t="s">
        <v>42</v>
      </c>
      <c r="F7" s="18">
        <f>D7*B7</f>
        <v>79619795.33154802</v>
      </c>
      <c r="J7" s="10">
        <f>D7/40</f>
        <v>1990494.8832887006</v>
      </c>
    </row>
    <row r="8" spans="1:10" s="10" customFormat="1" ht="35.25" customHeight="1">
      <c r="A8" s="17">
        <v>2</v>
      </c>
      <c r="B8" s="18">
        <v>1</v>
      </c>
      <c r="C8" s="19" t="s">
        <v>1313</v>
      </c>
      <c r="D8" s="18">
        <f>'Abt . 10 qts'!G177</f>
        <v>24885252.649214003</v>
      </c>
      <c r="E8" s="17" t="s">
        <v>42</v>
      </c>
      <c r="F8" s="18">
        <f t="shared" ref="F8:F9" si="0">D8*B8</f>
        <v>24885252.649214003</v>
      </c>
      <c r="J8" s="10">
        <f>D8/10</f>
        <v>2488525.2649214002</v>
      </c>
    </row>
    <row r="9" spans="1:10" s="10" customFormat="1" ht="35.25" customHeight="1">
      <c r="A9" s="17">
        <v>3</v>
      </c>
      <c r="B9" s="18">
        <v>1</v>
      </c>
      <c r="C9" s="19" t="s">
        <v>1314</v>
      </c>
      <c r="D9" s="18">
        <f>'[1]Abstract.20 in 1'!$G$171</f>
        <v>7417136.4474343965</v>
      </c>
      <c r="E9" s="17" t="s">
        <v>42</v>
      </c>
      <c r="F9" s="18">
        <f t="shared" si="0"/>
        <v>7417136.4474343965</v>
      </c>
      <c r="J9" s="10">
        <f>D9/3</f>
        <v>2472378.8158114655</v>
      </c>
    </row>
    <row r="10" spans="1:10" s="10" customFormat="1" ht="25">
      <c r="A10" s="17"/>
      <c r="B10" s="160"/>
      <c r="C10" s="415" t="s">
        <v>43</v>
      </c>
      <c r="D10" s="415"/>
      <c r="E10" s="415"/>
      <c r="F10" s="406">
        <f>SUM(F7:F9)</f>
        <v>111922184.42819642</v>
      </c>
      <c r="G10" s="22" t="e">
        <f>#REF!</f>
        <v>#REF!</v>
      </c>
      <c r="H10" s="23"/>
    </row>
    <row r="11" spans="1:10" s="10" customFormat="1" ht="21.75" customHeight="1">
      <c r="A11" s="17"/>
      <c r="B11" s="160"/>
      <c r="C11" s="161" t="s">
        <v>1315</v>
      </c>
      <c r="D11" s="159"/>
      <c r="E11" s="159"/>
      <c r="F11" s="406"/>
      <c r="G11" s="154"/>
      <c r="H11" s="155"/>
    </row>
    <row r="12" spans="1:10" s="10" customFormat="1" ht="30.75" customHeight="1">
      <c r="A12" s="17">
        <v>4</v>
      </c>
      <c r="B12" s="160">
        <v>1</v>
      </c>
      <c r="C12" s="19" t="s">
        <v>1316</v>
      </c>
      <c r="D12" s="413">
        <v>1037440</v>
      </c>
      <c r="E12" s="159"/>
      <c r="F12" s="18">
        <f t="shared" ref="F12:F13" si="1">D12*B12</f>
        <v>1037440</v>
      </c>
      <c r="G12" s="154"/>
      <c r="H12" s="155"/>
    </row>
    <row r="13" spans="1:10" s="166" customFormat="1" ht="30.75" customHeight="1">
      <c r="A13" s="17">
        <v>5</v>
      </c>
      <c r="B13" s="160">
        <v>1</v>
      </c>
      <c r="C13" s="408" t="s">
        <v>1317</v>
      </c>
      <c r="D13" s="413">
        <f>'[2]Spectic Abt'!$G$30</f>
        <v>665360.9254999999</v>
      </c>
      <c r="E13" s="163"/>
      <c r="F13" s="18">
        <f t="shared" si="1"/>
        <v>665360.9254999999</v>
      </c>
      <c r="G13" s="164"/>
      <c r="H13" s="165"/>
    </row>
    <row r="14" spans="1:10" s="10" customFormat="1" ht="24" customHeight="1">
      <c r="A14" s="17"/>
      <c r="B14" s="160"/>
      <c r="C14" s="415" t="s">
        <v>44</v>
      </c>
      <c r="D14" s="415"/>
      <c r="E14" s="415"/>
      <c r="F14" s="406">
        <f>SUM(F10:F13)</f>
        <v>113624985.35369642</v>
      </c>
      <c r="G14" s="154"/>
      <c r="H14" s="155"/>
    </row>
    <row r="15" spans="1:10" ht="19">
      <c r="A15" s="17">
        <v>6</v>
      </c>
      <c r="B15" s="160"/>
      <c r="C15" s="19" t="s">
        <v>1421</v>
      </c>
      <c r="D15" s="418"/>
      <c r="E15" s="418"/>
      <c r="F15" s="18">
        <f>F14*12%</f>
        <v>13634998.242443571</v>
      </c>
      <c r="J15" s="24"/>
    </row>
    <row r="16" spans="1:10" ht="18">
      <c r="A16" s="17"/>
      <c r="B16" s="160"/>
      <c r="C16" s="415" t="s">
        <v>46</v>
      </c>
      <c r="D16" s="415"/>
      <c r="E16" s="415"/>
      <c r="F16" s="406">
        <f>SUM(F14:F15)</f>
        <v>127259983.59614</v>
      </c>
      <c r="J16" s="24"/>
    </row>
    <row r="17" spans="1:10" ht="25.5" customHeight="1">
      <c r="A17" s="17">
        <v>7</v>
      </c>
      <c r="B17" s="160"/>
      <c r="C17" s="27" t="s">
        <v>45</v>
      </c>
      <c r="D17" s="419" t="s">
        <v>3</v>
      </c>
      <c r="E17" s="419"/>
      <c r="F17" s="18">
        <v>150000</v>
      </c>
      <c r="J17" s="24"/>
    </row>
    <row r="18" spans="1:10" ht="25.5" customHeight="1">
      <c r="A18" s="17">
        <v>8</v>
      </c>
      <c r="B18" s="411"/>
      <c r="C18" s="27" t="s">
        <v>1419</v>
      </c>
      <c r="D18" s="419" t="s">
        <v>3</v>
      </c>
      <c r="E18" s="419"/>
      <c r="F18" s="18">
        <v>420000</v>
      </c>
      <c r="J18" s="24"/>
    </row>
    <row r="19" spans="1:10" ht="18">
      <c r="A19" s="17"/>
      <c r="B19" s="160"/>
      <c r="C19" s="415" t="s">
        <v>49</v>
      </c>
      <c r="D19" s="415"/>
      <c r="E19" s="415"/>
      <c r="F19" s="406">
        <f>SUM(F16:F18)</f>
        <v>127829983.59614</v>
      </c>
    </row>
    <row r="20" spans="1:10" ht="32.25" customHeight="1">
      <c r="A20" s="17">
        <v>9</v>
      </c>
      <c r="B20" s="160"/>
      <c r="C20" s="19" t="s">
        <v>47</v>
      </c>
      <c r="D20" s="419"/>
      <c r="E20" s="419"/>
      <c r="F20" s="18">
        <f>F19*1%</f>
        <v>1278299.8359614001</v>
      </c>
    </row>
    <row r="21" spans="1:10" ht="40.5" customHeight="1">
      <c r="A21" s="17">
        <v>10</v>
      </c>
      <c r="B21" s="160"/>
      <c r="C21" s="19" t="s">
        <v>1318</v>
      </c>
      <c r="D21" s="421"/>
      <c r="E21" s="422"/>
      <c r="F21" s="18">
        <f>F19*1%</f>
        <v>1278299.8359614001</v>
      </c>
    </row>
    <row r="22" spans="1:10" ht="33" customHeight="1">
      <c r="A22" s="17">
        <v>11</v>
      </c>
      <c r="B22" s="25"/>
      <c r="C22" s="26" t="s">
        <v>48</v>
      </c>
      <c r="D22" s="420"/>
      <c r="E22" s="420"/>
      <c r="F22" s="407">
        <f>F19*7.5%</f>
        <v>9587248.7697104998</v>
      </c>
    </row>
    <row r="23" spans="1:10" ht="18">
      <c r="A23" s="17"/>
      <c r="B23" s="160"/>
      <c r="C23" s="415" t="s">
        <v>1412</v>
      </c>
      <c r="D23" s="415"/>
      <c r="E23" s="415"/>
      <c r="F23" s="406">
        <f>SUM(F19:F22)</f>
        <v>139973832.03777331</v>
      </c>
    </row>
    <row r="24" spans="1:10" ht="24.75" customHeight="1">
      <c r="A24" s="17">
        <v>12</v>
      </c>
      <c r="B24" s="160"/>
      <c r="C24" s="26" t="s">
        <v>50</v>
      </c>
      <c r="D24" s="159"/>
      <c r="E24" s="159"/>
      <c r="F24" s="18">
        <v>100000</v>
      </c>
    </row>
    <row r="25" spans="1:10" ht="24.75" customHeight="1">
      <c r="A25" s="17">
        <v>13</v>
      </c>
      <c r="B25" s="160"/>
      <c r="C25" s="26" t="s">
        <v>52</v>
      </c>
      <c r="D25" s="159"/>
      <c r="E25" s="159"/>
      <c r="F25" s="18">
        <v>30000</v>
      </c>
    </row>
    <row r="26" spans="1:10" ht="24.75" customHeight="1">
      <c r="A26" s="17">
        <v>14</v>
      </c>
      <c r="B26" s="160"/>
      <c r="C26" s="26" t="s">
        <v>51</v>
      </c>
      <c r="D26" s="159"/>
      <c r="E26" s="159"/>
      <c r="F26" s="18">
        <v>50000</v>
      </c>
    </row>
    <row r="27" spans="1:10" ht="24.75" customHeight="1">
      <c r="A27" s="17">
        <v>15</v>
      </c>
      <c r="B27" s="411"/>
      <c r="C27" s="414" t="s">
        <v>1418</v>
      </c>
      <c r="D27" s="410"/>
      <c r="E27" s="410"/>
      <c r="F27" s="18">
        <v>500000</v>
      </c>
    </row>
    <row r="28" spans="1:10" ht="24.75" customHeight="1">
      <c r="A28" s="17">
        <v>16</v>
      </c>
      <c r="B28" s="411"/>
      <c r="C28" s="414" t="s">
        <v>1420</v>
      </c>
      <c r="D28" s="410"/>
      <c r="E28" s="410"/>
      <c r="F28" s="18">
        <v>86000</v>
      </c>
    </row>
    <row r="29" spans="1:10" ht="18">
      <c r="A29" s="20"/>
      <c r="B29" s="25"/>
      <c r="C29" s="415" t="s">
        <v>53</v>
      </c>
      <c r="D29" s="415"/>
      <c r="E29" s="415"/>
      <c r="F29" s="406">
        <f>SUM(F23:F28)</f>
        <v>140739832.03777331</v>
      </c>
      <c r="H29" s="6">
        <f>F21</f>
        <v>1278299.8359614001</v>
      </c>
      <c r="I29" s="6">
        <f>H29-8173.26</f>
        <v>1270126.5759614001</v>
      </c>
      <c r="J29" s="6">
        <v>14070000</v>
      </c>
    </row>
    <row r="30" spans="1:10" ht="18">
      <c r="A30" s="156"/>
      <c r="B30" s="157"/>
      <c r="C30" s="158"/>
      <c r="D30" s="418" t="s">
        <v>13</v>
      </c>
      <c r="E30" s="418"/>
      <c r="F30" s="409">
        <v>140741000</v>
      </c>
      <c r="G30" s="6">
        <f>F30-F29</f>
        <v>1167.9622266888618</v>
      </c>
    </row>
    <row r="31" spans="1:10" ht="28" customHeight="1">
      <c r="D31" s="415"/>
      <c r="E31" s="415"/>
      <c r="F31" s="21"/>
      <c r="G31" s="6">
        <v>140741000</v>
      </c>
      <c r="H31" s="6">
        <f>G31-F31</f>
        <v>140741000</v>
      </c>
      <c r="J31" s="6">
        <f>F31-F29</f>
        <v>-140739832.03777331</v>
      </c>
    </row>
  </sheetData>
  <mergeCells count="19">
    <mergeCell ref="C23:E23"/>
    <mergeCell ref="C29:E29"/>
    <mergeCell ref="D31:E31"/>
    <mergeCell ref="D17:E17"/>
    <mergeCell ref="D21:E21"/>
    <mergeCell ref="D30:E30"/>
    <mergeCell ref="D15:E15"/>
    <mergeCell ref="C16:E16"/>
    <mergeCell ref="C19:E19"/>
    <mergeCell ref="D20:E20"/>
    <mergeCell ref="D22:E22"/>
    <mergeCell ref="D18:E18"/>
    <mergeCell ref="C14:E14"/>
    <mergeCell ref="C10:E10"/>
    <mergeCell ref="A1:F1"/>
    <mergeCell ref="A2:F2"/>
    <mergeCell ref="A3:F3"/>
    <mergeCell ref="A4:F4"/>
    <mergeCell ref="D6:F6"/>
  </mergeCells>
  <phoneticPr fontId="12" type="noConversion"/>
  <printOptions horizontalCentered="1"/>
  <pageMargins left="0.57999999999999996" right="0.27" top="0.33" bottom="0.46" header="0.24" footer="0.28000000000000003"/>
  <pageSetup paperSize="9" scale="77" orientation="portrait" r:id="rId1"/>
  <headerFooter>
    <oddHeade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81"/>
  <sheetViews>
    <sheetView view="pageBreakPreview" topLeftCell="A177" zoomScale="78" zoomScaleSheetLayoutView="78" workbookViewId="0">
      <selection activeCell="E173" sqref="E173"/>
    </sheetView>
  </sheetViews>
  <sheetFormatPr baseColWidth="10" defaultColWidth="9.1640625" defaultRowHeight="16"/>
  <cols>
    <col min="1" max="1" width="3.6640625" style="124" customWidth="1"/>
    <col min="2" max="2" width="11" style="125" bestFit="1" customWidth="1"/>
    <col min="3" max="3" width="7.33203125" style="126" bestFit="1" customWidth="1"/>
    <col min="4" max="4" width="54.5" style="105" customWidth="1"/>
    <col min="5" max="5" width="13.5" style="127" bestFit="1" customWidth="1"/>
    <col min="6" max="6" width="7.5" style="128" bestFit="1" customWidth="1"/>
    <col min="7" max="7" width="16.33203125" style="129" bestFit="1" customWidth="1"/>
    <col min="8" max="256" width="9.1640625" style="105"/>
    <col min="257" max="257" width="5" style="105" customWidth="1"/>
    <col min="258" max="258" width="7.5" style="105" customWidth="1"/>
    <col min="259" max="259" width="5.1640625" style="105" customWidth="1"/>
    <col min="260" max="260" width="58.33203125" style="105" customWidth="1"/>
    <col min="261" max="261" width="12.1640625" style="105" customWidth="1"/>
    <col min="262" max="262" width="6.5" style="105" customWidth="1"/>
    <col min="263" max="263" width="14.83203125" style="105" customWidth="1"/>
    <col min="264" max="512" width="9.1640625" style="105"/>
    <col min="513" max="513" width="5" style="105" customWidth="1"/>
    <col min="514" max="514" width="7.5" style="105" customWidth="1"/>
    <col min="515" max="515" width="5.1640625" style="105" customWidth="1"/>
    <col min="516" max="516" width="58.33203125" style="105" customWidth="1"/>
    <col min="517" max="517" width="12.1640625" style="105" customWidth="1"/>
    <col min="518" max="518" width="6.5" style="105" customWidth="1"/>
    <col min="519" max="519" width="14.83203125" style="105" customWidth="1"/>
    <col min="520" max="768" width="9.1640625" style="105"/>
    <col min="769" max="769" width="5" style="105" customWidth="1"/>
    <col min="770" max="770" width="7.5" style="105" customWidth="1"/>
    <col min="771" max="771" width="5.1640625" style="105" customWidth="1"/>
    <col min="772" max="772" width="58.33203125" style="105" customWidth="1"/>
    <col min="773" max="773" width="12.1640625" style="105" customWidth="1"/>
    <col min="774" max="774" width="6.5" style="105" customWidth="1"/>
    <col min="775" max="775" width="14.83203125" style="105" customWidth="1"/>
    <col min="776" max="1024" width="9.1640625" style="105"/>
    <col min="1025" max="1025" width="5" style="105" customWidth="1"/>
    <col min="1026" max="1026" width="7.5" style="105" customWidth="1"/>
    <col min="1027" max="1027" width="5.1640625" style="105" customWidth="1"/>
    <col min="1028" max="1028" width="58.33203125" style="105" customWidth="1"/>
    <col min="1029" max="1029" width="12.1640625" style="105" customWidth="1"/>
    <col min="1030" max="1030" width="6.5" style="105" customWidth="1"/>
    <col min="1031" max="1031" width="14.83203125" style="105" customWidth="1"/>
    <col min="1032" max="1280" width="9.1640625" style="105"/>
    <col min="1281" max="1281" width="5" style="105" customWidth="1"/>
    <col min="1282" max="1282" width="7.5" style="105" customWidth="1"/>
    <col min="1283" max="1283" width="5.1640625" style="105" customWidth="1"/>
    <col min="1284" max="1284" width="58.33203125" style="105" customWidth="1"/>
    <col min="1285" max="1285" width="12.1640625" style="105" customWidth="1"/>
    <col min="1286" max="1286" width="6.5" style="105" customWidth="1"/>
    <col min="1287" max="1287" width="14.83203125" style="105" customWidth="1"/>
    <col min="1288" max="1536" width="9.1640625" style="105"/>
    <col min="1537" max="1537" width="5" style="105" customWidth="1"/>
    <col min="1538" max="1538" width="7.5" style="105" customWidth="1"/>
    <col min="1539" max="1539" width="5.1640625" style="105" customWidth="1"/>
    <col min="1540" max="1540" width="58.33203125" style="105" customWidth="1"/>
    <col min="1541" max="1541" width="12.1640625" style="105" customWidth="1"/>
    <col min="1542" max="1542" width="6.5" style="105" customWidth="1"/>
    <col min="1543" max="1543" width="14.83203125" style="105" customWidth="1"/>
    <col min="1544" max="1792" width="9.1640625" style="105"/>
    <col min="1793" max="1793" width="5" style="105" customWidth="1"/>
    <col min="1794" max="1794" width="7.5" style="105" customWidth="1"/>
    <col min="1795" max="1795" width="5.1640625" style="105" customWidth="1"/>
    <col min="1796" max="1796" width="58.33203125" style="105" customWidth="1"/>
    <col min="1797" max="1797" width="12.1640625" style="105" customWidth="1"/>
    <col min="1798" max="1798" width="6.5" style="105" customWidth="1"/>
    <col min="1799" max="1799" width="14.83203125" style="105" customWidth="1"/>
    <col min="1800" max="2048" width="9.1640625" style="105"/>
    <col min="2049" max="2049" width="5" style="105" customWidth="1"/>
    <col min="2050" max="2050" width="7.5" style="105" customWidth="1"/>
    <col min="2051" max="2051" width="5.1640625" style="105" customWidth="1"/>
    <col min="2052" max="2052" width="58.33203125" style="105" customWidth="1"/>
    <col min="2053" max="2053" width="12.1640625" style="105" customWidth="1"/>
    <col min="2054" max="2054" width="6.5" style="105" customWidth="1"/>
    <col min="2055" max="2055" width="14.83203125" style="105" customWidth="1"/>
    <col min="2056" max="2304" width="9.1640625" style="105"/>
    <col min="2305" max="2305" width="5" style="105" customWidth="1"/>
    <col min="2306" max="2306" width="7.5" style="105" customWidth="1"/>
    <col min="2307" max="2307" width="5.1640625" style="105" customWidth="1"/>
    <col min="2308" max="2308" width="58.33203125" style="105" customWidth="1"/>
    <col min="2309" max="2309" width="12.1640625" style="105" customWidth="1"/>
    <col min="2310" max="2310" width="6.5" style="105" customWidth="1"/>
    <col min="2311" max="2311" width="14.83203125" style="105" customWidth="1"/>
    <col min="2312" max="2560" width="9.1640625" style="105"/>
    <col min="2561" max="2561" width="5" style="105" customWidth="1"/>
    <col min="2562" max="2562" width="7.5" style="105" customWidth="1"/>
    <col min="2563" max="2563" width="5.1640625" style="105" customWidth="1"/>
    <col min="2564" max="2564" width="58.33203125" style="105" customWidth="1"/>
    <col min="2565" max="2565" width="12.1640625" style="105" customWidth="1"/>
    <col min="2566" max="2566" width="6.5" style="105" customWidth="1"/>
    <col min="2567" max="2567" width="14.83203125" style="105" customWidth="1"/>
    <col min="2568" max="2816" width="9.1640625" style="105"/>
    <col min="2817" max="2817" width="5" style="105" customWidth="1"/>
    <col min="2818" max="2818" width="7.5" style="105" customWidth="1"/>
    <col min="2819" max="2819" width="5.1640625" style="105" customWidth="1"/>
    <col min="2820" max="2820" width="58.33203125" style="105" customWidth="1"/>
    <col min="2821" max="2821" width="12.1640625" style="105" customWidth="1"/>
    <col min="2822" max="2822" width="6.5" style="105" customWidth="1"/>
    <col min="2823" max="2823" width="14.83203125" style="105" customWidth="1"/>
    <col min="2824" max="3072" width="9.1640625" style="105"/>
    <col min="3073" max="3073" width="5" style="105" customWidth="1"/>
    <col min="3074" max="3074" width="7.5" style="105" customWidth="1"/>
    <col min="3075" max="3075" width="5.1640625" style="105" customWidth="1"/>
    <col min="3076" max="3076" width="58.33203125" style="105" customWidth="1"/>
    <col min="3077" max="3077" width="12.1640625" style="105" customWidth="1"/>
    <col min="3078" max="3078" width="6.5" style="105" customWidth="1"/>
    <col min="3079" max="3079" width="14.83203125" style="105" customWidth="1"/>
    <col min="3080" max="3328" width="9.1640625" style="105"/>
    <col min="3329" max="3329" width="5" style="105" customWidth="1"/>
    <col min="3330" max="3330" width="7.5" style="105" customWidth="1"/>
    <col min="3331" max="3331" width="5.1640625" style="105" customWidth="1"/>
    <col min="3332" max="3332" width="58.33203125" style="105" customWidth="1"/>
    <col min="3333" max="3333" width="12.1640625" style="105" customWidth="1"/>
    <col min="3334" max="3334" width="6.5" style="105" customWidth="1"/>
    <col min="3335" max="3335" width="14.83203125" style="105" customWidth="1"/>
    <col min="3336" max="3584" width="9.1640625" style="105"/>
    <col min="3585" max="3585" width="5" style="105" customWidth="1"/>
    <col min="3586" max="3586" width="7.5" style="105" customWidth="1"/>
    <col min="3587" max="3587" width="5.1640625" style="105" customWidth="1"/>
    <col min="3588" max="3588" width="58.33203125" style="105" customWidth="1"/>
    <col min="3589" max="3589" width="12.1640625" style="105" customWidth="1"/>
    <col min="3590" max="3590" width="6.5" style="105" customWidth="1"/>
    <col min="3591" max="3591" width="14.83203125" style="105" customWidth="1"/>
    <col min="3592" max="3840" width="9.1640625" style="105"/>
    <col min="3841" max="3841" width="5" style="105" customWidth="1"/>
    <col min="3842" max="3842" width="7.5" style="105" customWidth="1"/>
    <col min="3843" max="3843" width="5.1640625" style="105" customWidth="1"/>
    <col min="3844" max="3844" width="58.33203125" style="105" customWidth="1"/>
    <col min="3845" max="3845" width="12.1640625" style="105" customWidth="1"/>
    <col min="3846" max="3846" width="6.5" style="105" customWidth="1"/>
    <col min="3847" max="3847" width="14.83203125" style="105" customWidth="1"/>
    <col min="3848" max="4096" width="9.1640625" style="105"/>
    <col min="4097" max="4097" width="5" style="105" customWidth="1"/>
    <col min="4098" max="4098" width="7.5" style="105" customWidth="1"/>
    <col min="4099" max="4099" width="5.1640625" style="105" customWidth="1"/>
    <col min="4100" max="4100" width="58.33203125" style="105" customWidth="1"/>
    <col min="4101" max="4101" width="12.1640625" style="105" customWidth="1"/>
    <col min="4102" max="4102" width="6.5" style="105" customWidth="1"/>
    <col min="4103" max="4103" width="14.83203125" style="105" customWidth="1"/>
    <col min="4104" max="4352" width="9.1640625" style="105"/>
    <col min="4353" max="4353" width="5" style="105" customWidth="1"/>
    <col min="4354" max="4354" width="7.5" style="105" customWidth="1"/>
    <col min="4355" max="4355" width="5.1640625" style="105" customWidth="1"/>
    <col min="4356" max="4356" width="58.33203125" style="105" customWidth="1"/>
    <col min="4357" max="4357" width="12.1640625" style="105" customWidth="1"/>
    <col min="4358" max="4358" width="6.5" style="105" customWidth="1"/>
    <col min="4359" max="4359" width="14.83203125" style="105" customWidth="1"/>
    <col min="4360" max="4608" width="9.1640625" style="105"/>
    <col min="4609" max="4609" width="5" style="105" customWidth="1"/>
    <col min="4610" max="4610" width="7.5" style="105" customWidth="1"/>
    <col min="4611" max="4611" width="5.1640625" style="105" customWidth="1"/>
    <col min="4612" max="4612" width="58.33203125" style="105" customWidth="1"/>
    <col min="4613" max="4613" width="12.1640625" style="105" customWidth="1"/>
    <col min="4614" max="4614" width="6.5" style="105" customWidth="1"/>
    <col min="4615" max="4615" width="14.83203125" style="105" customWidth="1"/>
    <col min="4616" max="4864" width="9.1640625" style="105"/>
    <col min="4865" max="4865" width="5" style="105" customWidth="1"/>
    <col min="4866" max="4866" width="7.5" style="105" customWidth="1"/>
    <col min="4867" max="4867" width="5.1640625" style="105" customWidth="1"/>
    <col min="4868" max="4868" width="58.33203125" style="105" customWidth="1"/>
    <col min="4869" max="4869" width="12.1640625" style="105" customWidth="1"/>
    <col min="4870" max="4870" width="6.5" style="105" customWidth="1"/>
    <col min="4871" max="4871" width="14.83203125" style="105" customWidth="1"/>
    <col min="4872" max="5120" width="9.1640625" style="105"/>
    <col min="5121" max="5121" width="5" style="105" customWidth="1"/>
    <col min="5122" max="5122" width="7.5" style="105" customWidth="1"/>
    <col min="5123" max="5123" width="5.1640625" style="105" customWidth="1"/>
    <col min="5124" max="5124" width="58.33203125" style="105" customWidth="1"/>
    <col min="5125" max="5125" width="12.1640625" style="105" customWidth="1"/>
    <col min="5126" max="5126" width="6.5" style="105" customWidth="1"/>
    <col min="5127" max="5127" width="14.83203125" style="105" customWidth="1"/>
    <col min="5128" max="5376" width="9.1640625" style="105"/>
    <col min="5377" max="5377" width="5" style="105" customWidth="1"/>
    <col min="5378" max="5378" width="7.5" style="105" customWidth="1"/>
    <col min="5379" max="5379" width="5.1640625" style="105" customWidth="1"/>
    <col min="5380" max="5380" width="58.33203125" style="105" customWidth="1"/>
    <col min="5381" max="5381" width="12.1640625" style="105" customWidth="1"/>
    <col min="5382" max="5382" width="6.5" style="105" customWidth="1"/>
    <col min="5383" max="5383" width="14.83203125" style="105" customWidth="1"/>
    <col min="5384" max="5632" width="9.1640625" style="105"/>
    <col min="5633" max="5633" width="5" style="105" customWidth="1"/>
    <col min="5634" max="5634" width="7.5" style="105" customWidth="1"/>
    <col min="5635" max="5635" width="5.1640625" style="105" customWidth="1"/>
    <col min="5636" max="5636" width="58.33203125" style="105" customWidth="1"/>
    <col min="5637" max="5637" width="12.1640625" style="105" customWidth="1"/>
    <col min="5638" max="5638" width="6.5" style="105" customWidth="1"/>
    <col min="5639" max="5639" width="14.83203125" style="105" customWidth="1"/>
    <col min="5640" max="5888" width="9.1640625" style="105"/>
    <col min="5889" max="5889" width="5" style="105" customWidth="1"/>
    <col min="5890" max="5890" width="7.5" style="105" customWidth="1"/>
    <col min="5891" max="5891" width="5.1640625" style="105" customWidth="1"/>
    <col min="5892" max="5892" width="58.33203125" style="105" customWidth="1"/>
    <col min="5893" max="5893" width="12.1640625" style="105" customWidth="1"/>
    <col min="5894" max="5894" width="6.5" style="105" customWidth="1"/>
    <col min="5895" max="5895" width="14.83203125" style="105" customWidth="1"/>
    <col min="5896" max="6144" width="9.1640625" style="105"/>
    <col min="6145" max="6145" width="5" style="105" customWidth="1"/>
    <col min="6146" max="6146" width="7.5" style="105" customWidth="1"/>
    <col min="6147" max="6147" width="5.1640625" style="105" customWidth="1"/>
    <col min="6148" max="6148" width="58.33203125" style="105" customWidth="1"/>
    <col min="6149" max="6149" width="12.1640625" style="105" customWidth="1"/>
    <col min="6150" max="6150" width="6.5" style="105" customWidth="1"/>
    <col min="6151" max="6151" width="14.83203125" style="105" customWidth="1"/>
    <col min="6152" max="6400" width="9.1640625" style="105"/>
    <col min="6401" max="6401" width="5" style="105" customWidth="1"/>
    <col min="6402" max="6402" width="7.5" style="105" customWidth="1"/>
    <col min="6403" max="6403" width="5.1640625" style="105" customWidth="1"/>
    <col min="6404" max="6404" width="58.33203125" style="105" customWidth="1"/>
    <col min="6405" max="6405" width="12.1640625" style="105" customWidth="1"/>
    <col min="6406" max="6406" width="6.5" style="105" customWidth="1"/>
    <col min="6407" max="6407" width="14.83203125" style="105" customWidth="1"/>
    <col min="6408" max="6656" width="9.1640625" style="105"/>
    <col min="6657" max="6657" width="5" style="105" customWidth="1"/>
    <col min="6658" max="6658" width="7.5" style="105" customWidth="1"/>
    <col min="6659" max="6659" width="5.1640625" style="105" customWidth="1"/>
    <col min="6660" max="6660" width="58.33203125" style="105" customWidth="1"/>
    <col min="6661" max="6661" width="12.1640625" style="105" customWidth="1"/>
    <col min="6662" max="6662" width="6.5" style="105" customWidth="1"/>
    <col min="6663" max="6663" width="14.83203125" style="105" customWidth="1"/>
    <col min="6664" max="6912" width="9.1640625" style="105"/>
    <col min="6913" max="6913" width="5" style="105" customWidth="1"/>
    <col min="6914" max="6914" width="7.5" style="105" customWidth="1"/>
    <col min="6915" max="6915" width="5.1640625" style="105" customWidth="1"/>
    <col min="6916" max="6916" width="58.33203125" style="105" customWidth="1"/>
    <col min="6917" max="6917" width="12.1640625" style="105" customWidth="1"/>
    <col min="6918" max="6918" width="6.5" style="105" customWidth="1"/>
    <col min="6919" max="6919" width="14.83203125" style="105" customWidth="1"/>
    <col min="6920" max="7168" width="9.1640625" style="105"/>
    <col min="7169" max="7169" width="5" style="105" customWidth="1"/>
    <col min="7170" max="7170" width="7.5" style="105" customWidth="1"/>
    <col min="7171" max="7171" width="5.1640625" style="105" customWidth="1"/>
    <col min="7172" max="7172" width="58.33203125" style="105" customWidth="1"/>
    <col min="7173" max="7173" width="12.1640625" style="105" customWidth="1"/>
    <col min="7174" max="7174" width="6.5" style="105" customWidth="1"/>
    <col min="7175" max="7175" width="14.83203125" style="105" customWidth="1"/>
    <col min="7176" max="7424" width="9.1640625" style="105"/>
    <col min="7425" max="7425" width="5" style="105" customWidth="1"/>
    <col min="7426" max="7426" width="7.5" style="105" customWidth="1"/>
    <col min="7427" max="7427" width="5.1640625" style="105" customWidth="1"/>
    <col min="7428" max="7428" width="58.33203125" style="105" customWidth="1"/>
    <col min="7429" max="7429" width="12.1640625" style="105" customWidth="1"/>
    <col min="7430" max="7430" width="6.5" style="105" customWidth="1"/>
    <col min="7431" max="7431" width="14.83203125" style="105" customWidth="1"/>
    <col min="7432" max="7680" width="9.1640625" style="105"/>
    <col min="7681" max="7681" width="5" style="105" customWidth="1"/>
    <col min="7682" max="7682" width="7.5" style="105" customWidth="1"/>
    <col min="7683" max="7683" width="5.1640625" style="105" customWidth="1"/>
    <col min="7684" max="7684" width="58.33203125" style="105" customWidth="1"/>
    <col min="7685" max="7685" width="12.1640625" style="105" customWidth="1"/>
    <col min="7686" max="7686" width="6.5" style="105" customWidth="1"/>
    <col min="7687" max="7687" width="14.83203125" style="105" customWidth="1"/>
    <col min="7688" max="7936" width="9.1640625" style="105"/>
    <col min="7937" max="7937" width="5" style="105" customWidth="1"/>
    <col min="7938" max="7938" width="7.5" style="105" customWidth="1"/>
    <col min="7939" max="7939" width="5.1640625" style="105" customWidth="1"/>
    <col min="7940" max="7940" width="58.33203125" style="105" customWidth="1"/>
    <col min="7941" max="7941" width="12.1640625" style="105" customWidth="1"/>
    <col min="7942" max="7942" width="6.5" style="105" customWidth="1"/>
    <col min="7943" max="7943" width="14.83203125" style="105" customWidth="1"/>
    <col min="7944" max="8192" width="9.1640625" style="105"/>
    <col min="8193" max="8193" width="5" style="105" customWidth="1"/>
    <col min="8194" max="8194" width="7.5" style="105" customWidth="1"/>
    <col min="8195" max="8195" width="5.1640625" style="105" customWidth="1"/>
    <col min="8196" max="8196" width="58.33203125" style="105" customWidth="1"/>
    <col min="8197" max="8197" width="12.1640625" style="105" customWidth="1"/>
    <col min="8198" max="8198" width="6.5" style="105" customWidth="1"/>
    <col min="8199" max="8199" width="14.83203125" style="105" customWidth="1"/>
    <col min="8200" max="8448" width="9.1640625" style="105"/>
    <col min="8449" max="8449" width="5" style="105" customWidth="1"/>
    <col min="8450" max="8450" width="7.5" style="105" customWidth="1"/>
    <col min="8451" max="8451" width="5.1640625" style="105" customWidth="1"/>
    <col min="8452" max="8452" width="58.33203125" style="105" customWidth="1"/>
    <col min="8453" max="8453" width="12.1640625" style="105" customWidth="1"/>
    <col min="8454" max="8454" width="6.5" style="105" customWidth="1"/>
    <col min="8455" max="8455" width="14.83203125" style="105" customWidth="1"/>
    <col min="8456" max="8704" width="9.1640625" style="105"/>
    <col min="8705" max="8705" width="5" style="105" customWidth="1"/>
    <col min="8706" max="8706" width="7.5" style="105" customWidth="1"/>
    <col min="8707" max="8707" width="5.1640625" style="105" customWidth="1"/>
    <col min="8708" max="8708" width="58.33203125" style="105" customWidth="1"/>
    <col min="8709" max="8709" width="12.1640625" style="105" customWidth="1"/>
    <col min="8710" max="8710" width="6.5" style="105" customWidth="1"/>
    <col min="8711" max="8711" width="14.83203125" style="105" customWidth="1"/>
    <col min="8712" max="8960" width="9.1640625" style="105"/>
    <col min="8961" max="8961" width="5" style="105" customWidth="1"/>
    <col min="8962" max="8962" width="7.5" style="105" customWidth="1"/>
    <col min="8963" max="8963" width="5.1640625" style="105" customWidth="1"/>
    <col min="8964" max="8964" width="58.33203125" style="105" customWidth="1"/>
    <col min="8965" max="8965" width="12.1640625" style="105" customWidth="1"/>
    <col min="8966" max="8966" width="6.5" style="105" customWidth="1"/>
    <col min="8967" max="8967" width="14.83203125" style="105" customWidth="1"/>
    <col min="8968" max="9216" width="9.1640625" style="105"/>
    <col min="9217" max="9217" width="5" style="105" customWidth="1"/>
    <col min="9218" max="9218" width="7.5" style="105" customWidth="1"/>
    <col min="9219" max="9219" width="5.1640625" style="105" customWidth="1"/>
    <col min="9220" max="9220" width="58.33203125" style="105" customWidth="1"/>
    <col min="9221" max="9221" width="12.1640625" style="105" customWidth="1"/>
    <col min="9222" max="9222" width="6.5" style="105" customWidth="1"/>
    <col min="9223" max="9223" width="14.83203125" style="105" customWidth="1"/>
    <col min="9224" max="9472" width="9.1640625" style="105"/>
    <col min="9473" max="9473" width="5" style="105" customWidth="1"/>
    <col min="9474" max="9474" width="7.5" style="105" customWidth="1"/>
    <col min="9475" max="9475" width="5.1640625" style="105" customWidth="1"/>
    <col min="9476" max="9476" width="58.33203125" style="105" customWidth="1"/>
    <col min="9477" max="9477" width="12.1640625" style="105" customWidth="1"/>
    <col min="9478" max="9478" width="6.5" style="105" customWidth="1"/>
    <col min="9479" max="9479" width="14.83203125" style="105" customWidth="1"/>
    <col min="9480" max="9728" width="9.1640625" style="105"/>
    <col min="9729" max="9729" width="5" style="105" customWidth="1"/>
    <col min="9730" max="9730" width="7.5" style="105" customWidth="1"/>
    <col min="9731" max="9731" width="5.1640625" style="105" customWidth="1"/>
    <col min="9732" max="9732" width="58.33203125" style="105" customWidth="1"/>
    <col min="9733" max="9733" width="12.1640625" style="105" customWidth="1"/>
    <col min="9734" max="9734" width="6.5" style="105" customWidth="1"/>
    <col min="9735" max="9735" width="14.83203125" style="105" customWidth="1"/>
    <col min="9736" max="9984" width="9.1640625" style="105"/>
    <col min="9985" max="9985" width="5" style="105" customWidth="1"/>
    <col min="9986" max="9986" width="7.5" style="105" customWidth="1"/>
    <col min="9987" max="9987" width="5.1640625" style="105" customWidth="1"/>
    <col min="9988" max="9988" width="58.33203125" style="105" customWidth="1"/>
    <col min="9989" max="9989" width="12.1640625" style="105" customWidth="1"/>
    <col min="9990" max="9990" width="6.5" style="105" customWidth="1"/>
    <col min="9991" max="9991" width="14.83203125" style="105" customWidth="1"/>
    <col min="9992" max="10240" width="9.1640625" style="105"/>
    <col min="10241" max="10241" width="5" style="105" customWidth="1"/>
    <col min="10242" max="10242" width="7.5" style="105" customWidth="1"/>
    <col min="10243" max="10243" width="5.1640625" style="105" customWidth="1"/>
    <col min="10244" max="10244" width="58.33203125" style="105" customWidth="1"/>
    <col min="10245" max="10245" width="12.1640625" style="105" customWidth="1"/>
    <col min="10246" max="10246" width="6.5" style="105" customWidth="1"/>
    <col min="10247" max="10247" width="14.83203125" style="105" customWidth="1"/>
    <col min="10248" max="10496" width="9.1640625" style="105"/>
    <col min="10497" max="10497" width="5" style="105" customWidth="1"/>
    <col min="10498" max="10498" width="7.5" style="105" customWidth="1"/>
    <col min="10499" max="10499" width="5.1640625" style="105" customWidth="1"/>
    <col min="10500" max="10500" width="58.33203125" style="105" customWidth="1"/>
    <col min="10501" max="10501" width="12.1640625" style="105" customWidth="1"/>
    <col min="10502" max="10502" width="6.5" style="105" customWidth="1"/>
    <col min="10503" max="10503" width="14.83203125" style="105" customWidth="1"/>
    <col min="10504" max="10752" width="9.1640625" style="105"/>
    <col min="10753" max="10753" width="5" style="105" customWidth="1"/>
    <col min="10754" max="10754" width="7.5" style="105" customWidth="1"/>
    <col min="10755" max="10755" width="5.1640625" style="105" customWidth="1"/>
    <col min="10756" max="10756" width="58.33203125" style="105" customWidth="1"/>
    <col min="10757" max="10757" width="12.1640625" style="105" customWidth="1"/>
    <col min="10758" max="10758" width="6.5" style="105" customWidth="1"/>
    <col min="10759" max="10759" width="14.83203125" style="105" customWidth="1"/>
    <col min="10760" max="11008" width="9.1640625" style="105"/>
    <col min="11009" max="11009" width="5" style="105" customWidth="1"/>
    <col min="11010" max="11010" width="7.5" style="105" customWidth="1"/>
    <col min="11011" max="11011" width="5.1640625" style="105" customWidth="1"/>
    <col min="11012" max="11012" width="58.33203125" style="105" customWidth="1"/>
    <col min="11013" max="11013" width="12.1640625" style="105" customWidth="1"/>
    <col min="11014" max="11014" width="6.5" style="105" customWidth="1"/>
    <col min="11015" max="11015" width="14.83203125" style="105" customWidth="1"/>
    <col min="11016" max="11264" width="9.1640625" style="105"/>
    <col min="11265" max="11265" width="5" style="105" customWidth="1"/>
    <col min="11266" max="11266" width="7.5" style="105" customWidth="1"/>
    <col min="11267" max="11267" width="5.1640625" style="105" customWidth="1"/>
    <col min="11268" max="11268" width="58.33203125" style="105" customWidth="1"/>
    <col min="11269" max="11269" width="12.1640625" style="105" customWidth="1"/>
    <col min="11270" max="11270" width="6.5" style="105" customWidth="1"/>
    <col min="11271" max="11271" width="14.83203125" style="105" customWidth="1"/>
    <col min="11272" max="11520" width="9.1640625" style="105"/>
    <col min="11521" max="11521" width="5" style="105" customWidth="1"/>
    <col min="11522" max="11522" width="7.5" style="105" customWidth="1"/>
    <col min="11523" max="11523" width="5.1640625" style="105" customWidth="1"/>
    <col min="11524" max="11524" width="58.33203125" style="105" customWidth="1"/>
    <col min="11525" max="11525" width="12.1640625" style="105" customWidth="1"/>
    <col min="11526" max="11526" width="6.5" style="105" customWidth="1"/>
    <col min="11527" max="11527" width="14.83203125" style="105" customWidth="1"/>
    <col min="11528" max="11776" width="9.1640625" style="105"/>
    <col min="11777" max="11777" width="5" style="105" customWidth="1"/>
    <col min="11778" max="11778" width="7.5" style="105" customWidth="1"/>
    <col min="11779" max="11779" width="5.1640625" style="105" customWidth="1"/>
    <col min="11780" max="11780" width="58.33203125" style="105" customWidth="1"/>
    <col min="11781" max="11781" width="12.1640625" style="105" customWidth="1"/>
    <col min="11782" max="11782" width="6.5" style="105" customWidth="1"/>
    <col min="11783" max="11783" width="14.83203125" style="105" customWidth="1"/>
    <col min="11784" max="12032" width="9.1640625" style="105"/>
    <col min="12033" max="12033" width="5" style="105" customWidth="1"/>
    <col min="12034" max="12034" width="7.5" style="105" customWidth="1"/>
    <col min="12035" max="12035" width="5.1640625" style="105" customWidth="1"/>
    <col min="12036" max="12036" width="58.33203125" style="105" customWidth="1"/>
    <col min="12037" max="12037" width="12.1640625" style="105" customWidth="1"/>
    <col min="12038" max="12038" width="6.5" style="105" customWidth="1"/>
    <col min="12039" max="12039" width="14.83203125" style="105" customWidth="1"/>
    <col min="12040" max="12288" width="9.1640625" style="105"/>
    <col min="12289" max="12289" width="5" style="105" customWidth="1"/>
    <col min="12290" max="12290" width="7.5" style="105" customWidth="1"/>
    <col min="12291" max="12291" width="5.1640625" style="105" customWidth="1"/>
    <col min="12292" max="12292" width="58.33203125" style="105" customWidth="1"/>
    <col min="12293" max="12293" width="12.1640625" style="105" customWidth="1"/>
    <col min="12294" max="12294" width="6.5" style="105" customWidth="1"/>
    <col min="12295" max="12295" width="14.83203125" style="105" customWidth="1"/>
    <col min="12296" max="12544" width="9.1640625" style="105"/>
    <col min="12545" max="12545" width="5" style="105" customWidth="1"/>
    <col min="12546" max="12546" width="7.5" style="105" customWidth="1"/>
    <col min="12547" max="12547" width="5.1640625" style="105" customWidth="1"/>
    <col min="12548" max="12548" width="58.33203125" style="105" customWidth="1"/>
    <col min="12549" max="12549" width="12.1640625" style="105" customWidth="1"/>
    <col min="12550" max="12550" width="6.5" style="105" customWidth="1"/>
    <col min="12551" max="12551" width="14.83203125" style="105" customWidth="1"/>
    <col min="12552" max="12800" width="9.1640625" style="105"/>
    <col min="12801" max="12801" width="5" style="105" customWidth="1"/>
    <col min="12802" max="12802" width="7.5" style="105" customWidth="1"/>
    <col min="12803" max="12803" width="5.1640625" style="105" customWidth="1"/>
    <col min="12804" max="12804" width="58.33203125" style="105" customWidth="1"/>
    <col min="12805" max="12805" width="12.1640625" style="105" customWidth="1"/>
    <col min="12806" max="12806" width="6.5" style="105" customWidth="1"/>
    <col min="12807" max="12807" width="14.83203125" style="105" customWidth="1"/>
    <col min="12808" max="13056" width="9.1640625" style="105"/>
    <col min="13057" max="13057" width="5" style="105" customWidth="1"/>
    <col min="13058" max="13058" width="7.5" style="105" customWidth="1"/>
    <col min="13059" max="13059" width="5.1640625" style="105" customWidth="1"/>
    <col min="13060" max="13060" width="58.33203125" style="105" customWidth="1"/>
    <col min="13061" max="13061" width="12.1640625" style="105" customWidth="1"/>
    <col min="13062" max="13062" width="6.5" style="105" customWidth="1"/>
    <col min="13063" max="13063" width="14.83203125" style="105" customWidth="1"/>
    <col min="13064" max="13312" width="9.1640625" style="105"/>
    <col min="13313" max="13313" width="5" style="105" customWidth="1"/>
    <col min="13314" max="13314" width="7.5" style="105" customWidth="1"/>
    <col min="13315" max="13315" width="5.1640625" style="105" customWidth="1"/>
    <col min="13316" max="13316" width="58.33203125" style="105" customWidth="1"/>
    <col min="13317" max="13317" width="12.1640625" style="105" customWidth="1"/>
    <col min="13318" max="13318" width="6.5" style="105" customWidth="1"/>
    <col min="13319" max="13319" width="14.83203125" style="105" customWidth="1"/>
    <col min="13320" max="13568" width="9.1640625" style="105"/>
    <col min="13569" max="13569" width="5" style="105" customWidth="1"/>
    <col min="13570" max="13570" width="7.5" style="105" customWidth="1"/>
    <col min="13571" max="13571" width="5.1640625" style="105" customWidth="1"/>
    <col min="13572" max="13572" width="58.33203125" style="105" customWidth="1"/>
    <col min="13573" max="13573" width="12.1640625" style="105" customWidth="1"/>
    <col min="13574" max="13574" width="6.5" style="105" customWidth="1"/>
    <col min="13575" max="13575" width="14.83203125" style="105" customWidth="1"/>
    <col min="13576" max="13824" width="9.1640625" style="105"/>
    <col min="13825" max="13825" width="5" style="105" customWidth="1"/>
    <col min="13826" max="13826" width="7.5" style="105" customWidth="1"/>
    <col min="13827" max="13827" width="5.1640625" style="105" customWidth="1"/>
    <col min="13828" max="13828" width="58.33203125" style="105" customWidth="1"/>
    <col min="13829" max="13829" width="12.1640625" style="105" customWidth="1"/>
    <col min="13830" max="13830" width="6.5" style="105" customWidth="1"/>
    <col min="13831" max="13831" width="14.83203125" style="105" customWidth="1"/>
    <col min="13832" max="14080" width="9.1640625" style="105"/>
    <col min="14081" max="14081" width="5" style="105" customWidth="1"/>
    <col min="14082" max="14082" width="7.5" style="105" customWidth="1"/>
    <col min="14083" max="14083" width="5.1640625" style="105" customWidth="1"/>
    <col min="14084" max="14084" width="58.33203125" style="105" customWidth="1"/>
    <col min="14085" max="14085" width="12.1640625" style="105" customWidth="1"/>
    <col min="14086" max="14086" width="6.5" style="105" customWidth="1"/>
    <col min="14087" max="14087" width="14.83203125" style="105" customWidth="1"/>
    <col min="14088" max="14336" width="9.1640625" style="105"/>
    <col min="14337" max="14337" width="5" style="105" customWidth="1"/>
    <col min="14338" max="14338" width="7.5" style="105" customWidth="1"/>
    <col min="14339" max="14339" width="5.1640625" style="105" customWidth="1"/>
    <col min="14340" max="14340" width="58.33203125" style="105" customWidth="1"/>
    <col min="14341" max="14341" width="12.1640625" style="105" customWidth="1"/>
    <col min="14342" max="14342" width="6.5" style="105" customWidth="1"/>
    <col min="14343" max="14343" width="14.83203125" style="105" customWidth="1"/>
    <col min="14344" max="14592" width="9.1640625" style="105"/>
    <col min="14593" max="14593" width="5" style="105" customWidth="1"/>
    <col min="14594" max="14594" width="7.5" style="105" customWidth="1"/>
    <col min="14595" max="14595" width="5.1640625" style="105" customWidth="1"/>
    <col min="14596" max="14596" width="58.33203125" style="105" customWidth="1"/>
    <col min="14597" max="14597" width="12.1640625" style="105" customWidth="1"/>
    <col min="14598" max="14598" width="6.5" style="105" customWidth="1"/>
    <col min="14599" max="14599" width="14.83203125" style="105" customWidth="1"/>
    <col min="14600" max="14848" width="9.1640625" style="105"/>
    <col min="14849" max="14849" width="5" style="105" customWidth="1"/>
    <col min="14850" max="14850" width="7.5" style="105" customWidth="1"/>
    <col min="14851" max="14851" width="5.1640625" style="105" customWidth="1"/>
    <col min="14852" max="14852" width="58.33203125" style="105" customWidth="1"/>
    <col min="14853" max="14853" width="12.1640625" style="105" customWidth="1"/>
    <col min="14854" max="14854" width="6.5" style="105" customWidth="1"/>
    <col min="14855" max="14855" width="14.83203125" style="105" customWidth="1"/>
    <col min="14856" max="15104" width="9.1640625" style="105"/>
    <col min="15105" max="15105" width="5" style="105" customWidth="1"/>
    <col min="15106" max="15106" width="7.5" style="105" customWidth="1"/>
    <col min="15107" max="15107" width="5.1640625" style="105" customWidth="1"/>
    <col min="15108" max="15108" width="58.33203125" style="105" customWidth="1"/>
    <col min="15109" max="15109" width="12.1640625" style="105" customWidth="1"/>
    <col min="15110" max="15110" width="6.5" style="105" customWidth="1"/>
    <col min="15111" max="15111" width="14.83203125" style="105" customWidth="1"/>
    <col min="15112" max="15360" width="9.1640625" style="105"/>
    <col min="15361" max="15361" width="5" style="105" customWidth="1"/>
    <col min="15362" max="15362" width="7.5" style="105" customWidth="1"/>
    <col min="15363" max="15363" width="5.1640625" style="105" customWidth="1"/>
    <col min="15364" max="15364" width="58.33203125" style="105" customWidth="1"/>
    <col min="15365" max="15365" width="12.1640625" style="105" customWidth="1"/>
    <col min="15366" max="15366" width="6.5" style="105" customWidth="1"/>
    <col min="15367" max="15367" width="14.83203125" style="105" customWidth="1"/>
    <col min="15368" max="15616" width="9.1640625" style="105"/>
    <col min="15617" max="15617" width="5" style="105" customWidth="1"/>
    <col min="15618" max="15618" width="7.5" style="105" customWidth="1"/>
    <col min="15619" max="15619" width="5.1640625" style="105" customWidth="1"/>
    <col min="15620" max="15620" width="58.33203125" style="105" customWidth="1"/>
    <col min="15621" max="15621" width="12.1640625" style="105" customWidth="1"/>
    <col min="15622" max="15622" width="6.5" style="105" customWidth="1"/>
    <col min="15623" max="15623" width="14.83203125" style="105" customWidth="1"/>
    <col min="15624" max="15872" width="9.1640625" style="105"/>
    <col min="15873" max="15873" width="5" style="105" customWidth="1"/>
    <col min="15874" max="15874" width="7.5" style="105" customWidth="1"/>
    <col min="15875" max="15875" width="5.1640625" style="105" customWidth="1"/>
    <col min="15876" max="15876" width="58.33203125" style="105" customWidth="1"/>
    <col min="15877" max="15877" width="12.1640625" style="105" customWidth="1"/>
    <col min="15878" max="15878" width="6.5" style="105" customWidth="1"/>
    <col min="15879" max="15879" width="14.83203125" style="105" customWidth="1"/>
    <col min="15880" max="16128" width="9.1640625" style="105"/>
    <col min="16129" max="16129" width="5" style="105" customWidth="1"/>
    <col min="16130" max="16130" width="7.5" style="105" customWidth="1"/>
    <col min="16131" max="16131" width="5.1640625" style="105" customWidth="1"/>
    <col min="16132" max="16132" width="58.33203125" style="105" customWidth="1"/>
    <col min="16133" max="16133" width="12.1640625" style="105" customWidth="1"/>
    <col min="16134" max="16134" width="6.5" style="105" customWidth="1"/>
    <col min="16135" max="16135" width="14.83203125" style="105" customWidth="1"/>
    <col min="16136" max="16384" width="9.1640625" style="105"/>
  </cols>
  <sheetData>
    <row r="1" spans="1:7" ht="18">
      <c r="A1" s="423" t="s">
        <v>572</v>
      </c>
      <c r="B1" s="424"/>
      <c r="C1" s="424"/>
      <c r="D1" s="424"/>
      <c r="E1" s="424"/>
      <c r="F1" s="424"/>
      <c r="G1" s="425"/>
    </row>
    <row r="2" spans="1:7" ht="36" customHeight="1">
      <c r="A2" s="426" t="s">
        <v>1337</v>
      </c>
      <c r="B2" s="426"/>
      <c r="C2" s="426"/>
      <c r="D2" s="426"/>
      <c r="E2" s="426"/>
      <c r="F2" s="426"/>
      <c r="G2" s="426"/>
    </row>
    <row r="3" spans="1:7" s="107" customFormat="1" ht="22.5" customHeight="1">
      <c r="A3" s="1" t="s">
        <v>6</v>
      </c>
      <c r="B3" s="427" t="s">
        <v>7</v>
      </c>
      <c r="C3" s="427"/>
      <c r="D3" s="1" t="s">
        <v>8</v>
      </c>
      <c r="E3" s="106" t="s">
        <v>9</v>
      </c>
      <c r="F3" s="162" t="s">
        <v>10</v>
      </c>
      <c r="G3" s="106" t="s">
        <v>5</v>
      </c>
    </row>
    <row r="4" spans="1:7" s="107" customFormat="1" ht="228">
      <c r="A4" s="108">
        <v>1</v>
      </c>
      <c r="B4" s="2"/>
      <c r="C4" s="402"/>
      <c r="D4" s="367" t="s">
        <v>1352</v>
      </c>
      <c r="E4" s="3"/>
      <c r="F4" s="2"/>
      <c r="G4" s="110"/>
    </row>
    <row r="5" spans="1:7" s="107" customFormat="1" ht="19">
      <c r="A5" s="111"/>
      <c r="B5" s="15">
        <f>'20 in 1'!I32</f>
        <v>1158.7</v>
      </c>
      <c r="C5" s="15" t="str">
        <f>'20 in 1'!J32</f>
        <v>CUM</v>
      </c>
      <c r="D5" s="29" t="s">
        <v>55</v>
      </c>
      <c r="E5" s="15">
        <f>Data!F89</f>
        <v>224.84</v>
      </c>
      <c r="F5" s="298" t="str">
        <f>C5</f>
        <v>CUM</v>
      </c>
      <c r="G5" s="28">
        <f>B5*E5</f>
        <v>260522.10800000001</v>
      </c>
    </row>
    <row r="6" spans="1:7" s="107" customFormat="1" ht="19">
      <c r="A6" s="111"/>
      <c r="B6" s="15">
        <f>'20 in 1'!I43</f>
        <v>117.8</v>
      </c>
      <c r="C6" s="15" t="str">
        <f>'20 in 1'!J43</f>
        <v>CUM</v>
      </c>
      <c r="D6" s="277" t="s">
        <v>80</v>
      </c>
      <c r="E6" s="15">
        <f>Data!F90</f>
        <v>234.14</v>
      </c>
      <c r="F6" s="298" t="str">
        <f t="shared" ref="F6:F69" si="0">C6</f>
        <v>CUM</v>
      </c>
      <c r="G6" s="28">
        <f t="shared" ref="G6:G68" si="1">B6*E6</f>
        <v>27581.691999999999</v>
      </c>
    </row>
    <row r="7" spans="1:7" s="107" customFormat="1" ht="95">
      <c r="A7" s="111">
        <v>2</v>
      </c>
      <c r="B7" s="15">
        <f>'20 in 1'!I55</f>
        <v>298.7</v>
      </c>
      <c r="C7" s="15" t="str">
        <f>'20 in 1'!J55</f>
        <v>Cum</v>
      </c>
      <c r="D7" s="29" t="s">
        <v>1353</v>
      </c>
      <c r="E7" s="15">
        <f>Data!F96</f>
        <v>36.96</v>
      </c>
      <c r="F7" s="298" t="str">
        <f t="shared" si="0"/>
        <v>Cum</v>
      </c>
      <c r="G7" s="28">
        <f t="shared" si="1"/>
        <v>11039.951999999999</v>
      </c>
    </row>
    <row r="8" spans="1:7" s="107" customFormat="1" ht="95">
      <c r="A8" s="111">
        <v>3</v>
      </c>
      <c r="B8" s="15">
        <f>'20 in 1'!I80</f>
        <v>192.7</v>
      </c>
      <c r="C8" s="15" t="str">
        <f>'20 in 1'!J80</f>
        <v>Cum</v>
      </c>
      <c r="D8" s="368" t="s">
        <v>89</v>
      </c>
      <c r="E8" s="15">
        <f>Data!F105</f>
        <v>423.9</v>
      </c>
      <c r="F8" s="298" t="str">
        <f t="shared" si="0"/>
        <v>Cum</v>
      </c>
      <c r="G8" s="28">
        <f t="shared" si="1"/>
        <v>81685.529999999984</v>
      </c>
    </row>
    <row r="9" spans="1:7" s="107" customFormat="1" ht="285">
      <c r="A9" s="111">
        <v>4</v>
      </c>
      <c r="B9" s="15">
        <f>'20 in 1'!I91</f>
        <v>93.797600000000017</v>
      </c>
      <c r="C9" s="15" t="str">
        <f>'20 in 1'!J91</f>
        <v>Cum</v>
      </c>
      <c r="D9" s="29" t="s">
        <v>1414</v>
      </c>
      <c r="E9" s="15">
        <v>2718.85</v>
      </c>
      <c r="F9" s="298" t="str">
        <f t="shared" si="0"/>
        <v>Cum</v>
      </c>
      <c r="G9" s="28">
        <f t="shared" si="1"/>
        <v>255021.60476000005</v>
      </c>
    </row>
    <row r="10" spans="1:7" s="107" customFormat="1" ht="152">
      <c r="A10" s="111">
        <v>5</v>
      </c>
      <c r="B10" s="15">
        <f>'20 in 1'!I116</f>
        <v>97.1</v>
      </c>
      <c r="C10" s="15" t="str">
        <f>'20 in 1'!J116</f>
        <v>CUM</v>
      </c>
      <c r="D10" s="29" t="s">
        <v>1354</v>
      </c>
      <c r="E10" s="15">
        <f>Data!F139</f>
        <v>4394.7</v>
      </c>
      <c r="F10" s="298" t="str">
        <f t="shared" si="0"/>
        <v>CUM</v>
      </c>
      <c r="G10" s="28">
        <f t="shared" si="1"/>
        <v>426725.36999999994</v>
      </c>
    </row>
    <row r="11" spans="1:7" s="107" customFormat="1" ht="133">
      <c r="A11" s="111">
        <v>6</v>
      </c>
      <c r="B11" s="15"/>
      <c r="C11" s="15"/>
      <c r="D11" s="369" t="s">
        <v>1355</v>
      </c>
      <c r="E11" s="15"/>
      <c r="F11" s="298">
        <f t="shared" si="0"/>
        <v>0</v>
      </c>
      <c r="G11" s="28">
        <f t="shared" si="1"/>
        <v>0</v>
      </c>
    </row>
    <row r="12" spans="1:7" s="107" customFormat="1" ht="19">
      <c r="A12" s="111"/>
      <c r="B12" s="15">
        <f>'20 in 1'!I128</f>
        <v>42.7</v>
      </c>
      <c r="C12" s="15" t="str">
        <f>'20 in 1'!J128</f>
        <v>Cum</v>
      </c>
      <c r="D12" s="369" t="s">
        <v>91</v>
      </c>
      <c r="E12" s="15">
        <f>Data!F154</f>
        <v>5916.02</v>
      </c>
      <c r="F12" s="298" t="str">
        <f t="shared" si="0"/>
        <v>Cum</v>
      </c>
      <c r="G12" s="28">
        <f t="shared" si="1"/>
        <v>252614.05400000003</v>
      </c>
    </row>
    <row r="13" spans="1:7" s="107" customFormat="1" ht="38">
      <c r="A13" s="111">
        <v>7</v>
      </c>
      <c r="B13" s="15">
        <f>'20 in 1'!I179</f>
        <v>309.2</v>
      </c>
      <c r="C13" s="15" t="str">
        <f>'20 in 1'!J179</f>
        <v>CUM</v>
      </c>
      <c r="D13" s="277" t="s">
        <v>92</v>
      </c>
      <c r="E13" s="15">
        <f>Data!F170</f>
        <v>7325.6</v>
      </c>
      <c r="F13" s="298" t="str">
        <f t="shared" si="0"/>
        <v>CUM</v>
      </c>
      <c r="G13" s="28">
        <f t="shared" si="1"/>
        <v>2265075.52</v>
      </c>
    </row>
    <row r="14" spans="1:7" s="107" customFormat="1" ht="114">
      <c r="A14" s="111">
        <v>8</v>
      </c>
      <c r="B14" s="15">
        <f>'20 in 1'!I203</f>
        <v>116.5</v>
      </c>
      <c r="C14" s="15" t="str">
        <f>'20 in 1'!J203</f>
        <v>CUM</v>
      </c>
      <c r="D14" s="29" t="s">
        <v>1356</v>
      </c>
      <c r="E14" s="15">
        <f>Data!F216</f>
        <v>6312.61</v>
      </c>
      <c r="F14" s="298" t="str">
        <f t="shared" si="0"/>
        <v>CUM</v>
      </c>
      <c r="G14" s="28">
        <f t="shared" si="1"/>
        <v>735419.06499999994</v>
      </c>
    </row>
    <row r="15" spans="1:7" s="107" customFormat="1" ht="38">
      <c r="A15" s="111">
        <v>9</v>
      </c>
      <c r="B15" s="15"/>
      <c r="C15" s="15"/>
      <c r="D15" s="277" t="s">
        <v>113</v>
      </c>
      <c r="E15" s="15"/>
      <c r="F15" s="298">
        <f t="shared" si="0"/>
        <v>0</v>
      </c>
      <c r="G15" s="28">
        <f t="shared" si="1"/>
        <v>0</v>
      </c>
    </row>
    <row r="16" spans="1:7" s="107" customFormat="1" ht="19">
      <c r="A16" s="111"/>
      <c r="B16" s="15">
        <f>'20 in 1'!I258</f>
        <v>133.5</v>
      </c>
      <c r="C16" s="15" t="str">
        <f>'20 in 1'!J258</f>
        <v>CUM</v>
      </c>
      <c r="D16" s="277" t="s">
        <v>17</v>
      </c>
      <c r="E16" s="15">
        <f>Data!F172</f>
        <v>7439.23</v>
      </c>
      <c r="F16" s="298" t="str">
        <f t="shared" si="0"/>
        <v>CUM</v>
      </c>
      <c r="G16" s="28">
        <f t="shared" si="1"/>
        <v>993137.20499999996</v>
      </c>
    </row>
    <row r="17" spans="1:7" s="107" customFormat="1" ht="19">
      <c r="A17" s="111"/>
      <c r="B17" s="15">
        <f>'20 in 1'!I330</f>
        <v>146.30000000000001</v>
      </c>
      <c r="C17" s="15" t="str">
        <f>'20 in 1'!J330</f>
        <v>CUM</v>
      </c>
      <c r="D17" s="277" t="s">
        <v>162</v>
      </c>
      <c r="E17" s="15">
        <f>Data!F173</f>
        <v>7663.08</v>
      </c>
      <c r="F17" s="298" t="str">
        <f t="shared" si="0"/>
        <v>CUM</v>
      </c>
      <c r="G17" s="28">
        <f t="shared" si="1"/>
        <v>1121108.6040000001</v>
      </c>
    </row>
    <row r="18" spans="1:7" s="107" customFormat="1" ht="19">
      <c r="A18" s="111"/>
      <c r="B18" s="15">
        <f>'20 in 1'!I332</f>
        <v>146.30000000000001</v>
      </c>
      <c r="C18" s="15" t="str">
        <f>'20 in 1'!J332</f>
        <v>CUM</v>
      </c>
      <c r="D18" s="277" t="s">
        <v>178</v>
      </c>
      <c r="E18" s="15">
        <f>Data!F174</f>
        <v>7886.93</v>
      </c>
      <c r="F18" s="298" t="str">
        <f t="shared" si="0"/>
        <v>CUM</v>
      </c>
      <c r="G18" s="28">
        <f t="shared" si="1"/>
        <v>1153857.8590000002</v>
      </c>
    </row>
    <row r="19" spans="1:7" s="107" customFormat="1" ht="19">
      <c r="A19" s="111"/>
      <c r="B19" s="15">
        <f>'20 in 1'!I334</f>
        <v>146.30000000000001</v>
      </c>
      <c r="C19" s="15" t="str">
        <f>'20 in 1'!J334</f>
        <v>CUM</v>
      </c>
      <c r="D19" s="277" t="s">
        <v>180</v>
      </c>
      <c r="E19" s="15">
        <f>Data!F175</f>
        <v>8110.78</v>
      </c>
      <c r="F19" s="298" t="str">
        <f t="shared" si="0"/>
        <v>CUM</v>
      </c>
      <c r="G19" s="28">
        <f t="shared" si="1"/>
        <v>1186607.1140000001</v>
      </c>
    </row>
    <row r="20" spans="1:7" s="107" customFormat="1" ht="19">
      <c r="A20" s="111"/>
      <c r="B20" s="15">
        <f>'20 in 1'!I336</f>
        <v>146.30000000000001</v>
      </c>
      <c r="C20" s="15" t="str">
        <f>'20 in 1'!J336</f>
        <v>CUM</v>
      </c>
      <c r="D20" s="277" t="s">
        <v>181</v>
      </c>
      <c r="E20" s="15">
        <f>Data!F176</f>
        <v>8334.6299999999992</v>
      </c>
      <c r="F20" s="298" t="str">
        <f t="shared" si="0"/>
        <v>CUM</v>
      </c>
      <c r="G20" s="28">
        <f t="shared" si="1"/>
        <v>1219356.3689999999</v>
      </c>
    </row>
    <row r="21" spans="1:7" s="107" customFormat="1" ht="19">
      <c r="A21" s="111"/>
      <c r="B21" s="15">
        <f>'20 in 1'!I338</f>
        <v>146.30000000000001</v>
      </c>
      <c r="C21" s="15" t="str">
        <f>'20 in 1'!J338</f>
        <v>CUM</v>
      </c>
      <c r="D21" s="277" t="s">
        <v>182</v>
      </c>
      <c r="E21" s="15">
        <f>Data!F177</f>
        <v>8558.48</v>
      </c>
      <c r="F21" s="298" t="str">
        <f t="shared" si="0"/>
        <v>CUM</v>
      </c>
      <c r="G21" s="28">
        <f t="shared" si="1"/>
        <v>1252105.6240000001</v>
      </c>
    </row>
    <row r="22" spans="1:7" s="107" customFormat="1" ht="19">
      <c r="A22" s="111"/>
      <c r="B22" s="15">
        <f>'20 in 1'!I370</f>
        <v>50.2</v>
      </c>
      <c r="C22" s="15" t="str">
        <f>'20 in 1'!J370</f>
        <v>Cum</v>
      </c>
      <c r="D22" s="277" t="s">
        <v>183</v>
      </c>
      <c r="E22" s="15">
        <f>Data!F178</f>
        <v>8782.33</v>
      </c>
      <c r="F22" s="298" t="str">
        <f t="shared" si="0"/>
        <v>Cum</v>
      </c>
      <c r="G22" s="28">
        <f t="shared" si="1"/>
        <v>440872.96600000001</v>
      </c>
    </row>
    <row r="23" spans="1:7" s="107" customFormat="1" ht="95">
      <c r="A23" s="111">
        <v>10</v>
      </c>
      <c r="B23" s="15">
        <f>'20 in 1'!I372</f>
        <v>153.04999999999998</v>
      </c>
      <c r="C23" s="15" t="str">
        <f>'20 in 1'!J372</f>
        <v>MT</v>
      </c>
      <c r="D23" s="370" t="s">
        <v>1357</v>
      </c>
      <c r="E23" s="15">
        <f>Data!F189</f>
        <v>81012.5</v>
      </c>
      <c r="F23" s="298" t="str">
        <f t="shared" si="0"/>
        <v>MT</v>
      </c>
      <c r="G23" s="28">
        <f t="shared" si="1"/>
        <v>12398963.124999998</v>
      </c>
    </row>
    <row r="24" spans="1:7" s="107" customFormat="1" ht="190">
      <c r="A24" s="111">
        <v>11</v>
      </c>
      <c r="B24" s="15">
        <f>'20 in 1'!I374</f>
        <v>153.04999999999998</v>
      </c>
      <c r="C24" s="15" t="str">
        <f>'20 in 1'!J374</f>
        <v>MT</v>
      </c>
      <c r="D24" s="370" t="s">
        <v>1358</v>
      </c>
      <c r="E24" s="15">
        <f>Data!F201</f>
        <v>4570</v>
      </c>
      <c r="F24" s="298" t="str">
        <f t="shared" si="0"/>
        <v>MT</v>
      </c>
      <c r="G24" s="28">
        <f t="shared" si="1"/>
        <v>699438.49999999988</v>
      </c>
    </row>
    <row r="25" spans="1:7" s="107" customFormat="1" ht="152">
      <c r="A25" s="111">
        <v>12</v>
      </c>
      <c r="B25" s="15"/>
      <c r="C25" s="15"/>
      <c r="D25" s="29" t="s">
        <v>1359</v>
      </c>
      <c r="E25" s="15"/>
      <c r="F25" s="298">
        <f t="shared" si="0"/>
        <v>0</v>
      </c>
      <c r="G25" s="28">
        <f t="shared" si="1"/>
        <v>0</v>
      </c>
    </row>
    <row r="26" spans="1:7" s="107" customFormat="1" ht="19">
      <c r="A26" s="111"/>
      <c r="B26" s="15">
        <f>'20 in 1'!I389</f>
        <v>27.5</v>
      </c>
      <c r="C26" s="15" t="str">
        <f>'20 in 1'!J389</f>
        <v>Cum</v>
      </c>
      <c r="D26" s="277" t="s">
        <v>205</v>
      </c>
      <c r="E26" s="15">
        <f>Data!F233</f>
        <v>6330.19</v>
      </c>
      <c r="F26" s="298" t="str">
        <f t="shared" si="0"/>
        <v>Cum</v>
      </c>
      <c r="G26" s="28">
        <f t="shared" si="1"/>
        <v>174080.22499999998</v>
      </c>
    </row>
    <row r="27" spans="1:7" s="107" customFormat="1" ht="19">
      <c r="A27" s="111"/>
      <c r="B27" s="15">
        <f>'20 in 1'!I417</f>
        <v>163.1</v>
      </c>
      <c r="C27" s="15" t="str">
        <f>'20 in 1'!J417</f>
        <v>CUM</v>
      </c>
      <c r="D27" s="277" t="s">
        <v>216</v>
      </c>
      <c r="E27" s="15">
        <f>Data!F234</f>
        <v>6481.11</v>
      </c>
      <c r="F27" s="298" t="str">
        <f t="shared" si="0"/>
        <v>CUM</v>
      </c>
      <c r="G27" s="28">
        <f t="shared" si="1"/>
        <v>1057069.041</v>
      </c>
    </row>
    <row r="28" spans="1:7" s="107" customFormat="1" ht="19">
      <c r="A28" s="111"/>
      <c r="B28" s="15">
        <f>'20 in 1'!I445</f>
        <v>163.1</v>
      </c>
      <c r="C28" s="15" t="str">
        <f>'20 in 1'!J445</f>
        <v>CUM</v>
      </c>
      <c r="D28" s="277" t="s">
        <v>237</v>
      </c>
      <c r="E28" s="15">
        <f>Data!F235</f>
        <v>6632.03</v>
      </c>
      <c r="F28" s="298" t="str">
        <f t="shared" si="0"/>
        <v>CUM</v>
      </c>
      <c r="G28" s="28">
        <f t="shared" si="1"/>
        <v>1081684.0929999999</v>
      </c>
    </row>
    <row r="29" spans="1:7" s="107" customFormat="1" ht="19">
      <c r="A29" s="111"/>
      <c r="B29" s="15">
        <f>'20 in 1'!I474</f>
        <v>163.1</v>
      </c>
      <c r="C29" s="15" t="str">
        <f>'20 in 1'!J474</f>
        <v>CUM</v>
      </c>
      <c r="D29" s="277" t="s">
        <v>238</v>
      </c>
      <c r="E29" s="15">
        <f>Data!F236</f>
        <v>6782.95</v>
      </c>
      <c r="F29" s="298" t="str">
        <f t="shared" si="0"/>
        <v>CUM</v>
      </c>
      <c r="G29" s="28">
        <f t="shared" si="1"/>
        <v>1106299.145</v>
      </c>
    </row>
    <row r="30" spans="1:7" s="107" customFormat="1" ht="19">
      <c r="A30" s="111"/>
      <c r="B30" s="15">
        <f>'20 in 1'!I502</f>
        <v>163.1</v>
      </c>
      <c r="C30" s="15" t="str">
        <f>'20 in 1'!J502</f>
        <v>CUM</v>
      </c>
      <c r="D30" s="277" t="s">
        <v>239</v>
      </c>
      <c r="E30" s="15">
        <f>Data!F237</f>
        <v>6933.87</v>
      </c>
      <c r="F30" s="298" t="str">
        <f t="shared" si="0"/>
        <v>CUM</v>
      </c>
      <c r="G30" s="28">
        <f t="shared" si="1"/>
        <v>1130914.1969999999</v>
      </c>
    </row>
    <row r="31" spans="1:7" s="107" customFormat="1" ht="19">
      <c r="A31" s="111"/>
      <c r="B31" s="15">
        <f>'20 in 1'!I530</f>
        <v>163.1</v>
      </c>
      <c r="C31" s="15" t="str">
        <f>'20 in 1'!J530</f>
        <v>CUM</v>
      </c>
      <c r="D31" s="277" t="s">
        <v>240</v>
      </c>
      <c r="E31" s="15">
        <f>Data!F238</f>
        <v>7084.79</v>
      </c>
      <c r="F31" s="298" t="str">
        <f t="shared" si="0"/>
        <v>CUM</v>
      </c>
      <c r="G31" s="28">
        <f t="shared" si="1"/>
        <v>1155529.2490000001</v>
      </c>
    </row>
    <row r="32" spans="1:7" s="107" customFormat="1" ht="19">
      <c r="A32" s="111"/>
      <c r="B32" s="15">
        <f>'20 in 1'!I539</f>
        <v>29.9</v>
      </c>
      <c r="C32" s="15" t="str">
        <f>'20 in 1'!J539</f>
        <v>Cum</v>
      </c>
      <c r="D32" s="277" t="s">
        <v>241</v>
      </c>
      <c r="E32" s="15">
        <f>Data!F239</f>
        <v>7235.71</v>
      </c>
      <c r="F32" s="298" t="str">
        <f t="shared" si="0"/>
        <v>Cum</v>
      </c>
      <c r="G32" s="28">
        <f t="shared" si="1"/>
        <v>216347.72899999999</v>
      </c>
    </row>
    <row r="33" spans="1:7" s="107" customFormat="1" ht="171">
      <c r="A33" s="111">
        <v>13</v>
      </c>
      <c r="B33" s="15"/>
      <c r="C33" s="15"/>
      <c r="D33" s="29" t="s">
        <v>1360</v>
      </c>
      <c r="E33" s="15"/>
      <c r="F33" s="298">
        <f t="shared" si="0"/>
        <v>0</v>
      </c>
      <c r="G33" s="28">
        <f t="shared" si="1"/>
        <v>0</v>
      </c>
    </row>
    <row r="34" spans="1:7" s="107" customFormat="1" ht="19">
      <c r="A34" s="111"/>
      <c r="B34" s="15">
        <f>'20 in 1'!I562</f>
        <v>461.1</v>
      </c>
      <c r="C34" s="15" t="str">
        <f>'20 in 1'!J562</f>
        <v>SQM</v>
      </c>
      <c r="D34" s="277" t="s">
        <v>244</v>
      </c>
      <c r="E34" s="15">
        <f>Data!F271</f>
        <v>827.47</v>
      </c>
      <c r="F34" s="298" t="str">
        <f t="shared" si="0"/>
        <v>SQM</v>
      </c>
      <c r="G34" s="28">
        <f t="shared" si="1"/>
        <v>381546.41700000002</v>
      </c>
    </row>
    <row r="35" spans="1:7" s="107" customFormat="1" ht="19">
      <c r="A35" s="111"/>
      <c r="B35" s="15">
        <f>'20 in 1'!I565</f>
        <v>461.1</v>
      </c>
      <c r="C35" s="15" t="str">
        <f>'20 in 1'!J565</f>
        <v>SQM</v>
      </c>
      <c r="D35" s="277" t="s">
        <v>261</v>
      </c>
      <c r="E35" s="15">
        <f>Data!F272</f>
        <v>844.67</v>
      </c>
      <c r="F35" s="298" t="str">
        <f t="shared" si="0"/>
        <v>SQM</v>
      </c>
      <c r="G35" s="28">
        <f t="shared" si="1"/>
        <v>389477.337</v>
      </c>
    </row>
    <row r="36" spans="1:7" s="107" customFormat="1" ht="19">
      <c r="A36" s="111"/>
      <c r="B36" s="15">
        <f>'20 in 1'!I568</f>
        <v>461.1</v>
      </c>
      <c r="C36" s="15" t="str">
        <f>'20 in 1'!J568</f>
        <v>SQM</v>
      </c>
      <c r="D36" s="277" t="s">
        <v>262</v>
      </c>
      <c r="E36" s="15">
        <f>Data!F273</f>
        <v>861.87</v>
      </c>
      <c r="F36" s="298" t="str">
        <f t="shared" si="0"/>
        <v>SQM</v>
      </c>
      <c r="G36" s="28">
        <f t="shared" si="1"/>
        <v>397408.25700000004</v>
      </c>
    </row>
    <row r="37" spans="1:7" s="107" customFormat="1" ht="19">
      <c r="A37" s="111"/>
      <c r="B37" s="15">
        <f>'20 in 1'!I571</f>
        <v>461.1</v>
      </c>
      <c r="C37" s="15" t="str">
        <f>'20 in 1'!J571</f>
        <v>SQM</v>
      </c>
      <c r="D37" s="277" t="s">
        <v>263</v>
      </c>
      <c r="E37" s="15">
        <f>Data!F274</f>
        <v>879.07</v>
      </c>
      <c r="F37" s="298" t="str">
        <f t="shared" si="0"/>
        <v>SQM</v>
      </c>
      <c r="G37" s="28">
        <f t="shared" si="1"/>
        <v>405339.17700000003</v>
      </c>
    </row>
    <row r="38" spans="1:7" s="107" customFormat="1" ht="19">
      <c r="A38" s="111"/>
      <c r="B38" s="15">
        <f>'20 in 1'!I573</f>
        <v>461.1</v>
      </c>
      <c r="C38" s="15" t="str">
        <f>'20 in 1'!J573</f>
        <v>SQM</v>
      </c>
      <c r="D38" s="277" t="s">
        <v>264</v>
      </c>
      <c r="E38" s="15">
        <f>Data!F275</f>
        <v>896.27</v>
      </c>
      <c r="F38" s="298" t="str">
        <f t="shared" si="0"/>
        <v>SQM</v>
      </c>
      <c r="G38" s="28">
        <f t="shared" si="1"/>
        <v>413270.09700000001</v>
      </c>
    </row>
    <row r="39" spans="1:7" s="107" customFormat="1" ht="19">
      <c r="A39" s="111"/>
      <c r="B39" s="15">
        <f>'20 in 1'!I576</f>
        <v>259.5</v>
      </c>
      <c r="C39" s="15" t="str">
        <f>'20 in 1'!J576</f>
        <v>Sqm</v>
      </c>
      <c r="D39" s="277" t="s">
        <v>265</v>
      </c>
      <c r="E39" s="15">
        <f>Data!F276</f>
        <v>913.47</v>
      </c>
      <c r="F39" s="298" t="str">
        <f t="shared" si="0"/>
        <v>Sqm</v>
      </c>
      <c r="G39" s="28">
        <f t="shared" si="1"/>
        <v>237045.465</v>
      </c>
    </row>
    <row r="40" spans="1:7" s="107" customFormat="1" ht="133">
      <c r="A40" s="111">
        <v>14</v>
      </c>
      <c r="B40" s="15"/>
      <c r="C40" s="15"/>
      <c r="D40" s="29" t="s">
        <v>1361</v>
      </c>
      <c r="E40" s="15"/>
      <c r="F40" s="298">
        <f t="shared" si="0"/>
        <v>0</v>
      </c>
      <c r="G40" s="28">
        <f t="shared" si="1"/>
        <v>0</v>
      </c>
    </row>
    <row r="41" spans="1:7" s="107" customFormat="1" ht="19">
      <c r="A41" s="111"/>
      <c r="B41" s="15">
        <f>'20 in 1'!I580</f>
        <v>11.7</v>
      </c>
      <c r="C41" s="15" t="str">
        <f>'20 in 1'!J580</f>
        <v>SQM</v>
      </c>
      <c r="D41" s="29" t="s">
        <v>1221</v>
      </c>
      <c r="E41" s="15">
        <f>Data!F288</f>
        <v>565.47</v>
      </c>
      <c r="F41" s="298" t="str">
        <f t="shared" si="0"/>
        <v>SQM</v>
      </c>
      <c r="G41" s="28">
        <f t="shared" si="1"/>
        <v>6615.9989999999998</v>
      </c>
    </row>
    <row r="42" spans="1:7" s="107" customFormat="1" ht="19">
      <c r="A42" s="111"/>
      <c r="B42" s="15">
        <f>'20 in 1'!I580</f>
        <v>11.7</v>
      </c>
      <c r="C42" s="15" t="str">
        <f>'20 in 1'!J580</f>
        <v>SQM</v>
      </c>
      <c r="D42" s="277" t="s">
        <v>269</v>
      </c>
      <c r="E42" s="15">
        <f>Data!F289</f>
        <v>576.79</v>
      </c>
      <c r="F42" s="298" t="str">
        <f t="shared" si="0"/>
        <v>SQM</v>
      </c>
      <c r="G42" s="28">
        <f t="shared" si="1"/>
        <v>6748.4429999999993</v>
      </c>
    </row>
    <row r="43" spans="1:7" s="107" customFormat="1" ht="19">
      <c r="A43" s="111"/>
      <c r="B43" s="15">
        <f>'20 in 1'!I583</f>
        <v>11.7</v>
      </c>
      <c r="C43" s="15" t="str">
        <f>'20 in 1'!J583</f>
        <v>SQM</v>
      </c>
      <c r="D43" s="277" t="s">
        <v>270</v>
      </c>
      <c r="E43" s="15">
        <f>Data!F290</f>
        <v>588.11</v>
      </c>
      <c r="F43" s="298" t="str">
        <f t="shared" si="0"/>
        <v>SQM</v>
      </c>
      <c r="G43" s="28">
        <f t="shared" si="1"/>
        <v>6880.8869999999997</v>
      </c>
    </row>
    <row r="44" spans="1:7" s="107" customFormat="1" ht="19">
      <c r="A44" s="111"/>
      <c r="B44" s="15">
        <f>'20 in 1'!I586</f>
        <v>11.7</v>
      </c>
      <c r="C44" s="15" t="str">
        <f>'20 in 1'!J586</f>
        <v>SQM</v>
      </c>
      <c r="D44" s="277" t="s">
        <v>271</v>
      </c>
      <c r="E44" s="15">
        <f>Data!F291</f>
        <v>599.42999999999995</v>
      </c>
      <c r="F44" s="298" t="str">
        <f t="shared" si="0"/>
        <v>SQM</v>
      </c>
      <c r="G44" s="28">
        <f t="shared" si="1"/>
        <v>7013.3309999999992</v>
      </c>
    </row>
    <row r="45" spans="1:7" s="107" customFormat="1" ht="19">
      <c r="A45" s="111"/>
      <c r="B45" s="15">
        <f>'20 in 1'!I589</f>
        <v>11.7</v>
      </c>
      <c r="C45" s="15" t="str">
        <f>'20 in 1'!J589</f>
        <v>SQM</v>
      </c>
      <c r="D45" s="352" t="s">
        <v>272</v>
      </c>
      <c r="E45" s="15">
        <f>Data!F292</f>
        <v>610.75</v>
      </c>
      <c r="F45" s="298" t="str">
        <f t="shared" si="0"/>
        <v>SQM</v>
      </c>
      <c r="G45" s="28">
        <f t="shared" si="1"/>
        <v>7145.7749999999996</v>
      </c>
    </row>
    <row r="46" spans="1:7" s="107" customFormat="1" ht="19">
      <c r="A46" s="111"/>
      <c r="B46" s="15">
        <f>'20 in 1'!I595</f>
        <v>11.7</v>
      </c>
      <c r="C46" s="15" t="str">
        <f>'20 in 1'!J595</f>
        <v>SQM</v>
      </c>
      <c r="D46" s="352" t="s">
        <v>273</v>
      </c>
      <c r="E46" s="15">
        <f>Data!F293</f>
        <v>622.07000000000005</v>
      </c>
      <c r="F46" s="298" t="str">
        <f t="shared" si="0"/>
        <v>SQM</v>
      </c>
      <c r="G46" s="28">
        <f t="shared" si="1"/>
        <v>7278.2190000000001</v>
      </c>
    </row>
    <row r="47" spans="1:7" s="107" customFormat="1" ht="95">
      <c r="A47" s="111">
        <v>15</v>
      </c>
      <c r="B47" s="15">
        <f>'20 in 1'!I606</f>
        <v>898</v>
      </c>
      <c r="C47" s="15" t="str">
        <f>'20 in 1'!J606</f>
        <v>Sqm</v>
      </c>
      <c r="D47" s="29" t="s">
        <v>1362</v>
      </c>
      <c r="E47" s="15">
        <v>241.21</v>
      </c>
      <c r="F47" s="298" t="str">
        <f t="shared" si="0"/>
        <v>Sqm</v>
      </c>
      <c r="G47" s="28">
        <f t="shared" si="1"/>
        <v>216606.58000000002</v>
      </c>
    </row>
    <row r="48" spans="1:7" s="107" customFormat="1" ht="95">
      <c r="A48" s="111">
        <v>16</v>
      </c>
      <c r="B48" s="15">
        <f>'20 in 1'!I749</f>
        <v>15329.2</v>
      </c>
      <c r="C48" s="15" t="str">
        <f>'20 in 1'!J749</f>
        <v>Sqm</v>
      </c>
      <c r="D48" s="29" t="s">
        <v>1363</v>
      </c>
      <c r="E48" s="15">
        <f>Data!F305</f>
        <v>226.74</v>
      </c>
      <c r="F48" s="298" t="str">
        <f t="shared" si="0"/>
        <v>Sqm</v>
      </c>
      <c r="G48" s="28">
        <f t="shared" si="1"/>
        <v>3475742.8080000002</v>
      </c>
    </row>
    <row r="49" spans="1:7" s="107" customFormat="1" ht="114">
      <c r="A49" s="111">
        <v>17</v>
      </c>
      <c r="B49" s="15">
        <f>'20 in 1'!I834</f>
        <v>5795.4</v>
      </c>
      <c r="C49" s="15" t="str">
        <f>'20 in 1'!J834</f>
        <v>Sqm</v>
      </c>
      <c r="D49" s="29" t="s">
        <v>1364</v>
      </c>
      <c r="E49" s="15">
        <f>Data!F331</f>
        <v>265.02999999999997</v>
      </c>
      <c r="F49" s="298" t="str">
        <f t="shared" si="0"/>
        <v>Sqm</v>
      </c>
      <c r="G49" s="28">
        <f t="shared" si="1"/>
        <v>1535954.8619999997</v>
      </c>
    </row>
    <row r="50" spans="1:7" s="107" customFormat="1" ht="76">
      <c r="A50" s="111">
        <v>18</v>
      </c>
      <c r="B50" s="15"/>
      <c r="C50" s="15"/>
      <c r="D50" s="29" t="s">
        <v>1365</v>
      </c>
      <c r="E50" s="15"/>
      <c r="F50" s="298">
        <f t="shared" si="0"/>
        <v>0</v>
      </c>
      <c r="G50" s="28">
        <f t="shared" si="1"/>
        <v>0</v>
      </c>
    </row>
    <row r="51" spans="1:7" s="107" customFormat="1" ht="19">
      <c r="A51" s="111"/>
      <c r="B51" s="15">
        <f>'20 in 1'!I839</f>
        <v>216.3</v>
      </c>
      <c r="C51" s="15" t="str">
        <f>'20 in 1'!J839</f>
        <v>RMT</v>
      </c>
      <c r="D51" s="352" t="s">
        <v>331</v>
      </c>
      <c r="E51" s="15">
        <f>Data!F347</f>
        <v>74.66</v>
      </c>
      <c r="F51" s="298" t="str">
        <f t="shared" si="0"/>
        <v>RMT</v>
      </c>
      <c r="G51" s="28">
        <f t="shared" si="1"/>
        <v>16148.958000000001</v>
      </c>
    </row>
    <row r="52" spans="1:7" s="107" customFormat="1" ht="19">
      <c r="A52" s="111"/>
      <c r="B52" s="15">
        <f>'20 in 1'!I849</f>
        <v>360.6</v>
      </c>
      <c r="C52" s="15" t="str">
        <f>'20 in 1'!J849</f>
        <v>RMT</v>
      </c>
      <c r="D52" s="352" t="s">
        <v>334</v>
      </c>
      <c r="E52" s="15">
        <f>Data!F359</f>
        <v>48.89</v>
      </c>
      <c r="F52" s="298" t="str">
        <f t="shared" si="0"/>
        <v>RMT</v>
      </c>
      <c r="G52" s="28">
        <f t="shared" si="1"/>
        <v>17629.734</v>
      </c>
    </row>
    <row r="53" spans="1:7" s="107" customFormat="1" ht="19">
      <c r="A53" s="111"/>
      <c r="B53" s="15">
        <f>'20 in 1'!I856</f>
        <v>2215.6</v>
      </c>
      <c r="C53" s="15" t="str">
        <f>'20 in 1'!J856</f>
        <v>RMT</v>
      </c>
      <c r="D53" s="352" t="s">
        <v>341</v>
      </c>
      <c r="E53" s="15">
        <f>Data!F372</f>
        <v>36.46</v>
      </c>
      <c r="F53" s="298" t="str">
        <f t="shared" si="0"/>
        <v>RMT</v>
      </c>
      <c r="G53" s="28">
        <f t="shared" si="1"/>
        <v>80780.775999999998</v>
      </c>
    </row>
    <row r="54" spans="1:7" s="107" customFormat="1" ht="266">
      <c r="A54" s="111">
        <v>19</v>
      </c>
      <c r="B54" s="15"/>
      <c r="C54" s="15"/>
      <c r="D54" s="371" t="s">
        <v>1366</v>
      </c>
      <c r="E54" s="15"/>
      <c r="F54" s="298">
        <f t="shared" si="0"/>
        <v>0</v>
      </c>
      <c r="G54" s="28">
        <f t="shared" si="1"/>
        <v>0</v>
      </c>
    </row>
    <row r="55" spans="1:7" s="107" customFormat="1" ht="38">
      <c r="A55" s="111"/>
      <c r="B55" s="15">
        <f>'20 in 1'!I894</f>
        <v>778.6</v>
      </c>
      <c r="C55" s="15" t="str">
        <f>'20 in 1'!J894</f>
        <v>Sqm</v>
      </c>
      <c r="D55" s="371" t="s">
        <v>343</v>
      </c>
      <c r="E55" s="15">
        <f>Data!D374</f>
        <v>804.89</v>
      </c>
      <c r="F55" s="298" t="str">
        <f t="shared" si="0"/>
        <v>Sqm</v>
      </c>
      <c r="G55" s="28">
        <f t="shared" si="1"/>
        <v>626687.35400000005</v>
      </c>
    </row>
    <row r="56" spans="1:7" s="107" customFormat="1" ht="38">
      <c r="A56" s="111"/>
      <c r="B56" s="15">
        <f>'20 in 1'!I1020</f>
        <v>5547.5</v>
      </c>
      <c r="C56" s="15" t="str">
        <f>'20 in 1'!J1020</f>
        <v>Sqm</v>
      </c>
      <c r="D56" s="277" t="s">
        <v>1415</v>
      </c>
      <c r="E56" s="15">
        <f>Data!D376</f>
        <v>900.96</v>
      </c>
      <c r="F56" s="298" t="str">
        <f t="shared" si="0"/>
        <v>Sqm</v>
      </c>
      <c r="G56" s="28">
        <f t="shared" si="1"/>
        <v>4998075.6000000006</v>
      </c>
    </row>
    <row r="57" spans="1:7" s="107" customFormat="1" ht="76">
      <c r="A57" s="111"/>
      <c r="B57" s="15">
        <f>'20 in 1'!I1080</f>
        <v>2510.8000000000002</v>
      </c>
      <c r="C57" s="15" t="str">
        <f>'20 in 1'!J1080</f>
        <v>Sqm</v>
      </c>
      <c r="D57" s="371" t="s">
        <v>16</v>
      </c>
      <c r="E57" s="15">
        <f>Data!D378</f>
        <v>1081.1500000000001</v>
      </c>
      <c r="F57" s="298" t="str">
        <f t="shared" si="0"/>
        <v>Sqm</v>
      </c>
      <c r="G57" s="28">
        <f t="shared" si="1"/>
        <v>2714551.4200000004</v>
      </c>
    </row>
    <row r="58" spans="1:7" s="107" customFormat="1" ht="19">
      <c r="A58" s="111"/>
      <c r="B58" s="15">
        <f>'20 in 1'!I1087</f>
        <v>160.69999999999999</v>
      </c>
      <c r="C58" s="15" t="str">
        <f>'20 in 1'!J1087</f>
        <v>Sqm</v>
      </c>
      <c r="D58" s="371" t="s">
        <v>35</v>
      </c>
      <c r="E58" s="15">
        <f>Data!D380</f>
        <v>991.06</v>
      </c>
      <c r="F58" s="298" t="str">
        <f t="shared" si="0"/>
        <v>Sqm</v>
      </c>
      <c r="G58" s="28">
        <f t="shared" si="1"/>
        <v>159263.34199999998</v>
      </c>
    </row>
    <row r="59" spans="1:7" s="107" customFormat="1" ht="57">
      <c r="A59" s="111">
        <v>20</v>
      </c>
      <c r="B59" s="15">
        <f>'20 in 1'!I1089</f>
        <v>5795.4</v>
      </c>
      <c r="C59" s="15" t="s">
        <v>20</v>
      </c>
      <c r="D59" s="29" t="s">
        <v>1367</v>
      </c>
      <c r="E59" s="15">
        <f>Data!F392</f>
        <v>43.02</v>
      </c>
      <c r="F59" s="298" t="str">
        <f t="shared" si="0"/>
        <v>Sqm</v>
      </c>
      <c r="G59" s="28">
        <f t="shared" si="1"/>
        <v>249318.10800000001</v>
      </c>
    </row>
    <row r="60" spans="1:7" s="107" customFormat="1" ht="171">
      <c r="A60" s="111">
        <v>21</v>
      </c>
      <c r="B60" s="15">
        <f>'20 in 1'!I1163</f>
        <v>10508.852399999998</v>
      </c>
      <c r="C60" s="15" t="str">
        <f>'20 in 1'!J1163</f>
        <v>Sqm</v>
      </c>
      <c r="D60" s="370" t="s">
        <v>1368</v>
      </c>
      <c r="E60" s="15">
        <f>Data!F405</f>
        <v>119.37</v>
      </c>
      <c r="F60" s="298" t="str">
        <f t="shared" si="0"/>
        <v>Sqm</v>
      </c>
      <c r="G60" s="28">
        <f t="shared" si="1"/>
        <v>1254441.7109879998</v>
      </c>
    </row>
    <row r="61" spans="1:7" s="107" customFormat="1" ht="193">
      <c r="A61" s="111">
        <v>22</v>
      </c>
      <c r="B61" s="15">
        <f>'20 in 1'!I1230</f>
        <v>4723.8999999999996</v>
      </c>
      <c r="C61" s="15" t="str">
        <f>'20 in 1'!J1230</f>
        <v>Sqm</v>
      </c>
      <c r="D61" s="29" t="s">
        <v>1404</v>
      </c>
      <c r="E61" s="15">
        <f>Data!F418</f>
        <v>222.05</v>
      </c>
      <c r="F61" s="298" t="str">
        <f t="shared" si="0"/>
        <v>Sqm</v>
      </c>
      <c r="G61" s="28">
        <f t="shared" si="1"/>
        <v>1048941.9949999999</v>
      </c>
    </row>
    <row r="62" spans="1:7" s="107" customFormat="1" ht="133">
      <c r="A62" s="111">
        <v>23</v>
      </c>
      <c r="B62" s="15">
        <f>'20 in 1'!I1232</f>
        <v>10508.852399999998</v>
      </c>
      <c r="C62" s="15" t="str">
        <f>'20 in 1'!J1232</f>
        <v>Sqm</v>
      </c>
      <c r="D62" s="372" t="s">
        <v>1416</v>
      </c>
      <c r="E62" s="15">
        <v>180</v>
      </c>
      <c r="F62" s="298" t="str">
        <f t="shared" si="0"/>
        <v>Sqm</v>
      </c>
      <c r="G62" s="28">
        <f t="shared" si="1"/>
        <v>1891593.4319999996</v>
      </c>
    </row>
    <row r="63" spans="1:7" s="107" customFormat="1" ht="133">
      <c r="A63" s="111">
        <v>24</v>
      </c>
      <c r="B63" s="15"/>
      <c r="C63" s="15"/>
      <c r="D63" s="29" t="s">
        <v>1370</v>
      </c>
      <c r="E63" s="15"/>
      <c r="F63" s="298">
        <f t="shared" si="0"/>
        <v>0</v>
      </c>
      <c r="G63" s="28">
        <f t="shared" si="1"/>
        <v>0</v>
      </c>
    </row>
    <row r="64" spans="1:7" s="107" customFormat="1" ht="38">
      <c r="A64" s="111"/>
      <c r="B64" s="15">
        <f>'20 in 1'!I1237</f>
        <v>6.8</v>
      </c>
      <c r="C64" s="15" t="str">
        <f>'20 in 1'!J1237</f>
        <v>Cum</v>
      </c>
      <c r="D64" s="29" t="s">
        <v>355</v>
      </c>
      <c r="E64" s="15">
        <f>Data!F430</f>
        <v>124580</v>
      </c>
      <c r="F64" s="298" t="str">
        <f t="shared" si="0"/>
        <v>Cum</v>
      </c>
      <c r="G64" s="28">
        <f t="shared" si="1"/>
        <v>847144</v>
      </c>
    </row>
    <row r="65" spans="1:7" s="107" customFormat="1" ht="19">
      <c r="A65" s="111"/>
      <c r="B65" s="15">
        <f>'20 in 1'!I1241</f>
        <v>0.64000000000000012</v>
      </c>
      <c r="C65" s="15" t="str">
        <f>'20 in 1'!J1241</f>
        <v>Cum</v>
      </c>
      <c r="D65" s="29" t="s">
        <v>358</v>
      </c>
      <c r="E65" s="15">
        <f>Data!F437</f>
        <v>112380</v>
      </c>
      <c r="F65" s="298" t="str">
        <f t="shared" si="0"/>
        <v>Cum</v>
      </c>
      <c r="G65" s="28">
        <f t="shared" si="1"/>
        <v>71923.200000000012</v>
      </c>
    </row>
    <row r="66" spans="1:7" s="107" customFormat="1" ht="209">
      <c r="A66" s="111">
        <v>25</v>
      </c>
      <c r="B66" s="15"/>
      <c r="C66" s="15"/>
      <c r="D66" s="29" t="s">
        <v>1417</v>
      </c>
      <c r="E66" s="15"/>
      <c r="F66" s="298">
        <f t="shared" si="0"/>
        <v>0</v>
      </c>
      <c r="G66" s="28">
        <f t="shared" si="1"/>
        <v>0</v>
      </c>
    </row>
    <row r="67" spans="1:7" s="107" customFormat="1" ht="19">
      <c r="A67" s="111"/>
      <c r="B67" s="15">
        <f>'20 in 1'!I1250</f>
        <v>82.1</v>
      </c>
      <c r="C67" s="15" t="str">
        <f>'20 in 1'!J1250</f>
        <v>SQM</v>
      </c>
      <c r="D67" s="352" t="s">
        <v>269</v>
      </c>
      <c r="E67" s="15">
        <v>1547.73</v>
      </c>
      <c r="F67" s="298" t="str">
        <f t="shared" si="0"/>
        <v>SQM</v>
      </c>
      <c r="G67" s="28">
        <f t="shared" si="1"/>
        <v>127068.63299999999</v>
      </c>
    </row>
    <row r="68" spans="1:7" s="107" customFormat="1" ht="19">
      <c r="A68" s="111"/>
      <c r="B68" s="15">
        <f>'20 in 1'!I1252</f>
        <v>82.1</v>
      </c>
      <c r="C68" s="15">
        <f>'20 in 1'!J1252</f>
        <v>0</v>
      </c>
      <c r="D68" s="352" t="s">
        <v>367</v>
      </c>
      <c r="E68" s="15">
        <v>1556.77</v>
      </c>
      <c r="F68" s="298">
        <f t="shared" si="0"/>
        <v>0</v>
      </c>
      <c r="G68" s="28">
        <f t="shared" si="1"/>
        <v>127810.817</v>
      </c>
    </row>
    <row r="69" spans="1:7" s="107" customFormat="1" ht="19">
      <c r="A69" s="111"/>
      <c r="B69" s="15">
        <f>'20 in 1'!I1254</f>
        <v>82.1</v>
      </c>
      <c r="C69" s="15">
        <f>'20 in 1'!J1254</f>
        <v>0</v>
      </c>
      <c r="D69" s="352" t="s">
        <v>271</v>
      </c>
      <c r="E69" s="15">
        <v>1565.81</v>
      </c>
      <c r="F69" s="298">
        <f t="shared" si="0"/>
        <v>0</v>
      </c>
      <c r="G69" s="28">
        <f t="shared" ref="G69:G132" si="2">B69*E69</f>
        <v>128553.00099999999</v>
      </c>
    </row>
    <row r="70" spans="1:7" s="107" customFormat="1" ht="19">
      <c r="A70" s="111"/>
      <c r="B70" s="15">
        <f>'20 in 1'!I1256</f>
        <v>82.1</v>
      </c>
      <c r="C70" s="15">
        <f>'20 in 1'!J1256</f>
        <v>0</v>
      </c>
      <c r="D70" s="352" t="s">
        <v>368</v>
      </c>
      <c r="E70" s="15">
        <v>1574.85</v>
      </c>
      <c r="F70" s="298">
        <f t="shared" ref="F70:F133" si="3">C70</f>
        <v>0</v>
      </c>
      <c r="G70" s="28">
        <f t="shared" si="2"/>
        <v>129295.18499999998</v>
      </c>
    </row>
    <row r="71" spans="1:7" s="107" customFormat="1" ht="19">
      <c r="A71" s="111"/>
      <c r="B71" s="15">
        <f>'20 in 1'!I1258</f>
        <v>82.1</v>
      </c>
      <c r="C71" s="15">
        <f>'20 in 1'!J1258</f>
        <v>0</v>
      </c>
      <c r="D71" s="352" t="s">
        <v>369</v>
      </c>
      <c r="E71" s="15">
        <v>1583.89</v>
      </c>
      <c r="F71" s="298">
        <f t="shared" si="3"/>
        <v>0</v>
      </c>
      <c r="G71" s="28">
        <f t="shared" si="2"/>
        <v>130037.36900000001</v>
      </c>
    </row>
    <row r="72" spans="1:7" s="107" customFormat="1" ht="171">
      <c r="A72" s="111">
        <v>26</v>
      </c>
      <c r="B72" s="15"/>
      <c r="C72" s="15"/>
      <c r="D72" s="29" t="s">
        <v>1372</v>
      </c>
      <c r="E72" s="15"/>
      <c r="F72" s="298">
        <f t="shared" si="3"/>
        <v>0</v>
      </c>
      <c r="G72" s="28">
        <f t="shared" si="2"/>
        <v>0</v>
      </c>
    </row>
    <row r="73" spans="1:7" s="107" customFormat="1" ht="19">
      <c r="A73" s="111"/>
      <c r="B73" s="15">
        <f>'20 in 1'!I1261</f>
        <v>0.89999999999999991</v>
      </c>
      <c r="C73" s="15" t="str">
        <f>'20 in 1'!J1261</f>
        <v>Sqm</v>
      </c>
      <c r="D73" s="352" t="s">
        <v>364</v>
      </c>
      <c r="E73" s="15">
        <f>Data!F471</f>
        <v>483.74</v>
      </c>
      <c r="F73" s="298" t="str">
        <f t="shared" si="3"/>
        <v>Sqm</v>
      </c>
      <c r="G73" s="28">
        <f t="shared" si="2"/>
        <v>435.36599999999999</v>
      </c>
    </row>
    <row r="74" spans="1:7" s="107" customFormat="1" ht="19">
      <c r="A74" s="111"/>
      <c r="B74" s="15">
        <f>'20 in 1'!I1263</f>
        <v>7.1999999999999993</v>
      </c>
      <c r="C74" s="15" t="str">
        <f>'20 in 1'!J1263</f>
        <v>Sqm</v>
      </c>
      <c r="D74" s="352" t="s">
        <v>269</v>
      </c>
      <c r="E74" s="15">
        <f>Data!F472</f>
        <v>491.29</v>
      </c>
      <c r="F74" s="298" t="str">
        <f t="shared" si="3"/>
        <v>Sqm</v>
      </c>
      <c r="G74" s="28">
        <f t="shared" si="2"/>
        <v>3537.288</v>
      </c>
    </row>
    <row r="75" spans="1:7" s="107" customFormat="1" ht="19">
      <c r="A75" s="111"/>
      <c r="B75" s="15">
        <f>'20 in 1'!I1265</f>
        <v>7.1999999999999993</v>
      </c>
      <c r="C75" s="15" t="str">
        <f>'20 in 1'!J1265</f>
        <v>Sqm</v>
      </c>
      <c r="D75" s="352" t="s">
        <v>367</v>
      </c>
      <c r="E75" s="15">
        <f>Data!F473</f>
        <v>498.84</v>
      </c>
      <c r="F75" s="298" t="str">
        <f t="shared" si="3"/>
        <v>Sqm</v>
      </c>
      <c r="G75" s="28">
        <f t="shared" si="2"/>
        <v>3591.6479999999997</v>
      </c>
    </row>
    <row r="76" spans="1:7" s="107" customFormat="1" ht="19">
      <c r="A76" s="111"/>
      <c r="B76" s="15">
        <f>'20 in 1'!I1267</f>
        <v>7.1999999999999993</v>
      </c>
      <c r="C76" s="15" t="str">
        <f>'20 in 1'!J1267</f>
        <v>Sqm</v>
      </c>
      <c r="D76" s="352" t="s">
        <v>271</v>
      </c>
      <c r="E76" s="15">
        <f>Data!F474</f>
        <v>506.39</v>
      </c>
      <c r="F76" s="298" t="str">
        <f t="shared" si="3"/>
        <v>Sqm</v>
      </c>
      <c r="G76" s="28">
        <f t="shared" si="2"/>
        <v>3646.0079999999994</v>
      </c>
    </row>
    <row r="77" spans="1:7" s="107" customFormat="1" ht="19">
      <c r="A77" s="111"/>
      <c r="B77" s="15">
        <f>'20 in 1'!I1271</f>
        <v>7.1999999999999993</v>
      </c>
      <c r="C77" s="15" t="str">
        <f>'20 in 1'!J1271</f>
        <v>Sqm</v>
      </c>
      <c r="D77" s="352" t="s">
        <v>368</v>
      </c>
      <c r="E77" s="15">
        <f>Data!F475</f>
        <v>513.94000000000005</v>
      </c>
      <c r="F77" s="298" t="str">
        <f t="shared" si="3"/>
        <v>Sqm</v>
      </c>
      <c r="G77" s="28">
        <f t="shared" si="2"/>
        <v>3700.3679999999999</v>
      </c>
    </row>
    <row r="78" spans="1:7" s="107" customFormat="1" ht="19">
      <c r="A78" s="111"/>
      <c r="B78" s="15">
        <f>'20 in 1'!I1271</f>
        <v>7.1999999999999993</v>
      </c>
      <c r="C78" s="15" t="str">
        <f>'20 in 1'!J1271</f>
        <v>Sqm</v>
      </c>
      <c r="D78" s="352" t="s">
        <v>369</v>
      </c>
      <c r="E78" s="15">
        <f>Data!F476</f>
        <v>521.49</v>
      </c>
      <c r="F78" s="298" t="str">
        <f t="shared" si="3"/>
        <v>Sqm</v>
      </c>
      <c r="G78" s="28">
        <f t="shared" si="2"/>
        <v>3754.7279999999996</v>
      </c>
    </row>
    <row r="79" spans="1:7" s="107" customFormat="1" ht="247">
      <c r="A79" s="111">
        <v>27</v>
      </c>
      <c r="B79" s="15"/>
      <c r="C79" s="15"/>
      <c r="D79" s="373" t="s">
        <v>1373</v>
      </c>
      <c r="E79" s="15"/>
      <c r="F79" s="298">
        <f t="shared" si="3"/>
        <v>0</v>
      </c>
      <c r="G79" s="28">
        <f t="shared" si="2"/>
        <v>0</v>
      </c>
    </row>
    <row r="80" spans="1:7" s="107" customFormat="1" ht="19">
      <c r="A80" s="111"/>
      <c r="B80" s="15">
        <f>'20 in 1'!I1275</f>
        <v>73.8</v>
      </c>
      <c r="C80" s="15" t="str">
        <f>'20 in 1'!J1275</f>
        <v>SQM</v>
      </c>
      <c r="D80" s="277" t="s">
        <v>370</v>
      </c>
      <c r="E80" s="15">
        <v>5857.21</v>
      </c>
      <c r="F80" s="298" t="str">
        <f t="shared" si="3"/>
        <v>SQM</v>
      </c>
      <c r="G80" s="28">
        <f t="shared" si="2"/>
        <v>432262.098</v>
      </c>
    </row>
    <row r="81" spans="1:7" s="107" customFormat="1" ht="57">
      <c r="A81" s="111">
        <v>28</v>
      </c>
      <c r="B81" s="15"/>
      <c r="C81" s="15"/>
      <c r="D81" s="29" t="s">
        <v>372</v>
      </c>
      <c r="E81" s="15"/>
      <c r="F81" s="298">
        <f t="shared" si="3"/>
        <v>0</v>
      </c>
      <c r="G81" s="28">
        <f t="shared" si="2"/>
        <v>0</v>
      </c>
    </row>
    <row r="82" spans="1:7" s="107" customFormat="1" ht="19">
      <c r="A82" s="111"/>
      <c r="B82" s="15">
        <f>'20 in 1'!I1283</f>
        <v>262.39999999999998</v>
      </c>
      <c r="C82" s="15" t="str">
        <f>'20 in 1'!J1283</f>
        <v>SQM</v>
      </c>
      <c r="D82" s="29" t="s">
        <v>373</v>
      </c>
      <c r="E82" s="15">
        <f>Data!F527</f>
        <v>3535.05</v>
      </c>
      <c r="F82" s="298" t="str">
        <f t="shared" si="3"/>
        <v>SQM</v>
      </c>
      <c r="G82" s="28">
        <f t="shared" si="2"/>
        <v>927597.12</v>
      </c>
    </row>
    <row r="83" spans="1:7" s="107" customFormat="1" ht="19">
      <c r="A83" s="111">
        <v>29</v>
      </c>
      <c r="B83" s="15">
        <f>'20 in 1'!I1290</f>
        <v>200</v>
      </c>
      <c r="C83" s="15" t="str">
        <f>'20 in 1'!J1290</f>
        <v>NOS</v>
      </c>
      <c r="D83" s="29" t="s">
        <v>376</v>
      </c>
      <c r="E83" s="15">
        <f>Data!F530</f>
        <v>52</v>
      </c>
      <c r="F83" s="298" t="str">
        <f t="shared" si="3"/>
        <v>NOS</v>
      </c>
      <c r="G83" s="28">
        <f t="shared" si="2"/>
        <v>10400</v>
      </c>
    </row>
    <row r="84" spans="1:7" s="107" customFormat="1" ht="76">
      <c r="A84" s="111">
        <v>30</v>
      </c>
      <c r="B84" s="15">
        <f>'20 in 1'!I1306</f>
        <v>24148.799999999999</v>
      </c>
      <c r="C84" s="15" t="str">
        <f>'20 in 1'!J1306</f>
        <v>KG</v>
      </c>
      <c r="D84" s="29" t="s">
        <v>1374</v>
      </c>
      <c r="E84" s="15">
        <f>Data!F529</f>
        <v>62.6</v>
      </c>
      <c r="F84" s="298" t="str">
        <f t="shared" si="3"/>
        <v>KG</v>
      </c>
      <c r="G84" s="28">
        <f t="shared" si="2"/>
        <v>1511714.88</v>
      </c>
    </row>
    <row r="85" spans="1:7" s="107" customFormat="1" ht="38">
      <c r="A85" s="111">
        <v>31</v>
      </c>
      <c r="B85" s="15">
        <f>'20 in 1'!I1312</f>
        <v>1200</v>
      </c>
      <c r="C85" s="15" t="str">
        <f>'20 in 1'!J1312</f>
        <v>NOS</v>
      </c>
      <c r="D85" s="29" t="s">
        <v>1375</v>
      </c>
      <c r="E85" s="15">
        <f>Data!F531</f>
        <v>9.6</v>
      </c>
      <c r="F85" s="298" t="str">
        <f t="shared" si="3"/>
        <v>NOS</v>
      </c>
      <c r="G85" s="28">
        <f t="shared" si="2"/>
        <v>11520</v>
      </c>
    </row>
    <row r="86" spans="1:7" s="107" customFormat="1" ht="133">
      <c r="A86" s="111">
        <v>32</v>
      </c>
      <c r="B86" s="15">
        <f>'20 in 1'!I1325</f>
        <v>550</v>
      </c>
      <c r="C86" s="15" t="str">
        <f>'20 in 1'!J1325</f>
        <v>SQM</v>
      </c>
      <c r="D86" s="29" t="s">
        <v>1376</v>
      </c>
      <c r="E86" s="15">
        <f>Data!F547</f>
        <v>430.27</v>
      </c>
      <c r="F86" s="298" t="str">
        <f t="shared" si="3"/>
        <v>SQM</v>
      </c>
      <c r="G86" s="28">
        <f t="shared" si="2"/>
        <v>236648.5</v>
      </c>
    </row>
    <row r="87" spans="1:7" s="107" customFormat="1" ht="152">
      <c r="A87" s="111">
        <v>33</v>
      </c>
      <c r="B87" s="15">
        <f>'20 in 1'!I1331</f>
        <v>76.099999999999994</v>
      </c>
      <c r="C87" s="15" t="str">
        <f>'20 in 1'!J1331</f>
        <v>SQM</v>
      </c>
      <c r="D87" s="29" t="s">
        <v>1377</v>
      </c>
      <c r="E87" s="15">
        <f>Data!F564</f>
        <v>3835.05</v>
      </c>
      <c r="F87" s="298" t="str">
        <f t="shared" si="3"/>
        <v>SQM</v>
      </c>
      <c r="G87" s="28">
        <f t="shared" si="2"/>
        <v>291847.30499999999</v>
      </c>
    </row>
    <row r="88" spans="1:7" s="107" customFormat="1" ht="152">
      <c r="A88" s="111">
        <v>34</v>
      </c>
      <c r="B88" s="15">
        <f>'20 in 1'!I1335</f>
        <v>786.3</v>
      </c>
      <c r="C88" s="15" t="str">
        <f>'20 in 1'!J1335</f>
        <v>SQM</v>
      </c>
      <c r="D88" s="29" t="s">
        <v>1378</v>
      </c>
      <c r="E88" s="15">
        <f>Data!F579</f>
        <v>225.31</v>
      </c>
      <c r="F88" s="298" t="str">
        <f t="shared" si="3"/>
        <v>SQM</v>
      </c>
      <c r="G88" s="28">
        <f t="shared" si="2"/>
        <v>177161.253</v>
      </c>
    </row>
    <row r="89" spans="1:7" s="107" customFormat="1" ht="152">
      <c r="A89" s="111">
        <v>35</v>
      </c>
      <c r="B89" s="15">
        <f>'20 in 1'!I1350</f>
        <v>796.6</v>
      </c>
      <c r="C89" s="15" t="str">
        <f>'20 in 1'!J1350</f>
        <v>Sqm</v>
      </c>
      <c r="D89" s="29" t="s">
        <v>1379</v>
      </c>
      <c r="E89" s="15">
        <f>Data!F592</f>
        <v>133.44</v>
      </c>
      <c r="F89" s="298" t="str">
        <f t="shared" si="3"/>
        <v>Sqm</v>
      </c>
      <c r="G89" s="28">
        <f t="shared" si="2"/>
        <v>106298.304</v>
      </c>
    </row>
    <row r="90" spans="1:7" s="107" customFormat="1" ht="171">
      <c r="A90" s="111">
        <v>36</v>
      </c>
      <c r="B90" s="15">
        <f>'20 in 1'!I1358</f>
        <v>906.8</v>
      </c>
      <c r="C90" s="15" t="str">
        <f>'20 in 1'!J1358</f>
        <v>Sqm</v>
      </c>
      <c r="D90" s="29" t="s">
        <v>1380</v>
      </c>
      <c r="E90" s="15">
        <f>Data!F628</f>
        <v>1304.55</v>
      </c>
      <c r="F90" s="298" t="str">
        <f t="shared" si="3"/>
        <v>Sqm</v>
      </c>
      <c r="G90" s="28">
        <f t="shared" si="2"/>
        <v>1182965.94</v>
      </c>
    </row>
    <row r="91" spans="1:7" s="107" customFormat="1" ht="190">
      <c r="A91" s="111">
        <v>37</v>
      </c>
      <c r="B91" s="15">
        <f>'20 in 1'!I1363</f>
        <v>223.5</v>
      </c>
      <c r="C91" s="15" t="str">
        <f>'20 in 1'!J1363</f>
        <v>Sqm</v>
      </c>
      <c r="D91" s="29" t="s">
        <v>1381</v>
      </c>
      <c r="E91" s="15">
        <f>Data!F614</f>
        <v>1137.54</v>
      </c>
      <c r="F91" s="298" t="str">
        <f t="shared" si="3"/>
        <v>Sqm</v>
      </c>
      <c r="G91" s="28">
        <f t="shared" si="2"/>
        <v>254240.19</v>
      </c>
    </row>
    <row r="92" spans="1:7" s="107" customFormat="1" ht="190">
      <c r="A92" s="111">
        <v>38</v>
      </c>
      <c r="B92" s="15">
        <f>'20 in 1'!I1379</f>
        <v>1911.6</v>
      </c>
      <c r="C92" s="15" t="str">
        <f>'20 in 1'!J1379</f>
        <v>Sqm</v>
      </c>
      <c r="D92" s="29" t="s">
        <v>397</v>
      </c>
      <c r="E92" s="15">
        <f>Data!F648</f>
        <v>1407.2</v>
      </c>
      <c r="F92" s="298" t="str">
        <f t="shared" si="3"/>
        <v>Sqm</v>
      </c>
      <c r="G92" s="28">
        <f t="shared" si="2"/>
        <v>2690003.52</v>
      </c>
    </row>
    <row r="93" spans="1:7" s="107" customFormat="1" ht="190">
      <c r="A93" s="111">
        <v>39</v>
      </c>
      <c r="B93" s="15">
        <f>'20 in 1'!I1385</f>
        <v>71.8</v>
      </c>
      <c r="C93" s="15" t="str">
        <f>'20 in 1'!J1385</f>
        <v>Sqm</v>
      </c>
      <c r="D93" s="370" t="s">
        <v>1382</v>
      </c>
      <c r="E93" s="112">
        <v>1625.55</v>
      </c>
      <c r="F93" s="298" t="str">
        <f t="shared" si="3"/>
        <v>Sqm</v>
      </c>
      <c r="G93" s="28">
        <f t="shared" si="2"/>
        <v>116714.48999999999</v>
      </c>
    </row>
    <row r="94" spans="1:7" s="107" customFormat="1" ht="152">
      <c r="A94" s="111">
        <v>40</v>
      </c>
      <c r="B94" s="15"/>
      <c r="C94" s="15"/>
      <c r="D94" s="374" t="s">
        <v>1410</v>
      </c>
      <c r="E94" s="15"/>
      <c r="F94" s="298">
        <f t="shared" si="3"/>
        <v>0</v>
      </c>
      <c r="G94" s="28">
        <f t="shared" si="2"/>
        <v>0</v>
      </c>
    </row>
    <row r="95" spans="1:7" s="107" customFormat="1" ht="19">
      <c r="A95" s="111"/>
      <c r="B95" s="15">
        <f>'20 in 1'!I1389</f>
        <v>68.400000000000006</v>
      </c>
      <c r="C95" s="15" t="str">
        <f>'20 in 1'!J1389</f>
        <v>Sqm</v>
      </c>
      <c r="D95" s="65" t="s">
        <v>402</v>
      </c>
      <c r="E95" s="403">
        <v>1927.79</v>
      </c>
      <c r="F95" s="298" t="str">
        <f t="shared" si="3"/>
        <v>Sqm</v>
      </c>
      <c r="G95" s="28">
        <f t="shared" si="2"/>
        <v>131860.83600000001</v>
      </c>
    </row>
    <row r="96" spans="1:7" s="107" customFormat="1" ht="19">
      <c r="A96" s="111"/>
      <c r="B96" s="15">
        <f>'20 in 1'!I1391</f>
        <v>68.400000000000006</v>
      </c>
      <c r="C96" s="15">
        <f>'20 in 1'!J1391</f>
        <v>0</v>
      </c>
      <c r="D96" s="277" t="s">
        <v>237</v>
      </c>
      <c r="E96" s="403">
        <v>1932.27</v>
      </c>
      <c r="F96" s="298">
        <f t="shared" si="3"/>
        <v>0</v>
      </c>
      <c r="G96" s="28">
        <f t="shared" si="2"/>
        <v>132167.26800000001</v>
      </c>
    </row>
    <row r="97" spans="1:7" s="107" customFormat="1" ht="19">
      <c r="A97" s="111"/>
      <c r="B97" s="15">
        <f>'20 in 1'!I1393</f>
        <v>68.400000000000006</v>
      </c>
      <c r="C97" s="15">
        <f>'20 in 1'!J1393</f>
        <v>0</v>
      </c>
      <c r="D97" s="277" t="s">
        <v>404</v>
      </c>
      <c r="E97" s="403">
        <v>1936.75</v>
      </c>
      <c r="F97" s="298">
        <f t="shared" si="3"/>
        <v>0</v>
      </c>
      <c r="G97" s="28">
        <f t="shared" si="2"/>
        <v>132473.70000000001</v>
      </c>
    </row>
    <row r="98" spans="1:7" s="107" customFormat="1" ht="19">
      <c r="A98" s="111"/>
      <c r="B98" s="15">
        <f>'20 in 1'!I1397</f>
        <v>68.400000000000006</v>
      </c>
      <c r="C98" s="15">
        <f>'20 in 1'!J1397</f>
        <v>0</v>
      </c>
      <c r="D98" s="277" t="s">
        <v>405</v>
      </c>
      <c r="E98" s="403">
        <v>1941.23</v>
      </c>
      <c r="F98" s="298">
        <f t="shared" si="3"/>
        <v>0</v>
      </c>
      <c r="G98" s="28">
        <f t="shared" si="2"/>
        <v>132780.13200000001</v>
      </c>
    </row>
    <row r="99" spans="1:7" s="107" customFormat="1" ht="19">
      <c r="A99" s="111"/>
      <c r="B99" s="15">
        <f>'20 in 1'!I1397</f>
        <v>68.400000000000006</v>
      </c>
      <c r="C99" s="15">
        <f>'20 in 1'!J1397</f>
        <v>0</v>
      </c>
      <c r="D99" s="277" t="s">
        <v>406</v>
      </c>
      <c r="E99" s="403">
        <v>1945.71</v>
      </c>
      <c r="F99" s="298">
        <f t="shared" si="3"/>
        <v>0</v>
      </c>
      <c r="G99" s="28">
        <f t="shared" si="2"/>
        <v>133086.56400000001</v>
      </c>
    </row>
    <row r="100" spans="1:7" s="107" customFormat="1" ht="38">
      <c r="A100" s="111">
        <v>41</v>
      </c>
      <c r="B100" s="15">
        <f>'20 in 1'!I1402</f>
        <v>138</v>
      </c>
      <c r="C100" s="15" t="str">
        <f>'20 in 1'!J1402</f>
        <v>RMT</v>
      </c>
      <c r="D100" s="277" t="s">
        <v>1231</v>
      </c>
      <c r="E100" s="15">
        <v>366.6</v>
      </c>
      <c r="F100" s="298" t="str">
        <f t="shared" si="3"/>
        <v>RMT</v>
      </c>
      <c r="G100" s="28">
        <f t="shared" si="2"/>
        <v>50590.8</v>
      </c>
    </row>
    <row r="101" spans="1:7" s="107" customFormat="1" ht="409.6">
      <c r="A101" s="111">
        <v>42</v>
      </c>
      <c r="B101" s="15">
        <f>'20 in 1'!I1416</f>
        <v>645.79999999999995</v>
      </c>
      <c r="C101" s="15" t="str">
        <f>'20 in 1'!J1416</f>
        <v>Sqm</v>
      </c>
      <c r="D101" s="370" t="s">
        <v>1384</v>
      </c>
      <c r="E101" s="15">
        <f>Data!F701</f>
        <v>1586.37</v>
      </c>
      <c r="F101" s="298" t="str">
        <f t="shared" si="3"/>
        <v>Sqm</v>
      </c>
      <c r="G101" s="28">
        <f t="shared" si="2"/>
        <v>1024477.7459999998</v>
      </c>
    </row>
    <row r="102" spans="1:7" s="107" customFormat="1" ht="409.6">
      <c r="A102" s="111">
        <v>43</v>
      </c>
      <c r="B102" s="15">
        <f>'20 in 1'!I1418</f>
        <v>218.4</v>
      </c>
      <c r="C102" s="15" t="str">
        <f>'20 in 1'!J1418</f>
        <v>Sqm</v>
      </c>
      <c r="D102" s="374" t="s">
        <v>1385</v>
      </c>
      <c r="E102" s="15">
        <f>Data!F734</f>
        <v>1386.8</v>
      </c>
      <c r="F102" s="298" t="str">
        <f t="shared" si="3"/>
        <v>Sqm</v>
      </c>
      <c r="G102" s="28">
        <f t="shared" si="2"/>
        <v>302877.12</v>
      </c>
    </row>
    <row r="103" spans="1:7" s="107" customFormat="1" ht="171">
      <c r="A103" s="111">
        <v>44</v>
      </c>
      <c r="B103" s="15">
        <f>'20 in 1'!I1420</f>
        <v>24.148799999999998</v>
      </c>
      <c r="C103" s="15" t="str">
        <f>'20 in 1'!J1420</f>
        <v>Mt</v>
      </c>
      <c r="D103" s="373" t="s">
        <v>1386</v>
      </c>
      <c r="E103" s="15">
        <f>Data!F743</f>
        <v>2767.25</v>
      </c>
      <c r="F103" s="298" t="str">
        <f t="shared" si="3"/>
        <v>Mt</v>
      </c>
      <c r="G103" s="28">
        <f t="shared" si="2"/>
        <v>66825.766799999998</v>
      </c>
    </row>
    <row r="104" spans="1:7" s="107" customFormat="1" ht="38">
      <c r="A104" s="111">
        <v>45</v>
      </c>
      <c r="B104" s="15">
        <f>'20 in 1'!I1426</f>
        <v>106.4</v>
      </c>
      <c r="C104" s="15" t="str">
        <f>'20 in 1'!J1426</f>
        <v>RMT</v>
      </c>
      <c r="D104" s="364" t="s">
        <v>419</v>
      </c>
      <c r="E104" s="15">
        <f>Data!F760</f>
        <v>58</v>
      </c>
      <c r="F104" s="298" t="str">
        <f t="shared" si="3"/>
        <v>RMT</v>
      </c>
      <c r="G104" s="28">
        <f t="shared" si="2"/>
        <v>6171.2000000000007</v>
      </c>
    </row>
    <row r="105" spans="1:7" s="107" customFormat="1" ht="19">
      <c r="A105" s="111">
        <v>46</v>
      </c>
      <c r="B105" s="15">
        <f>'20 in 1'!I1433</f>
        <v>80</v>
      </c>
      <c r="C105" s="15" t="str">
        <f>'20 in 1'!J1433</f>
        <v>NOS</v>
      </c>
      <c r="D105" s="364" t="s">
        <v>423</v>
      </c>
      <c r="E105" s="15">
        <f>Data!F773</f>
        <v>95</v>
      </c>
      <c r="F105" s="298" t="str">
        <f t="shared" si="3"/>
        <v>NOS</v>
      </c>
      <c r="G105" s="28">
        <f t="shared" si="2"/>
        <v>7600</v>
      </c>
    </row>
    <row r="106" spans="1:7" s="107" customFormat="1" ht="19">
      <c r="A106" s="111">
        <v>47</v>
      </c>
      <c r="B106" s="15">
        <f>'20 in 1'!I1440</f>
        <v>80</v>
      </c>
      <c r="C106" s="15" t="str">
        <f>'20 in 1'!J1440</f>
        <v>NOS</v>
      </c>
      <c r="D106" s="364" t="s">
        <v>427</v>
      </c>
      <c r="E106" s="15">
        <f>Data!F781</f>
        <v>55</v>
      </c>
      <c r="F106" s="298" t="str">
        <f t="shared" si="3"/>
        <v>NOS</v>
      </c>
      <c r="G106" s="28">
        <f t="shared" si="2"/>
        <v>4400</v>
      </c>
    </row>
    <row r="107" spans="1:7" s="107" customFormat="1" ht="38">
      <c r="A107" s="111">
        <v>48</v>
      </c>
      <c r="B107" s="15">
        <f>'20 in 1'!I1451</f>
        <v>560</v>
      </c>
      <c r="C107" s="15" t="str">
        <f>'20 in 1'!J1451</f>
        <v>NOS</v>
      </c>
      <c r="D107" s="364" t="s">
        <v>430</v>
      </c>
      <c r="E107" s="15">
        <f>Data!F789</f>
        <v>1.5</v>
      </c>
      <c r="F107" s="298" t="str">
        <f t="shared" si="3"/>
        <v>NOS</v>
      </c>
      <c r="G107" s="28">
        <f t="shared" si="2"/>
        <v>840</v>
      </c>
    </row>
    <row r="108" spans="1:7" s="107" customFormat="1" ht="38">
      <c r="A108" s="111">
        <v>49</v>
      </c>
      <c r="B108" s="15">
        <f>'20 in 1'!I1453</f>
        <v>4</v>
      </c>
      <c r="C108" s="15" t="str">
        <f>'20 in 1'!J1453</f>
        <v>NOS</v>
      </c>
      <c r="D108" s="364" t="s">
        <v>431</v>
      </c>
      <c r="E108" s="15">
        <f>Data!F805</f>
        <v>292.74</v>
      </c>
      <c r="F108" s="298" t="str">
        <f t="shared" si="3"/>
        <v>NOS</v>
      </c>
      <c r="G108" s="28">
        <f t="shared" si="2"/>
        <v>1170.96</v>
      </c>
    </row>
    <row r="109" spans="1:7" s="107" customFormat="1" ht="38">
      <c r="A109" s="111">
        <v>50</v>
      </c>
      <c r="B109" s="15">
        <f>'20 in 1'!I1455</f>
        <v>4</v>
      </c>
      <c r="C109" s="15" t="str">
        <f>'20 in 1'!J1455</f>
        <v>NOS</v>
      </c>
      <c r="D109" s="364" t="s">
        <v>432</v>
      </c>
      <c r="E109" s="15">
        <f>Data!F818</f>
        <v>849.27</v>
      </c>
      <c r="F109" s="298" t="str">
        <f t="shared" si="3"/>
        <v>NOS</v>
      </c>
      <c r="G109" s="28">
        <f t="shared" si="2"/>
        <v>3397.08</v>
      </c>
    </row>
    <row r="110" spans="1:7" s="107" customFormat="1" ht="38">
      <c r="A110" s="111">
        <v>51</v>
      </c>
      <c r="B110" s="15">
        <f>'20 in 1'!I1457</f>
        <v>1</v>
      </c>
      <c r="C110" s="15" t="str">
        <f>'20 in 1'!J1457</f>
        <v>NOS</v>
      </c>
      <c r="D110" s="65" t="s">
        <v>433</v>
      </c>
      <c r="E110" s="15">
        <v>17839.02</v>
      </c>
      <c r="F110" s="298" t="str">
        <f t="shared" si="3"/>
        <v>NOS</v>
      </c>
      <c r="G110" s="28">
        <f t="shared" si="2"/>
        <v>17839.02</v>
      </c>
    </row>
    <row r="111" spans="1:7" s="107" customFormat="1" ht="228">
      <c r="A111" s="111">
        <v>52</v>
      </c>
      <c r="B111" s="15"/>
      <c r="C111" s="15"/>
      <c r="D111" s="29" t="s">
        <v>1387</v>
      </c>
      <c r="E111" s="15"/>
      <c r="F111" s="298">
        <f t="shared" si="3"/>
        <v>0</v>
      </c>
      <c r="G111" s="28">
        <f t="shared" si="2"/>
        <v>0</v>
      </c>
    </row>
    <row r="112" spans="1:7" s="107" customFormat="1" ht="38">
      <c r="A112" s="111"/>
      <c r="B112" s="15">
        <f>'20 in 1'!I1464</f>
        <v>304.8</v>
      </c>
      <c r="C112" s="15" t="str">
        <f>'20 in 1'!J1464</f>
        <v>RMT</v>
      </c>
      <c r="D112" s="29" t="s">
        <v>434</v>
      </c>
      <c r="E112" s="15">
        <f>Data!F867</f>
        <v>241.57</v>
      </c>
      <c r="F112" s="298" t="str">
        <f t="shared" si="3"/>
        <v>RMT</v>
      </c>
      <c r="G112" s="28">
        <f t="shared" si="2"/>
        <v>73630.536000000007</v>
      </c>
    </row>
    <row r="113" spans="1:7" s="107" customFormat="1" ht="19">
      <c r="A113" s="111"/>
      <c r="B113" s="15">
        <f>'20 in 1'!I1479</f>
        <v>1952</v>
      </c>
      <c r="C113" s="15" t="str">
        <f>'20 in 1'!J1479</f>
        <v>RMT</v>
      </c>
      <c r="D113" s="364" t="s">
        <v>438</v>
      </c>
      <c r="E113" s="15">
        <f>Data!F859</f>
        <v>224.34</v>
      </c>
      <c r="F113" s="298" t="str">
        <f t="shared" si="3"/>
        <v>RMT</v>
      </c>
      <c r="G113" s="28">
        <f t="shared" si="2"/>
        <v>437911.68</v>
      </c>
    </row>
    <row r="114" spans="1:7" s="107" customFormat="1" ht="19">
      <c r="A114" s="111"/>
      <c r="B114" s="15">
        <f>'20 in 1'!I1484</f>
        <v>602.4</v>
      </c>
      <c r="C114" s="15" t="str">
        <f>'20 in 1'!J1484</f>
        <v>Rmt</v>
      </c>
      <c r="D114" s="364" t="s">
        <v>448</v>
      </c>
      <c r="E114" s="15">
        <f>Data!F851</f>
        <v>219.55</v>
      </c>
      <c r="F114" s="298" t="str">
        <f t="shared" si="3"/>
        <v>Rmt</v>
      </c>
      <c r="G114" s="28">
        <f t="shared" si="2"/>
        <v>132256.92000000001</v>
      </c>
    </row>
    <row r="115" spans="1:7" s="107" customFormat="1" ht="133">
      <c r="A115" s="111">
        <v>53</v>
      </c>
      <c r="B115" s="15">
        <f>'20 in 1'!I1489</f>
        <v>200</v>
      </c>
      <c r="C115" s="15" t="str">
        <f>'20 in 1'!J1489</f>
        <v>RMT</v>
      </c>
      <c r="D115" s="372" t="s">
        <v>1388</v>
      </c>
      <c r="E115" s="15">
        <v>302.48</v>
      </c>
      <c r="F115" s="298" t="str">
        <f t="shared" si="3"/>
        <v>RMT</v>
      </c>
      <c r="G115" s="28">
        <f t="shared" si="2"/>
        <v>60496</v>
      </c>
    </row>
    <row r="116" spans="1:7" s="107" customFormat="1" ht="114">
      <c r="A116" s="111">
        <v>54</v>
      </c>
      <c r="B116" s="15">
        <f>'20 in 1'!I1499</f>
        <v>242</v>
      </c>
      <c r="C116" s="15" t="str">
        <f>'20 in 1'!J1499</f>
        <v>NOS</v>
      </c>
      <c r="D116" s="372" t="s">
        <v>1389</v>
      </c>
      <c r="E116" s="15">
        <f>Data!E900</f>
        <v>480</v>
      </c>
      <c r="F116" s="298" t="str">
        <f t="shared" si="3"/>
        <v>NOS</v>
      </c>
      <c r="G116" s="28">
        <f t="shared" si="2"/>
        <v>116160</v>
      </c>
    </row>
    <row r="117" spans="1:7" s="107" customFormat="1" ht="114">
      <c r="A117" s="111">
        <v>55</v>
      </c>
      <c r="B117" s="15">
        <f>'20 in 1'!I1509</f>
        <v>122</v>
      </c>
      <c r="C117" s="15" t="str">
        <f>'20 in 1'!J1509</f>
        <v>NOS</v>
      </c>
      <c r="D117" s="372" t="s">
        <v>1390</v>
      </c>
      <c r="E117" s="15">
        <f>Data!F900</f>
        <v>432</v>
      </c>
      <c r="F117" s="298" t="str">
        <f t="shared" si="3"/>
        <v>NOS</v>
      </c>
      <c r="G117" s="28">
        <f t="shared" si="2"/>
        <v>52704</v>
      </c>
    </row>
    <row r="118" spans="1:7" s="107" customFormat="1" ht="266">
      <c r="A118" s="111">
        <v>56</v>
      </c>
      <c r="B118" s="15">
        <f>'20 in 1'!I1513</f>
        <v>2</v>
      </c>
      <c r="C118" s="15" t="str">
        <f>'20 in 1'!J1513</f>
        <v>NOS</v>
      </c>
      <c r="D118" s="370" t="s">
        <v>1391</v>
      </c>
      <c r="E118" s="15">
        <f>Data!F917</f>
        <v>3189.48</v>
      </c>
      <c r="F118" s="298" t="str">
        <f t="shared" si="3"/>
        <v>NOS</v>
      </c>
      <c r="G118" s="28">
        <f t="shared" si="2"/>
        <v>6378.96</v>
      </c>
    </row>
    <row r="119" spans="1:7" s="107" customFormat="1" ht="345">
      <c r="A119" s="111">
        <v>57</v>
      </c>
      <c r="B119" s="15">
        <f>'20 in 1'!I1518</f>
        <v>40</v>
      </c>
      <c r="C119" s="15" t="str">
        <f>'20 in 1'!J1518</f>
        <v>NOS</v>
      </c>
      <c r="D119" s="370" t="s">
        <v>1405</v>
      </c>
      <c r="E119" s="15">
        <f>Data!F938</f>
        <v>5058.43</v>
      </c>
      <c r="F119" s="298" t="str">
        <f t="shared" si="3"/>
        <v>NOS</v>
      </c>
      <c r="G119" s="28">
        <f t="shared" si="2"/>
        <v>202337.2</v>
      </c>
    </row>
    <row r="120" spans="1:7" s="107" customFormat="1" ht="190">
      <c r="A120" s="111">
        <v>58</v>
      </c>
      <c r="B120" s="15">
        <f>'20 in 1'!I1521</f>
        <v>40</v>
      </c>
      <c r="C120" s="15" t="str">
        <f>'20 in 1'!J1521</f>
        <v>NOS</v>
      </c>
      <c r="D120" s="29" t="s">
        <v>1392</v>
      </c>
      <c r="E120" s="15">
        <f>Data!F957</f>
        <v>6848.35</v>
      </c>
      <c r="F120" s="298" t="str">
        <f t="shared" si="3"/>
        <v>NOS</v>
      </c>
      <c r="G120" s="28">
        <f t="shared" si="2"/>
        <v>273934</v>
      </c>
    </row>
    <row r="121" spans="1:7" s="107" customFormat="1" ht="190">
      <c r="A121" s="111">
        <v>59</v>
      </c>
      <c r="B121" s="15">
        <f>'20 in 1'!I1527</f>
        <v>81</v>
      </c>
      <c r="C121" s="15" t="str">
        <f>'20 in 1'!J1527</f>
        <v>NOS</v>
      </c>
      <c r="D121" s="29" t="s">
        <v>1393</v>
      </c>
      <c r="E121" s="15">
        <f>Data!F976</f>
        <v>3241.42</v>
      </c>
      <c r="F121" s="298" t="str">
        <f t="shared" si="3"/>
        <v>NOS</v>
      </c>
      <c r="G121" s="28">
        <f t="shared" si="2"/>
        <v>262555.02</v>
      </c>
    </row>
    <row r="122" spans="1:7" s="107" customFormat="1" ht="152">
      <c r="A122" s="111">
        <v>60</v>
      </c>
      <c r="B122" s="15">
        <f>'20 in 1'!I1531</f>
        <v>40</v>
      </c>
      <c r="C122" s="15" t="str">
        <f>'20 in 1'!J1531</f>
        <v>NOS</v>
      </c>
      <c r="D122" s="370" t="s">
        <v>1394</v>
      </c>
      <c r="E122" s="15">
        <f>Data!F979</f>
        <v>1010</v>
      </c>
      <c r="F122" s="298" t="str">
        <f t="shared" si="3"/>
        <v>NOS</v>
      </c>
      <c r="G122" s="28">
        <f t="shared" si="2"/>
        <v>40400</v>
      </c>
    </row>
    <row r="123" spans="1:7" s="107" customFormat="1" ht="190">
      <c r="A123" s="111">
        <v>61</v>
      </c>
      <c r="B123" s="15">
        <f>'20 in 1'!I1537</f>
        <v>17</v>
      </c>
      <c r="C123" s="15" t="str">
        <f>'20 in 1'!J1537</f>
        <v>NOS</v>
      </c>
      <c r="D123" s="29" t="s">
        <v>1395</v>
      </c>
      <c r="E123" s="15">
        <f>Data!F991</f>
        <v>1888.63</v>
      </c>
      <c r="F123" s="298" t="str">
        <f t="shared" si="3"/>
        <v>NOS</v>
      </c>
      <c r="G123" s="28">
        <f t="shared" si="2"/>
        <v>32106.710000000003</v>
      </c>
    </row>
    <row r="124" spans="1:7" s="107" customFormat="1" ht="171">
      <c r="A124" s="111">
        <v>62</v>
      </c>
      <c r="B124" s="15">
        <f>'20 in 1'!I1544</f>
        <v>169</v>
      </c>
      <c r="C124" s="15" t="str">
        <f>'20 in 1'!J1544</f>
        <v>NOS</v>
      </c>
      <c r="D124" s="29" t="s">
        <v>1396</v>
      </c>
      <c r="E124" s="15">
        <f>Data!F999</f>
        <v>152.6</v>
      </c>
      <c r="F124" s="298" t="str">
        <f t="shared" si="3"/>
        <v>NOS</v>
      </c>
      <c r="G124" s="28">
        <f t="shared" si="2"/>
        <v>25789.399999999998</v>
      </c>
    </row>
    <row r="125" spans="1:7" s="107" customFormat="1" ht="171">
      <c r="A125" s="111">
        <v>63</v>
      </c>
      <c r="B125" s="15"/>
      <c r="C125" s="15"/>
      <c r="D125" s="377" t="s">
        <v>575</v>
      </c>
      <c r="E125" s="15"/>
      <c r="F125" s="298">
        <f t="shared" si="3"/>
        <v>0</v>
      </c>
      <c r="G125" s="28">
        <f t="shared" si="2"/>
        <v>0</v>
      </c>
    </row>
    <row r="126" spans="1:7" s="107" customFormat="1" ht="18">
      <c r="A126" s="111"/>
      <c r="B126" s="15">
        <f>'20 in 1'!I1548</f>
        <v>104.9</v>
      </c>
      <c r="C126" s="15" t="str">
        <f>'20 in 1'!J1548</f>
        <v>Rmt</v>
      </c>
      <c r="D126" s="365" t="s">
        <v>466</v>
      </c>
      <c r="E126" s="15">
        <f>Data!F1026</f>
        <v>459.03</v>
      </c>
      <c r="F126" s="298" t="str">
        <f t="shared" si="3"/>
        <v>Rmt</v>
      </c>
      <c r="G126" s="28">
        <f t="shared" si="2"/>
        <v>48152.247000000003</v>
      </c>
    </row>
    <row r="127" spans="1:7" s="107" customFormat="1" ht="18">
      <c r="A127" s="111"/>
      <c r="B127" s="15">
        <f>'20 in 1'!I1552</f>
        <v>75</v>
      </c>
      <c r="C127" s="15" t="str">
        <f>'20 in 1'!J1552</f>
        <v>Rmt</v>
      </c>
      <c r="D127" s="365" t="s">
        <v>468</v>
      </c>
      <c r="E127" s="15">
        <f>Data!F1046</f>
        <v>770</v>
      </c>
      <c r="F127" s="298" t="str">
        <f t="shared" si="3"/>
        <v>Rmt</v>
      </c>
      <c r="G127" s="28">
        <f t="shared" si="2"/>
        <v>57750</v>
      </c>
    </row>
    <row r="128" spans="1:7" s="107" customFormat="1" ht="209">
      <c r="A128" s="111">
        <v>64</v>
      </c>
      <c r="B128" s="15"/>
      <c r="C128" s="15"/>
      <c r="D128" s="370" t="s">
        <v>1406</v>
      </c>
      <c r="E128" s="15"/>
      <c r="F128" s="298">
        <f t="shared" si="3"/>
        <v>0</v>
      </c>
      <c r="G128" s="28">
        <f t="shared" si="2"/>
        <v>0</v>
      </c>
    </row>
    <row r="129" spans="1:7" s="107" customFormat="1" ht="19">
      <c r="A129" s="111"/>
      <c r="B129" s="15">
        <f>'20 in 1'!I1556</f>
        <v>8</v>
      </c>
      <c r="C129" s="15" t="str">
        <f>'20 in 1'!J1556</f>
        <v>NOS</v>
      </c>
      <c r="D129" s="352" t="s">
        <v>470</v>
      </c>
      <c r="E129" s="15">
        <v>1827.91</v>
      </c>
      <c r="F129" s="298" t="str">
        <f t="shared" si="3"/>
        <v>NOS</v>
      </c>
      <c r="G129" s="28">
        <f t="shared" si="2"/>
        <v>14623.28</v>
      </c>
    </row>
    <row r="130" spans="1:7" s="107" customFormat="1" ht="19">
      <c r="A130" s="111"/>
      <c r="B130" s="15">
        <f>'20 in 1'!I1560</f>
        <v>24</v>
      </c>
      <c r="C130" s="15" t="str">
        <f>'20 in 1'!J1560</f>
        <v>RMT</v>
      </c>
      <c r="D130" s="352" t="s">
        <v>472</v>
      </c>
      <c r="E130" s="15">
        <v>478.83</v>
      </c>
      <c r="F130" s="298" t="str">
        <f t="shared" si="3"/>
        <v>RMT</v>
      </c>
      <c r="G130" s="28">
        <f t="shared" si="2"/>
        <v>11491.92</v>
      </c>
    </row>
    <row r="131" spans="1:7" s="107" customFormat="1" ht="133">
      <c r="A131" s="111">
        <v>65</v>
      </c>
      <c r="B131" s="15">
        <f>'20 in 1'!I1566</f>
        <v>122</v>
      </c>
      <c r="C131" s="15" t="str">
        <f>'20 in 1'!J1566</f>
        <v>RMT</v>
      </c>
      <c r="D131" s="29" t="s">
        <v>1397</v>
      </c>
      <c r="E131" s="15">
        <f>Data!F1087</f>
        <v>334.19</v>
      </c>
      <c r="F131" s="298" t="str">
        <f t="shared" si="3"/>
        <v>RMT</v>
      </c>
      <c r="G131" s="28">
        <f t="shared" si="2"/>
        <v>40771.18</v>
      </c>
    </row>
    <row r="132" spans="1:7" s="107" customFormat="1" ht="152">
      <c r="A132" s="111">
        <v>66</v>
      </c>
      <c r="B132" s="15"/>
      <c r="C132" s="15"/>
      <c r="D132" s="29" t="s">
        <v>1398</v>
      </c>
      <c r="E132" s="15"/>
      <c r="F132" s="298">
        <f t="shared" si="3"/>
        <v>0</v>
      </c>
      <c r="G132" s="28">
        <f t="shared" si="2"/>
        <v>0</v>
      </c>
    </row>
    <row r="133" spans="1:7" s="107" customFormat="1" ht="38">
      <c r="A133" s="111"/>
      <c r="B133" s="15">
        <f>'20 in 1'!I1570</f>
        <v>220</v>
      </c>
      <c r="C133" s="15" t="str">
        <f>'20 in 1'!J1570</f>
        <v>RMT</v>
      </c>
      <c r="D133" s="29" t="s">
        <v>476</v>
      </c>
      <c r="E133" s="15">
        <f>Data!F1114</f>
        <v>692.5</v>
      </c>
      <c r="F133" s="298" t="str">
        <f t="shared" si="3"/>
        <v>RMT</v>
      </c>
      <c r="G133" s="28">
        <f t="shared" ref="G133:G176" si="4">B133*E133</f>
        <v>152350</v>
      </c>
    </row>
    <row r="134" spans="1:7" s="107" customFormat="1" ht="38">
      <c r="A134" s="111"/>
      <c r="B134" s="15">
        <f>'20 in 1'!I1575</f>
        <v>428</v>
      </c>
      <c r="C134" s="15" t="str">
        <f>'20 in 1'!J1575</f>
        <v>Rmt</v>
      </c>
      <c r="D134" s="29" t="s">
        <v>478</v>
      </c>
      <c r="E134" s="15">
        <f>Data!F1138</f>
        <v>576.63</v>
      </c>
      <c r="F134" s="298" t="str">
        <f t="shared" ref="F134:F181" si="5">C134</f>
        <v>Rmt</v>
      </c>
      <c r="G134" s="28">
        <f t="shared" si="4"/>
        <v>246797.63999999998</v>
      </c>
    </row>
    <row r="135" spans="1:7" s="107" customFormat="1" ht="57">
      <c r="A135" s="111">
        <v>67</v>
      </c>
      <c r="B135" s="15">
        <f>'20 in 1'!I1580</f>
        <v>154</v>
      </c>
      <c r="C135" s="15" t="str">
        <f>'20 in 1'!J1580</f>
        <v>RMT</v>
      </c>
      <c r="D135" s="352" t="s">
        <v>481</v>
      </c>
      <c r="E135" s="15">
        <f>Data!F1148</f>
        <v>81.2</v>
      </c>
      <c r="F135" s="298" t="str">
        <f t="shared" si="5"/>
        <v>RMT</v>
      </c>
      <c r="G135" s="28">
        <f t="shared" si="4"/>
        <v>12504.800000000001</v>
      </c>
    </row>
    <row r="136" spans="1:7" s="107" customFormat="1" ht="19">
      <c r="A136" s="111">
        <v>68</v>
      </c>
      <c r="B136" s="15">
        <f>'20 in 1'!I1584</f>
        <v>126</v>
      </c>
      <c r="C136" s="15" t="str">
        <f>'20 in 1'!J1584</f>
        <v>sqm</v>
      </c>
      <c r="D136" s="352" t="s">
        <v>1319</v>
      </c>
      <c r="E136" s="15">
        <v>3167</v>
      </c>
      <c r="F136" s="298" t="str">
        <f t="shared" si="5"/>
        <v>sqm</v>
      </c>
      <c r="G136" s="28">
        <f t="shared" si="4"/>
        <v>399042</v>
      </c>
    </row>
    <row r="137" spans="1:7" s="107" customFormat="1" ht="19">
      <c r="A137" s="111">
        <v>69</v>
      </c>
      <c r="B137" s="15">
        <f>'20 in 1'!I1593</f>
        <v>379.79999999999995</v>
      </c>
      <c r="C137" s="15" t="str">
        <f>'20 in 1'!J1593</f>
        <v>Sqm</v>
      </c>
      <c r="D137" s="352" t="s">
        <v>486</v>
      </c>
      <c r="E137" s="15">
        <v>7126</v>
      </c>
      <c r="F137" s="298" t="str">
        <f t="shared" si="5"/>
        <v>Sqm</v>
      </c>
      <c r="G137" s="28">
        <f t="shared" si="4"/>
        <v>2706454.8</v>
      </c>
    </row>
    <row r="138" spans="1:7" s="107" customFormat="1" ht="19">
      <c r="A138" s="111">
        <v>70</v>
      </c>
      <c r="B138" s="15">
        <f>'20 in 1'!I1595</f>
        <v>8</v>
      </c>
      <c r="C138" s="15" t="str">
        <f>'20 in 1'!J1595</f>
        <v>NOS</v>
      </c>
      <c r="D138" s="352" t="s">
        <v>487</v>
      </c>
      <c r="E138" s="15">
        <v>228</v>
      </c>
      <c r="F138" s="298" t="str">
        <f t="shared" si="5"/>
        <v>NOS</v>
      </c>
      <c r="G138" s="28">
        <f t="shared" si="4"/>
        <v>1824</v>
      </c>
    </row>
    <row r="139" spans="1:7" s="107" customFormat="1" ht="38">
      <c r="A139" s="111">
        <v>71</v>
      </c>
      <c r="B139" s="15">
        <f>'20 in 1'!I1598</f>
        <v>8</v>
      </c>
      <c r="C139" s="15" t="str">
        <f>'20 in 1'!J1598</f>
        <v>NOS</v>
      </c>
      <c r="D139" s="352" t="s">
        <v>489</v>
      </c>
      <c r="E139" s="15">
        <v>1846</v>
      </c>
      <c r="F139" s="298" t="str">
        <f t="shared" si="5"/>
        <v>NOS</v>
      </c>
      <c r="G139" s="28">
        <f t="shared" si="4"/>
        <v>14768</v>
      </c>
    </row>
    <row r="140" spans="1:7" s="107" customFormat="1" ht="38">
      <c r="A140" s="111">
        <v>72</v>
      </c>
      <c r="B140" s="15">
        <f>'20 in 1'!I1602</f>
        <v>709.9</v>
      </c>
      <c r="C140" s="15" t="str">
        <f>'20 in 1'!J1602</f>
        <v>SQM</v>
      </c>
      <c r="D140" s="364" t="s">
        <v>490</v>
      </c>
      <c r="E140" s="15">
        <v>34</v>
      </c>
      <c r="F140" s="298" t="str">
        <f t="shared" si="5"/>
        <v>SQM</v>
      </c>
      <c r="G140" s="28">
        <f t="shared" si="4"/>
        <v>24136.6</v>
      </c>
    </row>
    <row r="141" spans="1:7" s="107" customFormat="1" ht="114">
      <c r="A141" s="111">
        <v>73</v>
      </c>
      <c r="B141" s="15">
        <f>'20 in 1'!I1607</f>
        <v>80</v>
      </c>
      <c r="C141" s="15" t="str">
        <f>'20 in 1'!J1607</f>
        <v>NOS</v>
      </c>
      <c r="D141" s="375" t="s">
        <v>1399</v>
      </c>
      <c r="E141" s="15">
        <v>379.4</v>
      </c>
      <c r="F141" s="298" t="str">
        <f t="shared" si="5"/>
        <v>NOS</v>
      </c>
      <c r="G141" s="28">
        <f t="shared" si="4"/>
        <v>30352</v>
      </c>
    </row>
    <row r="142" spans="1:7" s="107" customFormat="1" ht="18">
      <c r="A142" s="111"/>
      <c r="B142" s="15"/>
      <c r="C142" s="15"/>
      <c r="D142" s="365" t="s">
        <v>494</v>
      </c>
      <c r="E142" s="15"/>
      <c r="F142" s="298">
        <f t="shared" si="5"/>
        <v>0</v>
      </c>
      <c r="G142" s="28">
        <f t="shared" si="4"/>
        <v>0</v>
      </c>
    </row>
    <row r="143" spans="1:7" s="107" customFormat="1" ht="38">
      <c r="A143" s="111">
        <v>74</v>
      </c>
      <c r="B143" s="15"/>
      <c r="C143" s="15"/>
      <c r="D143" s="352" t="s">
        <v>495</v>
      </c>
      <c r="E143" s="15"/>
      <c r="F143" s="298">
        <f t="shared" si="5"/>
        <v>0</v>
      </c>
      <c r="G143" s="28">
        <f t="shared" si="4"/>
        <v>0</v>
      </c>
    </row>
    <row r="144" spans="1:7" s="107" customFormat="1" ht="19">
      <c r="A144" s="111"/>
      <c r="B144" s="15">
        <f>'20 in 1'!I1625</f>
        <v>522</v>
      </c>
      <c r="C144" s="15" t="str">
        <f>'20 in 1'!J1625</f>
        <v>NOS</v>
      </c>
      <c r="D144" s="352" t="s">
        <v>496</v>
      </c>
      <c r="E144" s="15">
        <f>Data!F1158</f>
        <v>1500</v>
      </c>
      <c r="F144" s="298" t="str">
        <f t="shared" si="5"/>
        <v>NOS</v>
      </c>
      <c r="G144" s="28">
        <f t="shared" si="4"/>
        <v>783000</v>
      </c>
    </row>
    <row r="145" spans="1:7" s="107" customFormat="1" ht="19">
      <c r="A145" s="111"/>
      <c r="B145" s="15">
        <f>'20 in 1'!I1640</f>
        <v>380</v>
      </c>
      <c r="C145" s="15" t="str">
        <f>'20 in 1'!J1640</f>
        <v>NOS</v>
      </c>
      <c r="D145" s="352" t="s">
        <v>508</v>
      </c>
      <c r="E145" s="15">
        <f>Data!F1159</f>
        <v>1503</v>
      </c>
      <c r="F145" s="298" t="str">
        <f t="shared" si="5"/>
        <v>NOS</v>
      </c>
      <c r="G145" s="28">
        <f t="shared" si="4"/>
        <v>571140</v>
      </c>
    </row>
    <row r="146" spans="1:7" s="107" customFormat="1" ht="19">
      <c r="A146" s="111"/>
      <c r="B146" s="15">
        <f>'20 in 1'!I1643</f>
        <v>40</v>
      </c>
      <c r="C146" s="15" t="str">
        <f>'20 in 1'!J1643</f>
        <v>Nos</v>
      </c>
      <c r="D146" s="352" t="s">
        <v>513</v>
      </c>
      <c r="E146" s="15">
        <f>Data!F1160</f>
        <v>1531</v>
      </c>
      <c r="F146" s="298" t="str">
        <f t="shared" si="5"/>
        <v>Nos</v>
      </c>
      <c r="G146" s="28">
        <f t="shared" si="4"/>
        <v>61240</v>
      </c>
    </row>
    <row r="147" spans="1:7" s="107" customFormat="1" ht="38">
      <c r="A147" s="111">
        <v>75</v>
      </c>
      <c r="B147" s="15">
        <f>'20 in 1'!I1652</f>
        <v>162</v>
      </c>
      <c r="C147" s="15" t="str">
        <f>'20 in 1'!J1652</f>
        <v>NOS</v>
      </c>
      <c r="D147" s="352" t="s">
        <v>515</v>
      </c>
      <c r="E147" s="15">
        <f>Data!F1161</f>
        <v>1565</v>
      </c>
      <c r="F147" s="298" t="str">
        <f t="shared" si="5"/>
        <v>NOS</v>
      </c>
      <c r="G147" s="28">
        <f t="shared" si="4"/>
        <v>253530</v>
      </c>
    </row>
    <row r="148" spans="1:7" s="107" customFormat="1" ht="38">
      <c r="A148" s="111">
        <v>76</v>
      </c>
      <c r="B148" s="15">
        <f>'20 in 1'!I1655</f>
        <v>12</v>
      </c>
      <c r="C148" s="15" t="str">
        <f>'20 in 1'!J1655</f>
        <v>NOS</v>
      </c>
      <c r="D148" s="352" t="s">
        <v>516</v>
      </c>
      <c r="E148" s="15">
        <f>Data!F1162</f>
        <v>2802</v>
      </c>
      <c r="F148" s="298" t="str">
        <f t="shared" si="5"/>
        <v>NOS</v>
      </c>
      <c r="G148" s="28">
        <f t="shared" si="4"/>
        <v>33624</v>
      </c>
    </row>
    <row r="149" spans="1:7" s="107" customFormat="1" ht="38">
      <c r="A149" s="111">
        <v>77</v>
      </c>
      <c r="B149" s="15">
        <f>'20 in 1'!I1666</f>
        <v>294</v>
      </c>
      <c r="C149" s="15" t="str">
        <f>'20 in 1'!J1666</f>
        <v>NOS</v>
      </c>
      <c r="D149" s="352" t="s">
        <v>1409</v>
      </c>
      <c r="E149" s="15">
        <f>Data!F1163</f>
        <v>765</v>
      </c>
      <c r="F149" s="298" t="str">
        <f t="shared" si="5"/>
        <v>NOS</v>
      </c>
      <c r="G149" s="28">
        <f t="shared" si="4"/>
        <v>224910</v>
      </c>
    </row>
    <row r="150" spans="1:7" s="107" customFormat="1" ht="38">
      <c r="A150" s="111">
        <v>78</v>
      </c>
      <c r="B150" s="15">
        <f>'20 in 1'!I1675</f>
        <v>240</v>
      </c>
      <c r="C150" s="15" t="str">
        <f>'20 in 1'!J1675</f>
        <v>NOS</v>
      </c>
      <c r="D150" s="352" t="s">
        <v>518</v>
      </c>
      <c r="E150" s="15">
        <f>Data!F1164</f>
        <v>1043</v>
      </c>
      <c r="F150" s="298" t="str">
        <f t="shared" si="5"/>
        <v>NOS</v>
      </c>
      <c r="G150" s="28">
        <f t="shared" si="4"/>
        <v>250320</v>
      </c>
    </row>
    <row r="151" spans="1:7" s="107" customFormat="1" ht="19">
      <c r="A151" s="111">
        <v>79</v>
      </c>
      <c r="B151" s="15">
        <f>'20 in 1'!I1685</f>
        <v>244</v>
      </c>
      <c r="C151" s="15" t="str">
        <f>'20 in 1'!J1685</f>
        <v>NOS</v>
      </c>
      <c r="D151" s="364" t="s">
        <v>577</v>
      </c>
      <c r="E151" s="15">
        <f>Data!F1165</f>
        <v>139</v>
      </c>
      <c r="F151" s="298" t="str">
        <f t="shared" si="5"/>
        <v>NOS</v>
      </c>
      <c r="G151" s="28">
        <f t="shared" si="4"/>
        <v>33916</v>
      </c>
    </row>
    <row r="152" spans="1:7" s="107" customFormat="1" ht="38">
      <c r="A152" s="111">
        <v>80</v>
      </c>
      <c r="B152" s="15">
        <f>'20 in 1'!I1700</f>
        <v>442</v>
      </c>
      <c r="C152" s="15" t="str">
        <f>'20 in 1'!J1700</f>
        <v>NOS</v>
      </c>
      <c r="D152" s="65" t="s">
        <v>522</v>
      </c>
      <c r="E152" s="15">
        <v>665</v>
      </c>
      <c r="F152" s="298" t="str">
        <f t="shared" si="5"/>
        <v>NOS</v>
      </c>
      <c r="G152" s="28">
        <f t="shared" si="4"/>
        <v>293930</v>
      </c>
    </row>
    <row r="153" spans="1:7" s="107" customFormat="1" ht="38">
      <c r="A153" s="111">
        <v>81</v>
      </c>
      <c r="B153" s="15"/>
      <c r="C153" s="15"/>
      <c r="D153" s="65" t="s">
        <v>523</v>
      </c>
      <c r="E153" s="15"/>
      <c r="F153" s="298">
        <f t="shared" si="5"/>
        <v>0</v>
      </c>
      <c r="G153" s="28">
        <f t="shared" si="4"/>
        <v>0</v>
      </c>
    </row>
    <row r="154" spans="1:7" s="107" customFormat="1" ht="19">
      <c r="A154" s="111"/>
      <c r="B154" s="15">
        <f>'20 in 1'!I1715</f>
        <v>380</v>
      </c>
      <c r="C154" s="15" t="str">
        <f>'20 in 1'!J1715</f>
        <v>Nos</v>
      </c>
      <c r="D154" s="352" t="s">
        <v>524</v>
      </c>
      <c r="E154" s="15">
        <v>134</v>
      </c>
      <c r="F154" s="298" t="str">
        <f t="shared" si="5"/>
        <v>Nos</v>
      </c>
      <c r="G154" s="28">
        <f t="shared" si="4"/>
        <v>50920</v>
      </c>
    </row>
    <row r="155" spans="1:7" s="107" customFormat="1" ht="19">
      <c r="A155" s="111"/>
      <c r="B155" s="15">
        <f>'20 in 1'!I1720</f>
        <v>84</v>
      </c>
      <c r="C155" s="15" t="str">
        <f>'20 in 1'!J1720</f>
        <v>Nos</v>
      </c>
      <c r="D155" s="352" t="s">
        <v>578</v>
      </c>
      <c r="E155" s="15">
        <v>170</v>
      </c>
      <c r="F155" s="298" t="str">
        <f t="shared" si="5"/>
        <v>Nos</v>
      </c>
      <c r="G155" s="28">
        <f t="shared" si="4"/>
        <v>14280</v>
      </c>
    </row>
    <row r="156" spans="1:7" s="107" customFormat="1" ht="18">
      <c r="A156" s="111">
        <v>82</v>
      </c>
      <c r="B156" s="15">
        <f>'20 in 1'!I1728</f>
        <v>162</v>
      </c>
      <c r="C156" s="15" t="str">
        <f>'20 in 1'!J1728</f>
        <v>Nos</v>
      </c>
      <c r="D156" s="405" t="s">
        <v>1190</v>
      </c>
      <c r="E156" s="15">
        <v>1438</v>
      </c>
      <c r="F156" s="298" t="str">
        <f t="shared" si="5"/>
        <v>Nos</v>
      </c>
      <c r="G156" s="28">
        <f t="shared" si="4"/>
        <v>232956</v>
      </c>
    </row>
    <row r="157" spans="1:7" s="107" customFormat="1" ht="38">
      <c r="A157" s="111">
        <v>83</v>
      </c>
      <c r="B157" s="15">
        <f>'20 in 1'!I1739</f>
        <v>242</v>
      </c>
      <c r="C157" s="15" t="str">
        <f>'20 in 1'!J1739</f>
        <v>NOS</v>
      </c>
      <c r="D157" s="364" t="s">
        <v>528</v>
      </c>
      <c r="E157" s="15">
        <f>Data!F1171</f>
        <v>33.9</v>
      </c>
      <c r="F157" s="298" t="str">
        <f t="shared" si="5"/>
        <v>NOS</v>
      </c>
      <c r="G157" s="28">
        <f t="shared" si="4"/>
        <v>8203.7999999999993</v>
      </c>
    </row>
    <row r="158" spans="1:7" s="107" customFormat="1" ht="38">
      <c r="A158" s="111">
        <v>84</v>
      </c>
      <c r="B158" s="15">
        <f>'20 in 1'!I1748</f>
        <v>162</v>
      </c>
      <c r="C158" s="15" t="str">
        <f>'20 in 1'!J1748</f>
        <v>NOS</v>
      </c>
      <c r="D158" s="364" t="s">
        <v>532</v>
      </c>
      <c r="E158" s="15">
        <f>Data!F1174</f>
        <v>521</v>
      </c>
      <c r="F158" s="298" t="str">
        <f t="shared" si="5"/>
        <v>NOS</v>
      </c>
      <c r="G158" s="28">
        <f t="shared" si="4"/>
        <v>84402</v>
      </c>
    </row>
    <row r="159" spans="1:7" s="107" customFormat="1" ht="19">
      <c r="A159" s="111">
        <v>85</v>
      </c>
      <c r="B159" s="15">
        <f>'20 in 1'!I1755</f>
        <v>240</v>
      </c>
      <c r="C159" s="15" t="str">
        <f>'20 in 1'!J1755</f>
        <v>NOS</v>
      </c>
      <c r="D159" s="364" t="s">
        <v>533</v>
      </c>
      <c r="E159" s="15">
        <f>Data!F1182</f>
        <v>76.67</v>
      </c>
      <c r="F159" s="298" t="str">
        <f t="shared" si="5"/>
        <v>NOS</v>
      </c>
      <c r="G159" s="28">
        <f t="shared" si="4"/>
        <v>18400.8</v>
      </c>
    </row>
    <row r="160" spans="1:7" s="107" customFormat="1" ht="38">
      <c r="A160" s="111">
        <v>86</v>
      </c>
      <c r="B160" s="15">
        <f>'20 in 1'!I1763</f>
        <v>960</v>
      </c>
      <c r="C160" s="15" t="str">
        <f>'20 in 1'!J1763</f>
        <v>NOS</v>
      </c>
      <c r="D160" s="364" t="s">
        <v>537</v>
      </c>
      <c r="E160" s="15">
        <v>81.44</v>
      </c>
      <c r="F160" s="298" t="str">
        <f t="shared" si="5"/>
        <v>NOS</v>
      </c>
      <c r="G160" s="28">
        <f t="shared" si="4"/>
        <v>78182.399999999994</v>
      </c>
    </row>
    <row r="161" spans="1:7" s="107" customFormat="1" ht="228">
      <c r="A161" s="111">
        <v>87</v>
      </c>
      <c r="B161" s="15">
        <f>'20 in 1'!I1776</f>
        <v>3604</v>
      </c>
      <c r="C161" s="15" t="str">
        <f>'20 in 1'!J1776</f>
        <v>Rmt</v>
      </c>
      <c r="D161" s="370" t="s">
        <v>1400</v>
      </c>
      <c r="E161" s="15">
        <f>Data!F1212</f>
        <v>209</v>
      </c>
      <c r="F161" s="298" t="str">
        <f t="shared" si="5"/>
        <v>Rmt</v>
      </c>
      <c r="G161" s="28">
        <f t="shared" si="4"/>
        <v>753236</v>
      </c>
    </row>
    <row r="162" spans="1:7" s="107" customFormat="1" ht="209">
      <c r="A162" s="111">
        <v>88</v>
      </c>
      <c r="B162" s="15">
        <f>'20 in 1'!I1798</f>
        <v>1297.7</v>
      </c>
      <c r="C162" s="15" t="str">
        <f>'20 in 1'!J1798</f>
        <v>Rmt</v>
      </c>
      <c r="D162" s="370" t="s">
        <v>1401</v>
      </c>
      <c r="E162" s="15">
        <v>457</v>
      </c>
      <c r="F162" s="298" t="str">
        <f t="shared" si="5"/>
        <v>Rmt</v>
      </c>
      <c r="G162" s="28">
        <f t="shared" si="4"/>
        <v>593048.9</v>
      </c>
    </row>
    <row r="163" spans="1:7" s="107" customFormat="1" ht="76">
      <c r="A163" s="111">
        <v>89</v>
      </c>
      <c r="B163" s="15">
        <f>'20 in 1'!I1800</f>
        <v>80</v>
      </c>
      <c r="C163" s="15" t="str">
        <f>'20 in 1'!J1800</f>
        <v>Nos</v>
      </c>
      <c r="D163" s="65" t="s">
        <v>1257</v>
      </c>
      <c r="E163" s="15">
        <v>1879</v>
      </c>
      <c r="F163" s="298" t="str">
        <f t="shared" si="5"/>
        <v>Nos</v>
      </c>
      <c r="G163" s="28">
        <f t="shared" si="4"/>
        <v>150320</v>
      </c>
    </row>
    <row r="164" spans="1:7" s="107" customFormat="1" ht="95">
      <c r="A164" s="111">
        <v>90</v>
      </c>
      <c r="B164" s="15">
        <f>'20 in 1'!I1802</f>
        <v>40</v>
      </c>
      <c r="C164" s="15" t="str">
        <f>'20 in 1'!J1802</f>
        <v>Nos</v>
      </c>
      <c r="D164" s="61" t="s">
        <v>560</v>
      </c>
      <c r="E164" s="15">
        <v>2628</v>
      </c>
      <c r="F164" s="298" t="str">
        <f t="shared" si="5"/>
        <v>Nos</v>
      </c>
      <c r="G164" s="28">
        <f t="shared" si="4"/>
        <v>105120</v>
      </c>
    </row>
    <row r="165" spans="1:7" s="107" customFormat="1" ht="38">
      <c r="A165" s="111">
        <v>91</v>
      </c>
      <c r="B165" s="15">
        <f>'20 in 1'!I1802</f>
        <v>40</v>
      </c>
      <c r="C165" s="15" t="str">
        <f>'20 in 1'!J1802</f>
        <v>Nos</v>
      </c>
      <c r="D165" s="29" t="s">
        <v>561</v>
      </c>
      <c r="E165" s="15">
        <v>3173</v>
      </c>
      <c r="F165" s="298" t="str">
        <f t="shared" si="5"/>
        <v>Nos</v>
      </c>
      <c r="G165" s="28">
        <f t="shared" si="4"/>
        <v>126920</v>
      </c>
    </row>
    <row r="166" spans="1:7" s="107" customFormat="1" ht="19">
      <c r="A166" s="111">
        <v>92</v>
      </c>
      <c r="B166" s="15">
        <f>'20 in 1'!I1804</f>
        <v>40</v>
      </c>
      <c r="C166" s="15" t="str">
        <f>'20 in 1'!J1804</f>
        <v>Nos</v>
      </c>
      <c r="D166" s="29" t="s">
        <v>562</v>
      </c>
      <c r="E166" s="15">
        <v>1617</v>
      </c>
      <c r="F166" s="298" t="str">
        <f t="shared" si="5"/>
        <v>Nos</v>
      </c>
      <c r="G166" s="28">
        <f t="shared" si="4"/>
        <v>64680</v>
      </c>
    </row>
    <row r="167" spans="1:7" s="107" customFormat="1" ht="19">
      <c r="A167" s="111">
        <v>93</v>
      </c>
      <c r="B167" s="15">
        <f>'20 in 1'!I1806</f>
        <v>40</v>
      </c>
      <c r="C167" s="15" t="str">
        <f>'20 in 1'!J1806</f>
        <v>Nos</v>
      </c>
      <c r="D167" s="29" t="s">
        <v>563</v>
      </c>
      <c r="E167" s="15">
        <v>829</v>
      </c>
      <c r="F167" s="298" t="str">
        <f t="shared" si="5"/>
        <v>Nos</v>
      </c>
      <c r="G167" s="28">
        <f t="shared" si="4"/>
        <v>33160</v>
      </c>
    </row>
    <row r="168" spans="1:7" s="107" customFormat="1" ht="19">
      <c r="A168" s="111">
        <v>94</v>
      </c>
      <c r="B168" s="15">
        <f>'20 in 1'!I1812</f>
        <v>280</v>
      </c>
      <c r="C168" s="15" t="str">
        <f>'20 in 1'!J1812</f>
        <v>Nos</v>
      </c>
      <c r="D168" s="369" t="s">
        <v>565</v>
      </c>
      <c r="E168" s="15">
        <v>511</v>
      </c>
      <c r="F168" s="298" t="str">
        <f t="shared" si="5"/>
        <v>Nos</v>
      </c>
      <c r="G168" s="28">
        <f t="shared" si="4"/>
        <v>143080</v>
      </c>
    </row>
    <row r="169" spans="1:7" s="107" customFormat="1" ht="38">
      <c r="A169" s="111">
        <v>95</v>
      </c>
      <c r="B169" s="15">
        <f>'20 in 1'!I1813</f>
        <v>40</v>
      </c>
      <c r="C169" s="15" t="str">
        <f>'20 in 1'!J1813</f>
        <v>Nos</v>
      </c>
      <c r="D169" s="65" t="s">
        <v>566</v>
      </c>
      <c r="E169" s="15">
        <v>9287</v>
      </c>
      <c r="F169" s="298" t="str">
        <f t="shared" si="5"/>
        <v>Nos</v>
      </c>
      <c r="G169" s="28">
        <f t="shared" si="4"/>
        <v>371480</v>
      </c>
    </row>
    <row r="170" spans="1:7" s="107" customFormat="1" ht="38">
      <c r="A170" s="111">
        <v>96</v>
      </c>
      <c r="B170" s="15">
        <f>'20 in 1'!I1815</f>
        <v>4</v>
      </c>
      <c r="C170" s="15" t="str">
        <f>'20 in 1'!J1815</f>
        <v>NOS</v>
      </c>
      <c r="D170" s="364" t="s">
        <v>567</v>
      </c>
      <c r="E170" s="15">
        <v>2746</v>
      </c>
      <c r="F170" s="298" t="str">
        <f t="shared" si="5"/>
        <v>NOS</v>
      </c>
      <c r="G170" s="28">
        <f t="shared" si="4"/>
        <v>10984</v>
      </c>
    </row>
    <row r="171" spans="1:7" s="107" customFormat="1" ht="38">
      <c r="A171" s="111">
        <v>97</v>
      </c>
      <c r="B171" s="15">
        <f>'20 in 1'!I1817</f>
        <v>60</v>
      </c>
      <c r="C171" s="15" t="str">
        <f>'20 in 1'!J1817</f>
        <v>RMT</v>
      </c>
      <c r="D171" s="364" t="s">
        <v>569</v>
      </c>
      <c r="E171" s="15">
        <v>24</v>
      </c>
      <c r="F171" s="298" t="str">
        <f t="shared" si="5"/>
        <v>RMT</v>
      </c>
      <c r="G171" s="28">
        <f t="shared" si="4"/>
        <v>1440</v>
      </c>
    </row>
    <row r="172" spans="1:7" s="107" customFormat="1" ht="19">
      <c r="A172" s="111">
        <v>98</v>
      </c>
      <c r="B172" s="15">
        <f>'20 in 1'!I1822</f>
        <v>40</v>
      </c>
      <c r="C172" s="15" t="str">
        <f>'20 in 1'!J1822</f>
        <v>NOS</v>
      </c>
      <c r="D172" s="366" t="s">
        <v>1266</v>
      </c>
      <c r="E172" s="15">
        <v>1978</v>
      </c>
      <c r="F172" s="298" t="str">
        <f t="shared" si="5"/>
        <v>NOS</v>
      </c>
      <c r="G172" s="28">
        <f t="shared" si="4"/>
        <v>79120</v>
      </c>
    </row>
    <row r="173" spans="1:7" s="107" customFormat="1" ht="342">
      <c r="A173" s="111">
        <v>99</v>
      </c>
      <c r="B173" s="15">
        <f>'20 in 1'!I1826</f>
        <v>281.39999999999998</v>
      </c>
      <c r="C173" s="15" t="str">
        <f>'20 in 1'!J1826</f>
        <v>Sqm</v>
      </c>
      <c r="D173" s="376" t="s">
        <v>579</v>
      </c>
      <c r="E173" s="15">
        <v>4156.6499999999996</v>
      </c>
      <c r="F173" s="298" t="str">
        <f t="shared" si="5"/>
        <v>Sqm</v>
      </c>
      <c r="G173" s="28">
        <f t="shared" si="4"/>
        <v>1169681.3099999998</v>
      </c>
    </row>
    <row r="174" spans="1:7" s="107" customFormat="1" ht="38">
      <c r="A174" s="111">
        <v>100</v>
      </c>
      <c r="B174" s="15"/>
      <c r="C174" s="15"/>
      <c r="D174" s="377" t="s">
        <v>573</v>
      </c>
      <c r="E174" s="15"/>
      <c r="F174" s="298">
        <f t="shared" si="5"/>
        <v>0</v>
      </c>
      <c r="G174" s="28">
        <f t="shared" si="4"/>
        <v>0</v>
      </c>
    </row>
    <row r="175" spans="1:7" s="107" customFormat="1" ht="19">
      <c r="A175" s="111"/>
      <c r="B175" s="15">
        <f>'20 in 1'!I1829</f>
        <v>25</v>
      </c>
      <c r="C175" s="15" t="str">
        <f>'20 in 1'!J1829</f>
        <v>Nos</v>
      </c>
      <c r="D175" s="377" t="s">
        <v>615</v>
      </c>
      <c r="E175" s="15">
        <v>2675</v>
      </c>
      <c r="F175" s="298" t="str">
        <f t="shared" si="5"/>
        <v>Nos</v>
      </c>
      <c r="G175" s="28">
        <f t="shared" si="4"/>
        <v>66875</v>
      </c>
    </row>
    <row r="176" spans="1:7" s="107" customFormat="1" ht="76">
      <c r="A176" s="111">
        <v>101</v>
      </c>
      <c r="B176" s="15">
        <f>'20 in 1'!I1830</f>
        <v>2</v>
      </c>
      <c r="C176" s="15" t="str">
        <f>'20 in 1'!J1830</f>
        <v>Nos</v>
      </c>
      <c r="D176" s="377" t="s">
        <v>1287</v>
      </c>
      <c r="E176" s="15">
        <v>1500000</v>
      </c>
      <c r="F176" s="298" t="str">
        <f t="shared" si="5"/>
        <v>Nos</v>
      </c>
      <c r="G176" s="28">
        <f t="shared" si="4"/>
        <v>3000000</v>
      </c>
    </row>
    <row r="177" spans="1:7" s="107" customFormat="1" ht="38">
      <c r="A177" s="111">
        <v>102</v>
      </c>
      <c r="B177" s="15">
        <f>'20 in 1'!I1831</f>
        <v>1</v>
      </c>
      <c r="C177" s="15" t="str">
        <f>'20 in 1'!J1831</f>
        <v>Nos</v>
      </c>
      <c r="D177" s="377" t="s">
        <v>1288</v>
      </c>
      <c r="E177" s="15">
        <v>1048000</v>
      </c>
      <c r="F177" s="298" t="str">
        <f t="shared" si="5"/>
        <v>Nos</v>
      </c>
      <c r="G177" s="28">
        <f>B177*E177</f>
        <v>1048000</v>
      </c>
    </row>
    <row r="178" spans="1:7" s="107" customFormat="1" ht="38">
      <c r="A178" s="111">
        <v>103</v>
      </c>
      <c r="B178" s="15">
        <f>'20 in 1'!I1832</f>
        <v>18</v>
      </c>
      <c r="C178" s="15"/>
      <c r="D178" s="152" t="s">
        <v>1310</v>
      </c>
      <c r="E178" s="15">
        <v>4510</v>
      </c>
      <c r="F178" s="298"/>
      <c r="G178" s="28">
        <f>B178*E178</f>
        <v>81180</v>
      </c>
    </row>
    <row r="179" spans="1:7" s="107" customFormat="1" ht="323">
      <c r="A179" s="111">
        <v>104</v>
      </c>
      <c r="B179" s="15"/>
      <c r="C179" s="15"/>
      <c r="D179" s="152" t="s">
        <v>1403</v>
      </c>
      <c r="E179" s="15"/>
      <c r="F179" s="298"/>
      <c r="G179" s="28">
        <f t="shared" ref="G179:G180" si="6">B179*E179</f>
        <v>0</v>
      </c>
    </row>
    <row r="180" spans="1:7" s="107" customFormat="1" ht="19">
      <c r="A180" s="111"/>
      <c r="B180" s="15">
        <f>'20 in 1'!I1835</f>
        <v>160</v>
      </c>
      <c r="C180" s="15" t="s">
        <v>1</v>
      </c>
      <c r="D180" s="152" t="s">
        <v>1320</v>
      </c>
      <c r="E180" s="15">
        <v>2611.5300000000002</v>
      </c>
      <c r="F180" s="298"/>
      <c r="G180" s="28">
        <f t="shared" si="6"/>
        <v>417844.80000000005</v>
      </c>
    </row>
    <row r="181" spans="1:7" s="122" customFormat="1" ht="19">
      <c r="A181" s="115"/>
      <c r="B181" s="116"/>
      <c r="C181" s="117"/>
      <c r="D181" s="118" t="s">
        <v>14</v>
      </c>
      <c r="E181" s="119"/>
      <c r="F181" s="404">
        <f t="shared" si="5"/>
        <v>0</v>
      </c>
      <c r="G181" s="121">
        <f>SUM(G4:G180)</f>
        <v>79619795.33154802</v>
      </c>
    </row>
  </sheetData>
  <mergeCells count="3">
    <mergeCell ref="A1:G1"/>
    <mergeCell ref="A2:G2"/>
    <mergeCell ref="B3:C3"/>
  </mergeCells>
  <printOptions horizontalCentered="1"/>
  <pageMargins left="0.35" right="0.35" top="0.52" bottom="0.52" header="0.2" footer="0.2"/>
  <pageSetup paperSize="9" scale="79" fitToHeight="5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X1857"/>
  <sheetViews>
    <sheetView view="pageBreakPreview" topLeftCell="A372" zoomScaleNormal="70" zoomScaleSheetLayoutView="55" workbookViewId="0">
      <selection activeCell="D372" sqref="D372"/>
    </sheetView>
  </sheetViews>
  <sheetFormatPr baseColWidth="10" defaultColWidth="10.33203125" defaultRowHeight="18"/>
  <cols>
    <col min="1" max="1" width="8.83203125" style="5" bestFit="1" customWidth="1"/>
    <col min="2" max="2" width="40.1640625" style="32" customWidth="1"/>
    <col min="3" max="3" width="8" style="101" bestFit="1" customWidth="1"/>
    <col min="4" max="4" width="12.5" style="101" customWidth="1"/>
    <col min="5" max="5" width="6.6640625" style="101" bestFit="1" customWidth="1"/>
    <col min="6" max="6" width="9.33203125" style="102" bestFit="1" customWidth="1"/>
    <col min="7" max="7" width="11.6640625" style="102" bestFit="1" customWidth="1"/>
    <col min="8" max="8" width="13" style="102" bestFit="1" customWidth="1"/>
    <col min="9" max="9" width="11.83203125" style="102" bestFit="1" customWidth="1"/>
    <col min="10" max="10" width="12" style="104" bestFit="1" customWidth="1"/>
    <col min="11" max="11" width="11.5" style="32" bestFit="1" customWidth="1"/>
    <col min="12" max="12" width="8.33203125" style="32" bestFit="1" customWidth="1"/>
    <col min="13" max="14" width="16" style="32" bestFit="1" customWidth="1"/>
    <col min="15" max="15" width="8.33203125" style="32" bestFit="1" customWidth="1"/>
    <col min="16" max="16" width="10.33203125" style="32"/>
    <col min="17" max="17" width="10.83203125" style="32" customWidth="1"/>
    <col min="18" max="18" width="11.83203125" style="32" customWidth="1"/>
    <col min="19" max="19" width="10.5" style="32" customWidth="1"/>
    <col min="20" max="21" width="16" style="32" customWidth="1"/>
    <col min="22" max="22" width="14.5" style="32" customWidth="1"/>
    <col min="23" max="23" width="10.33203125" style="32" customWidth="1"/>
    <col min="24" max="256" width="10.33203125" style="32"/>
    <col min="257" max="257" width="9.6640625" style="32" bestFit="1" customWidth="1"/>
    <col min="258" max="258" width="40.1640625" style="32" customWidth="1"/>
    <col min="259" max="259" width="6" style="32" bestFit="1" customWidth="1"/>
    <col min="260" max="260" width="3.1640625" style="32" customWidth="1"/>
    <col min="261" max="261" width="6" style="32" bestFit="1" customWidth="1"/>
    <col min="262" max="262" width="10.83203125" style="32" bestFit="1" customWidth="1"/>
    <col min="263" max="263" width="9.5" style="32" bestFit="1" customWidth="1"/>
    <col min="264" max="264" width="11.33203125" style="32" bestFit="1" customWidth="1"/>
    <col min="265" max="265" width="12" style="32" bestFit="1" customWidth="1"/>
    <col min="266" max="266" width="10.33203125" style="32"/>
    <col min="267" max="267" width="11.5" style="32" bestFit="1" customWidth="1"/>
    <col min="268" max="268" width="8.33203125" style="32" bestFit="1" customWidth="1"/>
    <col min="269" max="270" width="16" style="32" bestFit="1" customWidth="1"/>
    <col min="271" max="271" width="8.33203125" style="32" bestFit="1" customWidth="1"/>
    <col min="272" max="272" width="10.33203125" style="32"/>
    <col min="273" max="278" width="0" style="32" hidden="1" customWidth="1"/>
    <col min="279" max="512" width="10.33203125" style="32"/>
    <col min="513" max="513" width="9.6640625" style="32" bestFit="1" customWidth="1"/>
    <col min="514" max="514" width="40.1640625" style="32" customWidth="1"/>
    <col min="515" max="515" width="6" style="32" bestFit="1" customWidth="1"/>
    <col min="516" max="516" width="3.1640625" style="32" customWidth="1"/>
    <col min="517" max="517" width="6" style="32" bestFit="1" customWidth="1"/>
    <col min="518" max="518" width="10.83203125" style="32" bestFit="1" customWidth="1"/>
    <col min="519" max="519" width="9.5" style="32" bestFit="1" customWidth="1"/>
    <col min="520" max="520" width="11.33203125" style="32" bestFit="1" customWidth="1"/>
    <col min="521" max="521" width="12" style="32" bestFit="1" customWidth="1"/>
    <col min="522" max="522" width="10.33203125" style="32"/>
    <col min="523" max="523" width="11.5" style="32" bestFit="1" customWidth="1"/>
    <col min="524" max="524" width="8.33203125" style="32" bestFit="1" customWidth="1"/>
    <col min="525" max="526" width="16" style="32" bestFit="1" customWidth="1"/>
    <col min="527" max="527" width="8.33203125" style="32" bestFit="1" customWidth="1"/>
    <col min="528" max="528" width="10.33203125" style="32"/>
    <col min="529" max="534" width="0" style="32" hidden="1" customWidth="1"/>
    <col min="535" max="768" width="10.33203125" style="32"/>
    <col min="769" max="769" width="9.6640625" style="32" bestFit="1" customWidth="1"/>
    <col min="770" max="770" width="40.1640625" style="32" customWidth="1"/>
    <col min="771" max="771" width="6" style="32" bestFit="1" customWidth="1"/>
    <col min="772" max="772" width="3.1640625" style="32" customWidth="1"/>
    <col min="773" max="773" width="6" style="32" bestFit="1" customWidth="1"/>
    <col min="774" max="774" width="10.83203125" style="32" bestFit="1" customWidth="1"/>
    <col min="775" max="775" width="9.5" style="32" bestFit="1" customWidth="1"/>
    <col min="776" max="776" width="11.33203125" style="32" bestFit="1" customWidth="1"/>
    <col min="777" max="777" width="12" style="32" bestFit="1" customWidth="1"/>
    <col min="778" max="778" width="10.33203125" style="32"/>
    <col min="779" max="779" width="11.5" style="32" bestFit="1" customWidth="1"/>
    <col min="780" max="780" width="8.33203125" style="32" bestFit="1" customWidth="1"/>
    <col min="781" max="782" width="16" style="32" bestFit="1" customWidth="1"/>
    <col min="783" max="783" width="8.33203125" style="32" bestFit="1" customWidth="1"/>
    <col min="784" max="784" width="10.33203125" style="32"/>
    <col min="785" max="790" width="0" style="32" hidden="1" customWidth="1"/>
    <col min="791" max="1024" width="10.33203125" style="32"/>
    <col min="1025" max="1025" width="9.6640625" style="32" bestFit="1" customWidth="1"/>
    <col min="1026" max="1026" width="40.1640625" style="32" customWidth="1"/>
    <col min="1027" max="1027" width="6" style="32" bestFit="1" customWidth="1"/>
    <col min="1028" max="1028" width="3.1640625" style="32" customWidth="1"/>
    <col min="1029" max="1029" width="6" style="32" bestFit="1" customWidth="1"/>
    <col min="1030" max="1030" width="10.83203125" style="32" bestFit="1" customWidth="1"/>
    <col min="1031" max="1031" width="9.5" style="32" bestFit="1" customWidth="1"/>
    <col min="1032" max="1032" width="11.33203125" style="32" bestFit="1" customWidth="1"/>
    <col min="1033" max="1033" width="12" style="32" bestFit="1" customWidth="1"/>
    <col min="1034" max="1034" width="10.33203125" style="32"/>
    <col min="1035" max="1035" width="11.5" style="32" bestFit="1" customWidth="1"/>
    <col min="1036" max="1036" width="8.33203125" style="32" bestFit="1" customWidth="1"/>
    <col min="1037" max="1038" width="16" style="32" bestFit="1" customWidth="1"/>
    <col min="1039" max="1039" width="8.33203125" style="32" bestFit="1" customWidth="1"/>
    <col min="1040" max="1040" width="10.33203125" style="32"/>
    <col min="1041" max="1046" width="0" style="32" hidden="1" customWidth="1"/>
    <col min="1047" max="1280" width="10.33203125" style="32"/>
    <col min="1281" max="1281" width="9.6640625" style="32" bestFit="1" customWidth="1"/>
    <col min="1282" max="1282" width="40.1640625" style="32" customWidth="1"/>
    <col min="1283" max="1283" width="6" style="32" bestFit="1" customWidth="1"/>
    <col min="1284" max="1284" width="3.1640625" style="32" customWidth="1"/>
    <col min="1285" max="1285" width="6" style="32" bestFit="1" customWidth="1"/>
    <col min="1286" max="1286" width="10.83203125" style="32" bestFit="1" customWidth="1"/>
    <col min="1287" max="1287" width="9.5" style="32" bestFit="1" customWidth="1"/>
    <col min="1288" max="1288" width="11.33203125" style="32" bestFit="1" customWidth="1"/>
    <col min="1289" max="1289" width="12" style="32" bestFit="1" customWidth="1"/>
    <col min="1290" max="1290" width="10.33203125" style="32"/>
    <col min="1291" max="1291" width="11.5" style="32" bestFit="1" customWidth="1"/>
    <col min="1292" max="1292" width="8.33203125" style="32" bestFit="1" customWidth="1"/>
    <col min="1293" max="1294" width="16" style="32" bestFit="1" customWidth="1"/>
    <col min="1295" max="1295" width="8.33203125" style="32" bestFit="1" customWidth="1"/>
    <col min="1296" max="1296" width="10.33203125" style="32"/>
    <col min="1297" max="1302" width="0" style="32" hidden="1" customWidth="1"/>
    <col min="1303" max="1536" width="10.33203125" style="32"/>
    <col min="1537" max="1537" width="9.6640625" style="32" bestFit="1" customWidth="1"/>
    <col min="1538" max="1538" width="40.1640625" style="32" customWidth="1"/>
    <col min="1539" max="1539" width="6" style="32" bestFit="1" customWidth="1"/>
    <col min="1540" max="1540" width="3.1640625" style="32" customWidth="1"/>
    <col min="1541" max="1541" width="6" style="32" bestFit="1" customWidth="1"/>
    <col min="1542" max="1542" width="10.83203125" style="32" bestFit="1" customWidth="1"/>
    <col min="1543" max="1543" width="9.5" style="32" bestFit="1" customWidth="1"/>
    <col min="1544" max="1544" width="11.33203125" style="32" bestFit="1" customWidth="1"/>
    <col min="1545" max="1545" width="12" style="32" bestFit="1" customWidth="1"/>
    <col min="1546" max="1546" width="10.33203125" style="32"/>
    <col min="1547" max="1547" width="11.5" style="32" bestFit="1" customWidth="1"/>
    <col min="1548" max="1548" width="8.33203125" style="32" bestFit="1" customWidth="1"/>
    <col min="1549" max="1550" width="16" style="32" bestFit="1" customWidth="1"/>
    <col min="1551" max="1551" width="8.33203125" style="32" bestFit="1" customWidth="1"/>
    <col min="1552" max="1552" width="10.33203125" style="32"/>
    <col min="1553" max="1558" width="0" style="32" hidden="1" customWidth="1"/>
    <col min="1559" max="1792" width="10.33203125" style="32"/>
    <col min="1793" max="1793" width="9.6640625" style="32" bestFit="1" customWidth="1"/>
    <col min="1794" max="1794" width="40.1640625" style="32" customWidth="1"/>
    <col min="1795" max="1795" width="6" style="32" bestFit="1" customWidth="1"/>
    <col min="1796" max="1796" width="3.1640625" style="32" customWidth="1"/>
    <col min="1797" max="1797" width="6" style="32" bestFit="1" customWidth="1"/>
    <col min="1798" max="1798" width="10.83203125" style="32" bestFit="1" customWidth="1"/>
    <col min="1799" max="1799" width="9.5" style="32" bestFit="1" customWidth="1"/>
    <col min="1800" max="1800" width="11.33203125" style="32" bestFit="1" customWidth="1"/>
    <col min="1801" max="1801" width="12" style="32" bestFit="1" customWidth="1"/>
    <col min="1802" max="1802" width="10.33203125" style="32"/>
    <col min="1803" max="1803" width="11.5" style="32" bestFit="1" customWidth="1"/>
    <col min="1804" max="1804" width="8.33203125" style="32" bestFit="1" customWidth="1"/>
    <col min="1805" max="1806" width="16" style="32" bestFit="1" customWidth="1"/>
    <col min="1807" max="1807" width="8.33203125" style="32" bestFit="1" customWidth="1"/>
    <col min="1808" max="1808" width="10.33203125" style="32"/>
    <col min="1809" max="1814" width="0" style="32" hidden="1" customWidth="1"/>
    <col min="1815" max="2048" width="10.33203125" style="32"/>
    <col min="2049" max="2049" width="9.6640625" style="32" bestFit="1" customWidth="1"/>
    <col min="2050" max="2050" width="40.1640625" style="32" customWidth="1"/>
    <col min="2051" max="2051" width="6" style="32" bestFit="1" customWidth="1"/>
    <col min="2052" max="2052" width="3.1640625" style="32" customWidth="1"/>
    <col min="2053" max="2053" width="6" style="32" bestFit="1" customWidth="1"/>
    <col min="2054" max="2054" width="10.83203125" style="32" bestFit="1" customWidth="1"/>
    <col min="2055" max="2055" width="9.5" style="32" bestFit="1" customWidth="1"/>
    <col min="2056" max="2056" width="11.33203125" style="32" bestFit="1" customWidth="1"/>
    <col min="2057" max="2057" width="12" style="32" bestFit="1" customWidth="1"/>
    <col min="2058" max="2058" width="10.33203125" style="32"/>
    <col min="2059" max="2059" width="11.5" style="32" bestFit="1" customWidth="1"/>
    <col min="2060" max="2060" width="8.33203125" style="32" bestFit="1" customWidth="1"/>
    <col min="2061" max="2062" width="16" style="32" bestFit="1" customWidth="1"/>
    <col min="2063" max="2063" width="8.33203125" style="32" bestFit="1" customWidth="1"/>
    <col min="2064" max="2064" width="10.33203125" style="32"/>
    <col min="2065" max="2070" width="0" style="32" hidden="1" customWidth="1"/>
    <col min="2071" max="2304" width="10.33203125" style="32"/>
    <col min="2305" max="2305" width="9.6640625" style="32" bestFit="1" customWidth="1"/>
    <col min="2306" max="2306" width="40.1640625" style="32" customWidth="1"/>
    <col min="2307" max="2307" width="6" style="32" bestFit="1" customWidth="1"/>
    <col min="2308" max="2308" width="3.1640625" style="32" customWidth="1"/>
    <col min="2309" max="2309" width="6" style="32" bestFit="1" customWidth="1"/>
    <col min="2310" max="2310" width="10.83203125" style="32" bestFit="1" customWidth="1"/>
    <col min="2311" max="2311" width="9.5" style="32" bestFit="1" customWidth="1"/>
    <col min="2312" max="2312" width="11.33203125" style="32" bestFit="1" customWidth="1"/>
    <col min="2313" max="2313" width="12" style="32" bestFit="1" customWidth="1"/>
    <col min="2314" max="2314" width="10.33203125" style="32"/>
    <col min="2315" max="2315" width="11.5" style="32" bestFit="1" customWidth="1"/>
    <col min="2316" max="2316" width="8.33203125" style="32" bestFit="1" customWidth="1"/>
    <col min="2317" max="2318" width="16" style="32" bestFit="1" customWidth="1"/>
    <col min="2319" max="2319" width="8.33203125" style="32" bestFit="1" customWidth="1"/>
    <col min="2320" max="2320" width="10.33203125" style="32"/>
    <col min="2321" max="2326" width="0" style="32" hidden="1" customWidth="1"/>
    <col min="2327" max="2560" width="10.33203125" style="32"/>
    <col min="2561" max="2561" width="9.6640625" style="32" bestFit="1" customWidth="1"/>
    <col min="2562" max="2562" width="40.1640625" style="32" customWidth="1"/>
    <col min="2563" max="2563" width="6" style="32" bestFit="1" customWidth="1"/>
    <col min="2564" max="2564" width="3.1640625" style="32" customWidth="1"/>
    <col min="2565" max="2565" width="6" style="32" bestFit="1" customWidth="1"/>
    <col min="2566" max="2566" width="10.83203125" style="32" bestFit="1" customWidth="1"/>
    <col min="2567" max="2567" width="9.5" style="32" bestFit="1" customWidth="1"/>
    <col min="2568" max="2568" width="11.33203125" style="32" bestFit="1" customWidth="1"/>
    <col min="2569" max="2569" width="12" style="32" bestFit="1" customWidth="1"/>
    <col min="2570" max="2570" width="10.33203125" style="32"/>
    <col min="2571" max="2571" width="11.5" style="32" bestFit="1" customWidth="1"/>
    <col min="2572" max="2572" width="8.33203125" style="32" bestFit="1" customWidth="1"/>
    <col min="2573" max="2574" width="16" style="32" bestFit="1" customWidth="1"/>
    <col min="2575" max="2575" width="8.33203125" style="32" bestFit="1" customWidth="1"/>
    <col min="2576" max="2576" width="10.33203125" style="32"/>
    <col min="2577" max="2582" width="0" style="32" hidden="1" customWidth="1"/>
    <col min="2583" max="2816" width="10.33203125" style="32"/>
    <col min="2817" max="2817" width="9.6640625" style="32" bestFit="1" customWidth="1"/>
    <col min="2818" max="2818" width="40.1640625" style="32" customWidth="1"/>
    <col min="2819" max="2819" width="6" style="32" bestFit="1" customWidth="1"/>
    <col min="2820" max="2820" width="3.1640625" style="32" customWidth="1"/>
    <col min="2821" max="2821" width="6" style="32" bestFit="1" customWidth="1"/>
    <col min="2822" max="2822" width="10.83203125" style="32" bestFit="1" customWidth="1"/>
    <col min="2823" max="2823" width="9.5" style="32" bestFit="1" customWidth="1"/>
    <col min="2824" max="2824" width="11.33203125" style="32" bestFit="1" customWidth="1"/>
    <col min="2825" max="2825" width="12" style="32" bestFit="1" customWidth="1"/>
    <col min="2826" max="2826" width="10.33203125" style="32"/>
    <col min="2827" max="2827" width="11.5" style="32" bestFit="1" customWidth="1"/>
    <col min="2828" max="2828" width="8.33203125" style="32" bestFit="1" customWidth="1"/>
    <col min="2829" max="2830" width="16" style="32" bestFit="1" customWidth="1"/>
    <col min="2831" max="2831" width="8.33203125" style="32" bestFit="1" customWidth="1"/>
    <col min="2832" max="2832" width="10.33203125" style="32"/>
    <col min="2833" max="2838" width="0" style="32" hidden="1" customWidth="1"/>
    <col min="2839" max="3072" width="10.33203125" style="32"/>
    <col min="3073" max="3073" width="9.6640625" style="32" bestFit="1" customWidth="1"/>
    <col min="3074" max="3074" width="40.1640625" style="32" customWidth="1"/>
    <col min="3075" max="3075" width="6" style="32" bestFit="1" customWidth="1"/>
    <col min="3076" max="3076" width="3.1640625" style="32" customWidth="1"/>
    <col min="3077" max="3077" width="6" style="32" bestFit="1" customWidth="1"/>
    <col min="3078" max="3078" width="10.83203125" style="32" bestFit="1" customWidth="1"/>
    <col min="3079" max="3079" width="9.5" style="32" bestFit="1" customWidth="1"/>
    <col min="3080" max="3080" width="11.33203125" style="32" bestFit="1" customWidth="1"/>
    <col min="3081" max="3081" width="12" style="32" bestFit="1" customWidth="1"/>
    <col min="3082" max="3082" width="10.33203125" style="32"/>
    <col min="3083" max="3083" width="11.5" style="32" bestFit="1" customWidth="1"/>
    <col min="3084" max="3084" width="8.33203125" style="32" bestFit="1" customWidth="1"/>
    <col min="3085" max="3086" width="16" style="32" bestFit="1" customWidth="1"/>
    <col min="3087" max="3087" width="8.33203125" style="32" bestFit="1" customWidth="1"/>
    <col min="3088" max="3088" width="10.33203125" style="32"/>
    <col min="3089" max="3094" width="0" style="32" hidden="1" customWidth="1"/>
    <col min="3095" max="3328" width="10.33203125" style="32"/>
    <col min="3329" max="3329" width="9.6640625" style="32" bestFit="1" customWidth="1"/>
    <col min="3330" max="3330" width="40.1640625" style="32" customWidth="1"/>
    <col min="3331" max="3331" width="6" style="32" bestFit="1" customWidth="1"/>
    <col min="3332" max="3332" width="3.1640625" style="32" customWidth="1"/>
    <col min="3333" max="3333" width="6" style="32" bestFit="1" customWidth="1"/>
    <col min="3334" max="3334" width="10.83203125" style="32" bestFit="1" customWidth="1"/>
    <col min="3335" max="3335" width="9.5" style="32" bestFit="1" customWidth="1"/>
    <col min="3336" max="3336" width="11.33203125" style="32" bestFit="1" customWidth="1"/>
    <col min="3337" max="3337" width="12" style="32" bestFit="1" customWidth="1"/>
    <col min="3338" max="3338" width="10.33203125" style="32"/>
    <col min="3339" max="3339" width="11.5" style="32" bestFit="1" customWidth="1"/>
    <col min="3340" max="3340" width="8.33203125" style="32" bestFit="1" customWidth="1"/>
    <col min="3341" max="3342" width="16" style="32" bestFit="1" customWidth="1"/>
    <col min="3343" max="3343" width="8.33203125" style="32" bestFit="1" customWidth="1"/>
    <col min="3344" max="3344" width="10.33203125" style="32"/>
    <col min="3345" max="3350" width="0" style="32" hidden="1" customWidth="1"/>
    <col min="3351" max="3584" width="10.33203125" style="32"/>
    <col min="3585" max="3585" width="9.6640625" style="32" bestFit="1" customWidth="1"/>
    <col min="3586" max="3586" width="40.1640625" style="32" customWidth="1"/>
    <col min="3587" max="3587" width="6" style="32" bestFit="1" customWidth="1"/>
    <col min="3588" max="3588" width="3.1640625" style="32" customWidth="1"/>
    <col min="3589" max="3589" width="6" style="32" bestFit="1" customWidth="1"/>
    <col min="3590" max="3590" width="10.83203125" style="32" bestFit="1" customWidth="1"/>
    <col min="3591" max="3591" width="9.5" style="32" bestFit="1" customWidth="1"/>
    <col min="3592" max="3592" width="11.33203125" style="32" bestFit="1" customWidth="1"/>
    <col min="3593" max="3593" width="12" style="32" bestFit="1" customWidth="1"/>
    <col min="3594" max="3594" width="10.33203125" style="32"/>
    <col min="3595" max="3595" width="11.5" style="32" bestFit="1" customWidth="1"/>
    <col min="3596" max="3596" width="8.33203125" style="32" bestFit="1" customWidth="1"/>
    <col min="3597" max="3598" width="16" style="32" bestFit="1" customWidth="1"/>
    <col min="3599" max="3599" width="8.33203125" style="32" bestFit="1" customWidth="1"/>
    <col min="3600" max="3600" width="10.33203125" style="32"/>
    <col min="3601" max="3606" width="0" style="32" hidden="1" customWidth="1"/>
    <col min="3607" max="3840" width="10.33203125" style="32"/>
    <col min="3841" max="3841" width="9.6640625" style="32" bestFit="1" customWidth="1"/>
    <col min="3842" max="3842" width="40.1640625" style="32" customWidth="1"/>
    <col min="3843" max="3843" width="6" style="32" bestFit="1" customWidth="1"/>
    <col min="3844" max="3844" width="3.1640625" style="32" customWidth="1"/>
    <col min="3845" max="3845" width="6" style="32" bestFit="1" customWidth="1"/>
    <col min="3846" max="3846" width="10.83203125" style="32" bestFit="1" customWidth="1"/>
    <col min="3847" max="3847" width="9.5" style="32" bestFit="1" customWidth="1"/>
    <col min="3848" max="3848" width="11.33203125" style="32" bestFit="1" customWidth="1"/>
    <col min="3849" max="3849" width="12" style="32" bestFit="1" customWidth="1"/>
    <col min="3850" max="3850" width="10.33203125" style="32"/>
    <col min="3851" max="3851" width="11.5" style="32" bestFit="1" customWidth="1"/>
    <col min="3852" max="3852" width="8.33203125" style="32" bestFit="1" customWidth="1"/>
    <col min="3853" max="3854" width="16" style="32" bestFit="1" customWidth="1"/>
    <col min="3855" max="3855" width="8.33203125" style="32" bestFit="1" customWidth="1"/>
    <col min="3856" max="3856" width="10.33203125" style="32"/>
    <col min="3857" max="3862" width="0" style="32" hidden="1" customWidth="1"/>
    <col min="3863" max="4096" width="10.33203125" style="32"/>
    <col min="4097" max="4097" width="9.6640625" style="32" bestFit="1" customWidth="1"/>
    <col min="4098" max="4098" width="40.1640625" style="32" customWidth="1"/>
    <col min="4099" max="4099" width="6" style="32" bestFit="1" customWidth="1"/>
    <col min="4100" max="4100" width="3.1640625" style="32" customWidth="1"/>
    <col min="4101" max="4101" width="6" style="32" bestFit="1" customWidth="1"/>
    <col min="4102" max="4102" width="10.83203125" style="32" bestFit="1" customWidth="1"/>
    <col min="4103" max="4103" width="9.5" style="32" bestFit="1" customWidth="1"/>
    <col min="4104" max="4104" width="11.33203125" style="32" bestFit="1" customWidth="1"/>
    <col min="4105" max="4105" width="12" style="32" bestFit="1" customWidth="1"/>
    <col min="4106" max="4106" width="10.33203125" style="32"/>
    <col min="4107" max="4107" width="11.5" style="32" bestFit="1" customWidth="1"/>
    <col min="4108" max="4108" width="8.33203125" style="32" bestFit="1" customWidth="1"/>
    <col min="4109" max="4110" width="16" style="32" bestFit="1" customWidth="1"/>
    <col min="4111" max="4111" width="8.33203125" style="32" bestFit="1" customWidth="1"/>
    <col min="4112" max="4112" width="10.33203125" style="32"/>
    <col min="4113" max="4118" width="0" style="32" hidden="1" customWidth="1"/>
    <col min="4119" max="4352" width="10.33203125" style="32"/>
    <col min="4353" max="4353" width="9.6640625" style="32" bestFit="1" customWidth="1"/>
    <col min="4354" max="4354" width="40.1640625" style="32" customWidth="1"/>
    <col min="4355" max="4355" width="6" style="32" bestFit="1" customWidth="1"/>
    <col min="4356" max="4356" width="3.1640625" style="32" customWidth="1"/>
    <col min="4357" max="4357" width="6" style="32" bestFit="1" customWidth="1"/>
    <col min="4358" max="4358" width="10.83203125" style="32" bestFit="1" customWidth="1"/>
    <col min="4359" max="4359" width="9.5" style="32" bestFit="1" customWidth="1"/>
    <col min="4360" max="4360" width="11.33203125" style="32" bestFit="1" customWidth="1"/>
    <col min="4361" max="4361" width="12" style="32" bestFit="1" customWidth="1"/>
    <col min="4362" max="4362" width="10.33203125" style="32"/>
    <col min="4363" max="4363" width="11.5" style="32" bestFit="1" customWidth="1"/>
    <col min="4364" max="4364" width="8.33203125" style="32" bestFit="1" customWidth="1"/>
    <col min="4365" max="4366" width="16" style="32" bestFit="1" customWidth="1"/>
    <col min="4367" max="4367" width="8.33203125" style="32" bestFit="1" customWidth="1"/>
    <col min="4368" max="4368" width="10.33203125" style="32"/>
    <col min="4369" max="4374" width="0" style="32" hidden="1" customWidth="1"/>
    <col min="4375" max="4608" width="10.33203125" style="32"/>
    <col min="4609" max="4609" width="9.6640625" style="32" bestFit="1" customWidth="1"/>
    <col min="4610" max="4610" width="40.1640625" style="32" customWidth="1"/>
    <col min="4611" max="4611" width="6" style="32" bestFit="1" customWidth="1"/>
    <col min="4612" max="4612" width="3.1640625" style="32" customWidth="1"/>
    <col min="4613" max="4613" width="6" style="32" bestFit="1" customWidth="1"/>
    <col min="4614" max="4614" width="10.83203125" style="32" bestFit="1" customWidth="1"/>
    <col min="4615" max="4615" width="9.5" style="32" bestFit="1" customWidth="1"/>
    <col min="4616" max="4616" width="11.33203125" style="32" bestFit="1" customWidth="1"/>
    <col min="4617" max="4617" width="12" style="32" bestFit="1" customWidth="1"/>
    <col min="4618" max="4618" width="10.33203125" style="32"/>
    <col min="4619" max="4619" width="11.5" style="32" bestFit="1" customWidth="1"/>
    <col min="4620" max="4620" width="8.33203125" style="32" bestFit="1" customWidth="1"/>
    <col min="4621" max="4622" width="16" style="32" bestFit="1" customWidth="1"/>
    <col min="4623" max="4623" width="8.33203125" style="32" bestFit="1" customWidth="1"/>
    <col min="4624" max="4624" width="10.33203125" style="32"/>
    <col min="4625" max="4630" width="0" style="32" hidden="1" customWidth="1"/>
    <col min="4631" max="4864" width="10.33203125" style="32"/>
    <col min="4865" max="4865" width="9.6640625" style="32" bestFit="1" customWidth="1"/>
    <col min="4866" max="4866" width="40.1640625" style="32" customWidth="1"/>
    <col min="4867" max="4867" width="6" style="32" bestFit="1" customWidth="1"/>
    <col min="4868" max="4868" width="3.1640625" style="32" customWidth="1"/>
    <col min="4869" max="4869" width="6" style="32" bestFit="1" customWidth="1"/>
    <col min="4870" max="4870" width="10.83203125" style="32" bestFit="1" customWidth="1"/>
    <col min="4871" max="4871" width="9.5" style="32" bestFit="1" customWidth="1"/>
    <col min="4872" max="4872" width="11.33203125" style="32" bestFit="1" customWidth="1"/>
    <col min="4873" max="4873" width="12" style="32" bestFit="1" customWidth="1"/>
    <col min="4874" max="4874" width="10.33203125" style="32"/>
    <col min="4875" max="4875" width="11.5" style="32" bestFit="1" customWidth="1"/>
    <col min="4876" max="4876" width="8.33203125" style="32" bestFit="1" customWidth="1"/>
    <col min="4877" max="4878" width="16" style="32" bestFit="1" customWidth="1"/>
    <col min="4879" max="4879" width="8.33203125" style="32" bestFit="1" customWidth="1"/>
    <col min="4880" max="4880" width="10.33203125" style="32"/>
    <col min="4881" max="4886" width="0" style="32" hidden="1" customWidth="1"/>
    <col min="4887" max="5120" width="10.33203125" style="32"/>
    <col min="5121" max="5121" width="9.6640625" style="32" bestFit="1" customWidth="1"/>
    <col min="5122" max="5122" width="40.1640625" style="32" customWidth="1"/>
    <col min="5123" max="5123" width="6" style="32" bestFit="1" customWidth="1"/>
    <col min="5124" max="5124" width="3.1640625" style="32" customWidth="1"/>
    <col min="5125" max="5125" width="6" style="32" bestFit="1" customWidth="1"/>
    <col min="5126" max="5126" width="10.83203125" style="32" bestFit="1" customWidth="1"/>
    <col min="5127" max="5127" width="9.5" style="32" bestFit="1" customWidth="1"/>
    <col min="5128" max="5128" width="11.33203125" style="32" bestFit="1" customWidth="1"/>
    <col min="5129" max="5129" width="12" style="32" bestFit="1" customWidth="1"/>
    <col min="5130" max="5130" width="10.33203125" style="32"/>
    <col min="5131" max="5131" width="11.5" style="32" bestFit="1" customWidth="1"/>
    <col min="5132" max="5132" width="8.33203125" style="32" bestFit="1" customWidth="1"/>
    <col min="5133" max="5134" width="16" style="32" bestFit="1" customWidth="1"/>
    <col min="5135" max="5135" width="8.33203125" style="32" bestFit="1" customWidth="1"/>
    <col min="5136" max="5136" width="10.33203125" style="32"/>
    <col min="5137" max="5142" width="0" style="32" hidden="1" customWidth="1"/>
    <col min="5143" max="5376" width="10.33203125" style="32"/>
    <col min="5377" max="5377" width="9.6640625" style="32" bestFit="1" customWidth="1"/>
    <col min="5378" max="5378" width="40.1640625" style="32" customWidth="1"/>
    <col min="5379" max="5379" width="6" style="32" bestFit="1" customWidth="1"/>
    <col min="5380" max="5380" width="3.1640625" style="32" customWidth="1"/>
    <col min="5381" max="5381" width="6" style="32" bestFit="1" customWidth="1"/>
    <col min="5382" max="5382" width="10.83203125" style="32" bestFit="1" customWidth="1"/>
    <col min="5383" max="5383" width="9.5" style="32" bestFit="1" customWidth="1"/>
    <col min="5384" max="5384" width="11.33203125" style="32" bestFit="1" customWidth="1"/>
    <col min="5385" max="5385" width="12" style="32" bestFit="1" customWidth="1"/>
    <col min="5386" max="5386" width="10.33203125" style="32"/>
    <col min="5387" max="5387" width="11.5" style="32" bestFit="1" customWidth="1"/>
    <col min="5388" max="5388" width="8.33203125" style="32" bestFit="1" customWidth="1"/>
    <col min="5389" max="5390" width="16" style="32" bestFit="1" customWidth="1"/>
    <col min="5391" max="5391" width="8.33203125" style="32" bestFit="1" customWidth="1"/>
    <col min="5392" max="5392" width="10.33203125" style="32"/>
    <col min="5393" max="5398" width="0" style="32" hidden="1" customWidth="1"/>
    <col min="5399" max="5632" width="10.33203125" style="32"/>
    <col min="5633" max="5633" width="9.6640625" style="32" bestFit="1" customWidth="1"/>
    <col min="5634" max="5634" width="40.1640625" style="32" customWidth="1"/>
    <col min="5635" max="5635" width="6" style="32" bestFit="1" customWidth="1"/>
    <col min="5636" max="5636" width="3.1640625" style="32" customWidth="1"/>
    <col min="5637" max="5637" width="6" style="32" bestFit="1" customWidth="1"/>
    <col min="5638" max="5638" width="10.83203125" style="32" bestFit="1" customWidth="1"/>
    <col min="5639" max="5639" width="9.5" style="32" bestFit="1" customWidth="1"/>
    <col min="5640" max="5640" width="11.33203125" style="32" bestFit="1" customWidth="1"/>
    <col min="5641" max="5641" width="12" style="32" bestFit="1" customWidth="1"/>
    <col min="5642" max="5642" width="10.33203125" style="32"/>
    <col min="5643" max="5643" width="11.5" style="32" bestFit="1" customWidth="1"/>
    <col min="5644" max="5644" width="8.33203125" style="32" bestFit="1" customWidth="1"/>
    <col min="5645" max="5646" width="16" style="32" bestFit="1" customWidth="1"/>
    <col min="5647" max="5647" width="8.33203125" style="32" bestFit="1" customWidth="1"/>
    <col min="5648" max="5648" width="10.33203125" style="32"/>
    <col min="5649" max="5654" width="0" style="32" hidden="1" customWidth="1"/>
    <col min="5655" max="5888" width="10.33203125" style="32"/>
    <col min="5889" max="5889" width="9.6640625" style="32" bestFit="1" customWidth="1"/>
    <col min="5890" max="5890" width="40.1640625" style="32" customWidth="1"/>
    <col min="5891" max="5891" width="6" style="32" bestFit="1" customWidth="1"/>
    <col min="5892" max="5892" width="3.1640625" style="32" customWidth="1"/>
    <col min="5893" max="5893" width="6" style="32" bestFit="1" customWidth="1"/>
    <col min="5894" max="5894" width="10.83203125" style="32" bestFit="1" customWidth="1"/>
    <col min="5895" max="5895" width="9.5" style="32" bestFit="1" customWidth="1"/>
    <col min="5896" max="5896" width="11.33203125" style="32" bestFit="1" customWidth="1"/>
    <col min="5897" max="5897" width="12" style="32" bestFit="1" customWidth="1"/>
    <col min="5898" max="5898" width="10.33203125" style="32"/>
    <col min="5899" max="5899" width="11.5" style="32" bestFit="1" customWidth="1"/>
    <col min="5900" max="5900" width="8.33203125" style="32" bestFit="1" customWidth="1"/>
    <col min="5901" max="5902" width="16" style="32" bestFit="1" customWidth="1"/>
    <col min="5903" max="5903" width="8.33203125" style="32" bestFit="1" customWidth="1"/>
    <col min="5904" max="5904" width="10.33203125" style="32"/>
    <col min="5905" max="5910" width="0" style="32" hidden="1" customWidth="1"/>
    <col min="5911" max="6144" width="10.33203125" style="32"/>
    <col min="6145" max="6145" width="9.6640625" style="32" bestFit="1" customWidth="1"/>
    <col min="6146" max="6146" width="40.1640625" style="32" customWidth="1"/>
    <col min="6147" max="6147" width="6" style="32" bestFit="1" customWidth="1"/>
    <col min="6148" max="6148" width="3.1640625" style="32" customWidth="1"/>
    <col min="6149" max="6149" width="6" style="32" bestFit="1" customWidth="1"/>
    <col min="6150" max="6150" width="10.83203125" style="32" bestFit="1" customWidth="1"/>
    <col min="6151" max="6151" width="9.5" style="32" bestFit="1" customWidth="1"/>
    <col min="6152" max="6152" width="11.33203125" style="32" bestFit="1" customWidth="1"/>
    <col min="6153" max="6153" width="12" style="32" bestFit="1" customWidth="1"/>
    <col min="6154" max="6154" width="10.33203125" style="32"/>
    <col min="6155" max="6155" width="11.5" style="32" bestFit="1" customWidth="1"/>
    <col min="6156" max="6156" width="8.33203125" style="32" bestFit="1" customWidth="1"/>
    <col min="6157" max="6158" width="16" style="32" bestFit="1" customWidth="1"/>
    <col min="6159" max="6159" width="8.33203125" style="32" bestFit="1" customWidth="1"/>
    <col min="6160" max="6160" width="10.33203125" style="32"/>
    <col min="6161" max="6166" width="0" style="32" hidden="1" customWidth="1"/>
    <col min="6167" max="6400" width="10.33203125" style="32"/>
    <col min="6401" max="6401" width="9.6640625" style="32" bestFit="1" customWidth="1"/>
    <col min="6402" max="6402" width="40.1640625" style="32" customWidth="1"/>
    <col min="6403" max="6403" width="6" style="32" bestFit="1" customWidth="1"/>
    <col min="6404" max="6404" width="3.1640625" style="32" customWidth="1"/>
    <col min="6405" max="6405" width="6" style="32" bestFit="1" customWidth="1"/>
    <col min="6406" max="6406" width="10.83203125" style="32" bestFit="1" customWidth="1"/>
    <col min="6407" max="6407" width="9.5" style="32" bestFit="1" customWidth="1"/>
    <col min="6408" max="6408" width="11.33203125" style="32" bestFit="1" customWidth="1"/>
    <col min="6409" max="6409" width="12" style="32" bestFit="1" customWidth="1"/>
    <col min="6410" max="6410" width="10.33203125" style="32"/>
    <col min="6411" max="6411" width="11.5" style="32" bestFit="1" customWidth="1"/>
    <col min="6412" max="6412" width="8.33203125" style="32" bestFit="1" customWidth="1"/>
    <col min="6413" max="6414" width="16" style="32" bestFit="1" customWidth="1"/>
    <col min="6415" max="6415" width="8.33203125" style="32" bestFit="1" customWidth="1"/>
    <col min="6416" max="6416" width="10.33203125" style="32"/>
    <col min="6417" max="6422" width="0" style="32" hidden="1" customWidth="1"/>
    <col min="6423" max="6656" width="10.33203125" style="32"/>
    <col min="6657" max="6657" width="9.6640625" style="32" bestFit="1" customWidth="1"/>
    <col min="6658" max="6658" width="40.1640625" style="32" customWidth="1"/>
    <col min="6659" max="6659" width="6" style="32" bestFit="1" customWidth="1"/>
    <col min="6660" max="6660" width="3.1640625" style="32" customWidth="1"/>
    <col min="6661" max="6661" width="6" style="32" bestFit="1" customWidth="1"/>
    <col min="6662" max="6662" width="10.83203125" style="32" bestFit="1" customWidth="1"/>
    <col min="6663" max="6663" width="9.5" style="32" bestFit="1" customWidth="1"/>
    <col min="6664" max="6664" width="11.33203125" style="32" bestFit="1" customWidth="1"/>
    <col min="6665" max="6665" width="12" style="32" bestFit="1" customWidth="1"/>
    <col min="6666" max="6666" width="10.33203125" style="32"/>
    <col min="6667" max="6667" width="11.5" style="32" bestFit="1" customWidth="1"/>
    <col min="6668" max="6668" width="8.33203125" style="32" bestFit="1" customWidth="1"/>
    <col min="6669" max="6670" width="16" style="32" bestFit="1" customWidth="1"/>
    <col min="6671" max="6671" width="8.33203125" style="32" bestFit="1" customWidth="1"/>
    <col min="6672" max="6672" width="10.33203125" style="32"/>
    <col min="6673" max="6678" width="0" style="32" hidden="1" customWidth="1"/>
    <col min="6679" max="6912" width="10.33203125" style="32"/>
    <col min="6913" max="6913" width="9.6640625" style="32" bestFit="1" customWidth="1"/>
    <col min="6914" max="6914" width="40.1640625" style="32" customWidth="1"/>
    <col min="6915" max="6915" width="6" style="32" bestFit="1" customWidth="1"/>
    <col min="6916" max="6916" width="3.1640625" style="32" customWidth="1"/>
    <col min="6917" max="6917" width="6" style="32" bestFit="1" customWidth="1"/>
    <col min="6918" max="6918" width="10.83203125" style="32" bestFit="1" customWidth="1"/>
    <col min="6919" max="6919" width="9.5" style="32" bestFit="1" customWidth="1"/>
    <col min="6920" max="6920" width="11.33203125" style="32" bestFit="1" customWidth="1"/>
    <col min="6921" max="6921" width="12" style="32" bestFit="1" customWidth="1"/>
    <col min="6922" max="6922" width="10.33203125" style="32"/>
    <col min="6923" max="6923" width="11.5" style="32" bestFit="1" customWidth="1"/>
    <col min="6924" max="6924" width="8.33203125" style="32" bestFit="1" customWidth="1"/>
    <col min="6925" max="6926" width="16" style="32" bestFit="1" customWidth="1"/>
    <col min="6927" max="6927" width="8.33203125" style="32" bestFit="1" customWidth="1"/>
    <col min="6928" max="6928" width="10.33203125" style="32"/>
    <col min="6929" max="6934" width="0" style="32" hidden="1" customWidth="1"/>
    <col min="6935" max="7168" width="10.33203125" style="32"/>
    <col min="7169" max="7169" width="9.6640625" style="32" bestFit="1" customWidth="1"/>
    <col min="7170" max="7170" width="40.1640625" style="32" customWidth="1"/>
    <col min="7171" max="7171" width="6" style="32" bestFit="1" customWidth="1"/>
    <col min="7172" max="7172" width="3.1640625" style="32" customWidth="1"/>
    <col min="7173" max="7173" width="6" style="32" bestFit="1" customWidth="1"/>
    <col min="7174" max="7174" width="10.83203125" style="32" bestFit="1" customWidth="1"/>
    <col min="7175" max="7175" width="9.5" style="32" bestFit="1" customWidth="1"/>
    <col min="7176" max="7176" width="11.33203125" style="32" bestFit="1" customWidth="1"/>
    <col min="7177" max="7177" width="12" style="32" bestFit="1" customWidth="1"/>
    <col min="7178" max="7178" width="10.33203125" style="32"/>
    <col min="7179" max="7179" width="11.5" style="32" bestFit="1" customWidth="1"/>
    <col min="7180" max="7180" width="8.33203125" style="32" bestFit="1" customWidth="1"/>
    <col min="7181" max="7182" width="16" style="32" bestFit="1" customWidth="1"/>
    <col min="7183" max="7183" width="8.33203125" style="32" bestFit="1" customWidth="1"/>
    <col min="7184" max="7184" width="10.33203125" style="32"/>
    <col min="7185" max="7190" width="0" style="32" hidden="1" customWidth="1"/>
    <col min="7191" max="7424" width="10.33203125" style="32"/>
    <col min="7425" max="7425" width="9.6640625" style="32" bestFit="1" customWidth="1"/>
    <col min="7426" max="7426" width="40.1640625" style="32" customWidth="1"/>
    <col min="7427" max="7427" width="6" style="32" bestFit="1" customWidth="1"/>
    <col min="7428" max="7428" width="3.1640625" style="32" customWidth="1"/>
    <col min="7429" max="7429" width="6" style="32" bestFit="1" customWidth="1"/>
    <col min="7430" max="7430" width="10.83203125" style="32" bestFit="1" customWidth="1"/>
    <col min="7431" max="7431" width="9.5" style="32" bestFit="1" customWidth="1"/>
    <col min="7432" max="7432" width="11.33203125" style="32" bestFit="1" customWidth="1"/>
    <col min="7433" max="7433" width="12" style="32" bestFit="1" customWidth="1"/>
    <col min="7434" max="7434" width="10.33203125" style="32"/>
    <col min="7435" max="7435" width="11.5" style="32" bestFit="1" customWidth="1"/>
    <col min="7436" max="7436" width="8.33203125" style="32" bestFit="1" customWidth="1"/>
    <col min="7437" max="7438" width="16" style="32" bestFit="1" customWidth="1"/>
    <col min="7439" max="7439" width="8.33203125" style="32" bestFit="1" customWidth="1"/>
    <col min="7440" max="7440" width="10.33203125" style="32"/>
    <col min="7441" max="7446" width="0" style="32" hidden="1" customWidth="1"/>
    <col min="7447" max="7680" width="10.33203125" style="32"/>
    <col min="7681" max="7681" width="9.6640625" style="32" bestFit="1" customWidth="1"/>
    <col min="7682" max="7682" width="40.1640625" style="32" customWidth="1"/>
    <col min="7683" max="7683" width="6" style="32" bestFit="1" customWidth="1"/>
    <col min="7684" max="7684" width="3.1640625" style="32" customWidth="1"/>
    <col min="7685" max="7685" width="6" style="32" bestFit="1" customWidth="1"/>
    <col min="7686" max="7686" width="10.83203125" style="32" bestFit="1" customWidth="1"/>
    <col min="7687" max="7687" width="9.5" style="32" bestFit="1" customWidth="1"/>
    <col min="7688" max="7688" width="11.33203125" style="32" bestFit="1" customWidth="1"/>
    <col min="7689" max="7689" width="12" style="32" bestFit="1" customWidth="1"/>
    <col min="7690" max="7690" width="10.33203125" style="32"/>
    <col min="7691" max="7691" width="11.5" style="32" bestFit="1" customWidth="1"/>
    <col min="7692" max="7692" width="8.33203125" style="32" bestFit="1" customWidth="1"/>
    <col min="7693" max="7694" width="16" style="32" bestFit="1" customWidth="1"/>
    <col min="7695" max="7695" width="8.33203125" style="32" bestFit="1" customWidth="1"/>
    <col min="7696" max="7696" width="10.33203125" style="32"/>
    <col min="7697" max="7702" width="0" style="32" hidden="1" customWidth="1"/>
    <col min="7703" max="7936" width="10.33203125" style="32"/>
    <col min="7937" max="7937" width="9.6640625" style="32" bestFit="1" customWidth="1"/>
    <col min="7938" max="7938" width="40.1640625" style="32" customWidth="1"/>
    <col min="7939" max="7939" width="6" style="32" bestFit="1" customWidth="1"/>
    <col min="7940" max="7940" width="3.1640625" style="32" customWidth="1"/>
    <col min="7941" max="7941" width="6" style="32" bestFit="1" customWidth="1"/>
    <col min="7942" max="7942" width="10.83203125" style="32" bestFit="1" customWidth="1"/>
    <col min="7943" max="7943" width="9.5" style="32" bestFit="1" customWidth="1"/>
    <col min="7944" max="7944" width="11.33203125" style="32" bestFit="1" customWidth="1"/>
    <col min="7945" max="7945" width="12" style="32" bestFit="1" customWidth="1"/>
    <col min="7946" max="7946" width="10.33203125" style="32"/>
    <col min="7947" max="7947" width="11.5" style="32" bestFit="1" customWidth="1"/>
    <col min="7948" max="7948" width="8.33203125" style="32" bestFit="1" customWidth="1"/>
    <col min="7949" max="7950" width="16" style="32" bestFit="1" customWidth="1"/>
    <col min="7951" max="7951" width="8.33203125" style="32" bestFit="1" customWidth="1"/>
    <col min="7952" max="7952" width="10.33203125" style="32"/>
    <col min="7953" max="7958" width="0" style="32" hidden="1" customWidth="1"/>
    <col min="7959" max="8192" width="10.33203125" style="32"/>
    <col min="8193" max="8193" width="9.6640625" style="32" bestFit="1" customWidth="1"/>
    <col min="8194" max="8194" width="40.1640625" style="32" customWidth="1"/>
    <col min="8195" max="8195" width="6" style="32" bestFit="1" customWidth="1"/>
    <col min="8196" max="8196" width="3.1640625" style="32" customWidth="1"/>
    <col min="8197" max="8197" width="6" style="32" bestFit="1" customWidth="1"/>
    <col min="8198" max="8198" width="10.83203125" style="32" bestFit="1" customWidth="1"/>
    <col min="8199" max="8199" width="9.5" style="32" bestFit="1" customWidth="1"/>
    <col min="8200" max="8200" width="11.33203125" style="32" bestFit="1" customWidth="1"/>
    <col min="8201" max="8201" width="12" style="32" bestFit="1" customWidth="1"/>
    <col min="8202" max="8202" width="10.33203125" style="32"/>
    <col min="8203" max="8203" width="11.5" style="32" bestFit="1" customWidth="1"/>
    <col min="8204" max="8204" width="8.33203125" style="32" bestFit="1" customWidth="1"/>
    <col min="8205" max="8206" width="16" style="32" bestFit="1" customWidth="1"/>
    <col min="8207" max="8207" width="8.33203125" style="32" bestFit="1" customWidth="1"/>
    <col min="8208" max="8208" width="10.33203125" style="32"/>
    <col min="8209" max="8214" width="0" style="32" hidden="1" customWidth="1"/>
    <col min="8215" max="8448" width="10.33203125" style="32"/>
    <col min="8449" max="8449" width="9.6640625" style="32" bestFit="1" customWidth="1"/>
    <col min="8450" max="8450" width="40.1640625" style="32" customWidth="1"/>
    <col min="8451" max="8451" width="6" style="32" bestFit="1" customWidth="1"/>
    <col min="8452" max="8452" width="3.1640625" style="32" customWidth="1"/>
    <col min="8453" max="8453" width="6" style="32" bestFit="1" customWidth="1"/>
    <col min="8454" max="8454" width="10.83203125" style="32" bestFit="1" customWidth="1"/>
    <col min="8455" max="8455" width="9.5" style="32" bestFit="1" customWidth="1"/>
    <col min="8456" max="8456" width="11.33203125" style="32" bestFit="1" customWidth="1"/>
    <col min="8457" max="8457" width="12" style="32" bestFit="1" customWidth="1"/>
    <col min="8458" max="8458" width="10.33203125" style="32"/>
    <col min="8459" max="8459" width="11.5" style="32" bestFit="1" customWidth="1"/>
    <col min="8460" max="8460" width="8.33203125" style="32" bestFit="1" customWidth="1"/>
    <col min="8461" max="8462" width="16" style="32" bestFit="1" customWidth="1"/>
    <col min="8463" max="8463" width="8.33203125" style="32" bestFit="1" customWidth="1"/>
    <col min="8464" max="8464" width="10.33203125" style="32"/>
    <col min="8465" max="8470" width="0" style="32" hidden="1" customWidth="1"/>
    <col min="8471" max="8704" width="10.33203125" style="32"/>
    <col min="8705" max="8705" width="9.6640625" style="32" bestFit="1" customWidth="1"/>
    <col min="8706" max="8706" width="40.1640625" style="32" customWidth="1"/>
    <col min="8707" max="8707" width="6" style="32" bestFit="1" customWidth="1"/>
    <col min="8708" max="8708" width="3.1640625" style="32" customWidth="1"/>
    <col min="8709" max="8709" width="6" style="32" bestFit="1" customWidth="1"/>
    <col min="8710" max="8710" width="10.83203125" style="32" bestFit="1" customWidth="1"/>
    <col min="8711" max="8711" width="9.5" style="32" bestFit="1" customWidth="1"/>
    <col min="8712" max="8712" width="11.33203125" style="32" bestFit="1" customWidth="1"/>
    <col min="8713" max="8713" width="12" style="32" bestFit="1" customWidth="1"/>
    <col min="8714" max="8714" width="10.33203125" style="32"/>
    <col min="8715" max="8715" width="11.5" style="32" bestFit="1" customWidth="1"/>
    <col min="8716" max="8716" width="8.33203125" style="32" bestFit="1" customWidth="1"/>
    <col min="8717" max="8718" width="16" style="32" bestFit="1" customWidth="1"/>
    <col min="8719" max="8719" width="8.33203125" style="32" bestFit="1" customWidth="1"/>
    <col min="8720" max="8720" width="10.33203125" style="32"/>
    <col min="8721" max="8726" width="0" style="32" hidden="1" customWidth="1"/>
    <col min="8727" max="8960" width="10.33203125" style="32"/>
    <col min="8961" max="8961" width="9.6640625" style="32" bestFit="1" customWidth="1"/>
    <col min="8962" max="8962" width="40.1640625" style="32" customWidth="1"/>
    <col min="8963" max="8963" width="6" style="32" bestFit="1" customWidth="1"/>
    <col min="8964" max="8964" width="3.1640625" style="32" customWidth="1"/>
    <col min="8965" max="8965" width="6" style="32" bestFit="1" customWidth="1"/>
    <col min="8966" max="8966" width="10.83203125" style="32" bestFit="1" customWidth="1"/>
    <col min="8967" max="8967" width="9.5" style="32" bestFit="1" customWidth="1"/>
    <col min="8968" max="8968" width="11.33203125" style="32" bestFit="1" customWidth="1"/>
    <col min="8969" max="8969" width="12" style="32" bestFit="1" customWidth="1"/>
    <col min="8970" max="8970" width="10.33203125" style="32"/>
    <col min="8971" max="8971" width="11.5" style="32" bestFit="1" customWidth="1"/>
    <col min="8972" max="8972" width="8.33203125" style="32" bestFit="1" customWidth="1"/>
    <col min="8973" max="8974" width="16" style="32" bestFit="1" customWidth="1"/>
    <col min="8975" max="8975" width="8.33203125" style="32" bestFit="1" customWidth="1"/>
    <col min="8976" max="8976" width="10.33203125" style="32"/>
    <col min="8977" max="8982" width="0" style="32" hidden="1" customWidth="1"/>
    <col min="8983" max="9216" width="10.33203125" style="32"/>
    <col min="9217" max="9217" width="9.6640625" style="32" bestFit="1" customWidth="1"/>
    <col min="9218" max="9218" width="40.1640625" style="32" customWidth="1"/>
    <col min="9219" max="9219" width="6" style="32" bestFit="1" customWidth="1"/>
    <col min="9220" max="9220" width="3.1640625" style="32" customWidth="1"/>
    <col min="9221" max="9221" width="6" style="32" bestFit="1" customWidth="1"/>
    <col min="9222" max="9222" width="10.83203125" style="32" bestFit="1" customWidth="1"/>
    <col min="9223" max="9223" width="9.5" style="32" bestFit="1" customWidth="1"/>
    <col min="9224" max="9224" width="11.33203125" style="32" bestFit="1" customWidth="1"/>
    <col min="9225" max="9225" width="12" style="32" bestFit="1" customWidth="1"/>
    <col min="9226" max="9226" width="10.33203125" style="32"/>
    <col min="9227" max="9227" width="11.5" style="32" bestFit="1" customWidth="1"/>
    <col min="9228" max="9228" width="8.33203125" style="32" bestFit="1" customWidth="1"/>
    <col min="9229" max="9230" width="16" style="32" bestFit="1" customWidth="1"/>
    <col min="9231" max="9231" width="8.33203125" style="32" bestFit="1" customWidth="1"/>
    <col min="9232" max="9232" width="10.33203125" style="32"/>
    <col min="9233" max="9238" width="0" style="32" hidden="1" customWidth="1"/>
    <col min="9239" max="9472" width="10.33203125" style="32"/>
    <col min="9473" max="9473" width="9.6640625" style="32" bestFit="1" customWidth="1"/>
    <col min="9474" max="9474" width="40.1640625" style="32" customWidth="1"/>
    <col min="9475" max="9475" width="6" style="32" bestFit="1" customWidth="1"/>
    <col min="9476" max="9476" width="3.1640625" style="32" customWidth="1"/>
    <col min="9477" max="9477" width="6" style="32" bestFit="1" customWidth="1"/>
    <col min="9478" max="9478" width="10.83203125" style="32" bestFit="1" customWidth="1"/>
    <col min="9479" max="9479" width="9.5" style="32" bestFit="1" customWidth="1"/>
    <col min="9480" max="9480" width="11.33203125" style="32" bestFit="1" customWidth="1"/>
    <col min="9481" max="9481" width="12" style="32" bestFit="1" customWidth="1"/>
    <col min="9482" max="9482" width="10.33203125" style="32"/>
    <col min="9483" max="9483" width="11.5" style="32" bestFit="1" customWidth="1"/>
    <col min="9484" max="9484" width="8.33203125" style="32" bestFit="1" customWidth="1"/>
    <col min="9485" max="9486" width="16" style="32" bestFit="1" customWidth="1"/>
    <col min="9487" max="9487" width="8.33203125" style="32" bestFit="1" customWidth="1"/>
    <col min="9488" max="9488" width="10.33203125" style="32"/>
    <col min="9489" max="9494" width="0" style="32" hidden="1" customWidth="1"/>
    <col min="9495" max="9728" width="10.33203125" style="32"/>
    <col min="9729" max="9729" width="9.6640625" style="32" bestFit="1" customWidth="1"/>
    <col min="9730" max="9730" width="40.1640625" style="32" customWidth="1"/>
    <col min="9731" max="9731" width="6" style="32" bestFit="1" customWidth="1"/>
    <col min="9732" max="9732" width="3.1640625" style="32" customWidth="1"/>
    <col min="9733" max="9733" width="6" style="32" bestFit="1" customWidth="1"/>
    <col min="9734" max="9734" width="10.83203125" style="32" bestFit="1" customWidth="1"/>
    <col min="9735" max="9735" width="9.5" style="32" bestFit="1" customWidth="1"/>
    <col min="9736" max="9736" width="11.33203125" style="32" bestFit="1" customWidth="1"/>
    <col min="9737" max="9737" width="12" style="32" bestFit="1" customWidth="1"/>
    <col min="9738" max="9738" width="10.33203125" style="32"/>
    <col min="9739" max="9739" width="11.5" style="32" bestFit="1" customWidth="1"/>
    <col min="9740" max="9740" width="8.33203125" style="32" bestFit="1" customWidth="1"/>
    <col min="9741" max="9742" width="16" style="32" bestFit="1" customWidth="1"/>
    <col min="9743" max="9743" width="8.33203125" style="32" bestFit="1" customWidth="1"/>
    <col min="9744" max="9744" width="10.33203125" style="32"/>
    <col min="9745" max="9750" width="0" style="32" hidden="1" customWidth="1"/>
    <col min="9751" max="9984" width="10.33203125" style="32"/>
    <col min="9985" max="9985" width="9.6640625" style="32" bestFit="1" customWidth="1"/>
    <col min="9986" max="9986" width="40.1640625" style="32" customWidth="1"/>
    <col min="9987" max="9987" width="6" style="32" bestFit="1" customWidth="1"/>
    <col min="9988" max="9988" width="3.1640625" style="32" customWidth="1"/>
    <col min="9989" max="9989" width="6" style="32" bestFit="1" customWidth="1"/>
    <col min="9990" max="9990" width="10.83203125" style="32" bestFit="1" customWidth="1"/>
    <col min="9991" max="9991" width="9.5" style="32" bestFit="1" customWidth="1"/>
    <col min="9992" max="9992" width="11.33203125" style="32" bestFit="1" customWidth="1"/>
    <col min="9993" max="9993" width="12" style="32" bestFit="1" customWidth="1"/>
    <col min="9994" max="9994" width="10.33203125" style="32"/>
    <col min="9995" max="9995" width="11.5" style="32" bestFit="1" customWidth="1"/>
    <col min="9996" max="9996" width="8.33203125" style="32" bestFit="1" customWidth="1"/>
    <col min="9997" max="9998" width="16" style="32" bestFit="1" customWidth="1"/>
    <col min="9999" max="9999" width="8.33203125" style="32" bestFit="1" customWidth="1"/>
    <col min="10000" max="10000" width="10.33203125" style="32"/>
    <col min="10001" max="10006" width="0" style="32" hidden="1" customWidth="1"/>
    <col min="10007" max="10240" width="10.33203125" style="32"/>
    <col min="10241" max="10241" width="9.6640625" style="32" bestFit="1" customWidth="1"/>
    <col min="10242" max="10242" width="40.1640625" style="32" customWidth="1"/>
    <col min="10243" max="10243" width="6" style="32" bestFit="1" customWidth="1"/>
    <col min="10244" max="10244" width="3.1640625" style="32" customWidth="1"/>
    <col min="10245" max="10245" width="6" style="32" bestFit="1" customWidth="1"/>
    <col min="10246" max="10246" width="10.83203125" style="32" bestFit="1" customWidth="1"/>
    <col min="10247" max="10247" width="9.5" style="32" bestFit="1" customWidth="1"/>
    <col min="10248" max="10248" width="11.33203125" style="32" bestFit="1" customWidth="1"/>
    <col min="10249" max="10249" width="12" style="32" bestFit="1" customWidth="1"/>
    <col min="10250" max="10250" width="10.33203125" style="32"/>
    <col min="10251" max="10251" width="11.5" style="32" bestFit="1" customWidth="1"/>
    <col min="10252" max="10252" width="8.33203125" style="32" bestFit="1" customWidth="1"/>
    <col min="10253" max="10254" width="16" style="32" bestFit="1" customWidth="1"/>
    <col min="10255" max="10255" width="8.33203125" style="32" bestFit="1" customWidth="1"/>
    <col min="10256" max="10256" width="10.33203125" style="32"/>
    <col min="10257" max="10262" width="0" style="32" hidden="1" customWidth="1"/>
    <col min="10263" max="10496" width="10.33203125" style="32"/>
    <col min="10497" max="10497" width="9.6640625" style="32" bestFit="1" customWidth="1"/>
    <col min="10498" max="10498" width="40.1640625" style="32" customWidth="1"/>
    <col min="10499" max="10499" width="6" style="32" bestFit="1" customWidth="1"/>
    <col min="10500" max="10500" width="3.1640625" style="32" customWidth="1"/>
    <col min="10501" max="10501" width="6" style="32" bestFit="1" customWidth="1"/>
    <col min="10502" max="10502" width="10.83203125" style="32" bestFit="1" customWidth="1"/>
    <col min="10503" max="10503" width="9.5" style="32" bestFit="1" customWidth="1"/>
    <col min="10504" max="10504" width="11.33203125" style="32" bestFit="1" customWidth="1"/>
    <col min="10505" max="10505" width="12" style="32" bestFit="1" customWidth="1"/>
    <col min="10506" max="10506" width="10.33203125" style="32"/>
    <col min="10507" max="10507" width="11.5" style="32" bestFit="1" customWidth="1"/>
    <col min="10508" max="10508" width="8.33203125" style="32" bestFit="1" customWidth="1"/>
    <col min="10509" max="10510" width="16" style="32" bestFit="1" customWidth="1"/>
    <col min="10511" max="10511" width="8.33203125" style="32" bestFit="1" customWidth="1"/>
    <col min="10512" max="10512" width="10.33203125" style="32"/>
    <col min="10513" max="10518" width="0" style="32" hidden="1" customWidth="1"/>
    <col min="10519" max="10752" width="10.33203125" style="32"/>
    <col min="10753" max="10753" width="9.6640625" style="32" bestFit="1" customWidth="1"/>
    <col min="10754" max="10754" width="40.1640625" style="32" customWidth="1"/>
    <col min="10755" max="10755" width="6" style="32" bestFit="1" customWidth="1"/>
    <col min="10756" max="10756" width="3.1640625" style="32" customWidth="1"/>
    <col min="10757" max="10757" width="6" style="32" bestFit="1" customWidth="1"/>
    <col min="10758" max="10758" width="10.83203125" style="32" bestFit="1" customWidth="1"/>
    <col min="10759" max="10759" width="9.5" style="32" bestFit="1" customWidth="1"/>
    <col min="10760" max="10760" width="11.33203125" style="32" bestFit="1" customWidth="1"/>
    <col min="10761" max="10761" width="12" style="32" bestFit="1" customWidth="1"/>
    <col min="10762" max="10762" width="10.33203125" style="32"/>
    <col min="10763" max="10763" width="11.5" style="32" bestFit="1" customWidth="1"/>
    <col min="10764" max="10764" width="8.33203125" style="32" bestFit="1" customWidth="1"/>
    <col min="10765" max="10766" width="16" style="32" bestFit="1" customWidth="1"/>
    <col min="10767" max="10767" width="8.33203125" style="32" bestFit="1" customWidth="1"/>
    <col min="10768" max="10768" width="10.33203125" style="32"/>
    <col min="10769" max="10774" width="0" style="32" hidden="1" customWidth="1"/>
    <col min="10775" max="11008" width="10.33203125" style="32"/>
    <col min="11009" max="11009" width="9.6640625" style="32" bestFit="1" customWidth="1"/>
    <col min="11010" max="11010" width="40.1640625" style="32" customWidth="1"/>
    <col min="11011" max="11011" width="6" style="32" bestFit="1" customWidth="1"/>
    <col min="11012" max="11012" width="3.1640625" style="32" customWidth="1"/>
    <col min="11013" max="11013" width="6" style="32" bestFit="1" customWidth="1"/>
    <col min="11014" max="11014" width="10.83203125" style="32" bestFit="1" customWidth="1"/>
    <col min="11015" max="11015" width="9.5" style="32" bestFit="1" customWidth="1"/>
    <col min="11016" max="11016" width="11.33203125" style="32" bestFit="1" customWidth="1"/>
    <col min="11017" max="11017" width="12" style="32" bestFit="1" customWidth="1"/>
    <col min="11018" max="11018" width="10.33203125" style="32"/>
    <col min="11019" max="11019" width="11.5" style="32" bestFit="1" customWidth="1"/>
    <col min="11020" max="11020" width="8.33203125" style="32" bestFit="1" customWidth="1"/>
    <col min="11021" max="11022" width="16" style="32" bestFit="1" customWidth="1"/>
    <col min="11023" max="11023" width="8.33203125" style="32" bestFit="1" customWidth="1"/>
    <col min="11024" max="11024" width="10.33203125" style="32"/>
    <col min="11025" max="11030" width="0" style="32" hidden="1" customWidth="1"/>
    <col min="11031" max="11264" width="10.33203125" style="32"/>
    <col min="11265" max="11265" width="9.6640625" style="32" bestFit="1" customWidth="1"/>
    <col min="11266" max="11266" width="40.1640625" style="32" customWidth="1"/>
    <col min="11267" max="11267" width="6" style="32" bestFit="1" customWidth="1"/>
    <col min="11268" max="11268" width="3.1640625" style="32" customWidth="1"/>
    <col min="11269" max="11269" width="6" style="32" bestFit="1" customWidth="1"/>
    <col min="11270" max="11270" width="10.83203125" style="32" bestFit="1" customWidth="1"/>
    <col min="11271" max="11271" width="9.5" style="32" bestFit="1" customWidth="1"/>
    <col min="11272" max="11272" width="11.33203125" style="32" bestFit="1" customWidth="1"/>
    <col min="11273" max="11273" width="12" style="32" bestFit="1" customWidth="1"/>
    <col min="11274" max="11274" width="10.33203125" style="32"/>
    <col min="11275" max="11275" width="11.5" style="32" bestFit="1" customWidth="1"/>
    <col min="11276" max="11276" width="8.33203125" style="32" bestFit="1" customWidth="1"/>
    <col min="11277" max="11278" width="16" style="32" bestFit="1" customWidth="1"/>
    <col min="11279" max="11279" width="8.33203125" style="32" bestFit="1" customWidth="1"/>
    <col min="11280" max="11280" width="10.33203125" style="32"/>
    <col min="11281" max="11286" width="0" style="32" hidden="1" customWidth="1"/>
    <col min="11287" max="11520" width="10.33203125" style="32"/>
    <col min="11521" max="11521" width="9.6640625" style="32" bestFit="1" customWidth="1"/>
    <col min="11522" max="11522" width="40.1640625" style="32" customWidth="1"/>
    <col min="11523" max="11523" width="6" style="32" bestFit="1" customWidth="1"/>
    <col min="11524" max="11524" width="3.1640625" style="32" customWidth="1"/>
    <col min="11525" max="11525" width="6" style="32" bestFit="1" customWidth="1"/>
    <col min="11526" max="11526" width="10.83203125" style="32" bestFit="1" customWidth="1"/>
    <col min="11527" max="11527" width="9.5" style="32" bestFit="1" customWidth="1"/>
    <col min="11528" max="11528" width="11.33203125" style="32" bestFit="1" customWidth="1"/>
    <col min="11529" max="11529" width="12" style="32" bestFit="1" customWidth="1"/>
    <col min="11530" max="11530" width="10.33203125" style="32"/>
    <col min="11531" max="11531" width="11.5" style="32" bestFit="1" customWidth="1"/>
    <col min="11532" max="11532" width="8.33203125" style="32" bestFit="1" customWidth="1"/>
    <col min="11533" max="11534" width="16" style="32" bestFit="1" customWidth="1"/>
    <col min="11535" max="11535" width="8.33203125" style="32" bestFit="1" customWidth="1"/>
    <col min="11536" max="11536" width="10.33203125" style="32"/>
    <col min="11537" max="11542" width="0" style="32" hidden="1" customWidth="1"/>
    <col min="11543" max="11776" width="10.33203125" style="32"/>
    <col min="11777" max="11777" width="9.6640625" style="32" bestFit="1" customWidth="1"/>
    <col min="11778" max="11778" width="40.1640625" style="32" customWidth="1"/>
    <col min="11779" max="11779" width="6" style="32" bestFit="1" customWidth="1"/>
    <col min="11780" max="11780" width="3.1640625" style="32" customWidth="1"/>
    <col min="11781" max="11781" width="6" style="32" bestFit="1" customWidth="1"/>
    <col min="11782" max="11782" width="10.83203125" style="32" bestFit="1" customWidth="1"/>
    <col min="11783" max="11783" width="9.5" style="32" bestFit="1" customWidth="1"/>
    <col min="11784" max="11784" width="11.33203125" style="32" bestFit="1" customWidth="1"/>
    <col min="11785" max="11785" width="12" style="32" bestFit="1" customWidth="1"/>
    <col min="11786" max="11786" width="10.33203125" style="32"/>
    <col min="11787" max="11787" width="11.5" style="32" bestFit="1" customWidth="1"/>
    <col min="11788" max="11788" width="8.33203125" style="32" bestFit="1" customWidth="1"/>
    <col min="11789" max="11790" width="16" style="32" bestFit="1" customWidth="1"/>
    <col min="11791" max="11791" width="8.33203125" style="32" bestFit="1" customWidth="1"/>
    <col min="11792" max="11792" width="10.33203125" style="32"/>
    <col min="11793" max="11798" width="0" style="32" hidden="1" customWidth="1"/>
    <col min="11799" max="12032" width="10.33203125" style="32"/>
    <col min="12033" max="12033" width="9.6640625" style="32" bestFit="1" customWidth="1"/>
    <col min="12034" max="12034" width="40.1640625" style="32" customWidth="1"/>
    <col min="12035" max="12035" width="6" style="32" bestFit="1" customWidth="1"/>
    <col min="12036" max="12036" width="3.1640625" style="32" customWidth="1"/>
    <col min="12037" max="12037" width="6" style="32" bestFit="1" customWidth="1"/>
    <col min="12038" max="12038" width="10.83203125" style="32" bestFit="1" customWidth="1"/>
    <col min="12039" max="12039" width="9.5" style="32" bestFit="1" customWidth="1"/>
    <col min="12040" max="12040" width="11.33203125" style="32" bestFit="1" customWidth="1"/>
    <col min="12041" max="12041" width="12" style="32" bestFit="1" customWidth="1"/>
    <col min="12042" max="12042" width="10.33203125" style="32"/>
    <col min="12043" max="12043" width="11.5" style="32" bestFit="1" customWidth="1"/>
    <col min="12044" max="12044" width="8.33203125" style="32" bestFit="1" customWidth="1"/>
    <col min="12045" max="12046" width="16" style="32" bestFit="1" customWidth="1"/>
    <col min="12047" max="12047" width="8.33203125" style="32" bestFit="1" customWidth="1"/>
    <col min="12048" max="12048" width="10.33203125" style="32"/>
    <col min="12049" max="12054" width="0" style="32" hidden="1" customWidth="1"/>
    <col min="12055" max="12288" width="10.33203125" style="32"/>
    <col min="12289" max="12289" width="9.6640625" style="32" bestFit="1" customWidth="1"/>
    <col min="12290" max="12290" width="40.1640625" style="32" customWidth="1"/>
    <col min="12291" max="12291" width="6" style="32" bestFit="1" customWidth="1"/>
    <col min="12292" max="12292" width="3.1640625" style="32" customWidth="1"/>
    <col min="12293" max="12293" width="6" style="32" bestFit="1" customWidth="1"/>
    <col min="12294" max="12294" width="10.83203125" style="32" bestFit="1" customWidth="1"/>
    <col min="12295" max="12295" width="9.5" style="32" bestFit="1" customWidth="1"/>
    <col min="12296" max="12296" width="11.33203125" style="32" bestFit="1" customWidth="1"/>
    <col min="12297" max="12297" width="12" style="32" bestFit="1" customWidth="1"/>
    <col min="12298" max="12298" width="10.33203125" style="32"/>
    <col min="12299" max="12299" width="11.5" style="32" bestFit="1" customWidth="1"/>
    <col min="12300" max="12300" width="8.33203125" style="32" bestFit="1" customWidth="1"/>
    <col min="12301" max="12302" width="16" style="32" bestFit="1" customWidth="1"/>
    <col min="12303" max="12303" width="8.33203125" style="32" bestFit="1" customWidth="1"/>
    <col min="12304" max="12304" width="10.33203125" style="32"/>
    <col min="12305" max="12310" width="0" style="32" hidden="1" customWidth="1"/>
    <col min="12311" max="12544" width="10.33203125" style="32"/>
    <col min="12545" max="12545" width="9.6640625" style="32" bestFit="1" customWidth="1"/>
    <col min="12546" max="12546" width="40.1640625" style="32" customWidth="1"/>
    <col min="12547" max="12547" width="6" style="32" bestFit="1" customWidth="1"/>
    <col min="12548" max="12548" width="3.1640625" style="32" customWidth="1"/>
    <col min="12549" max="12549" width="6" style="32" bestFit="1" customWidth="1"/>
    <col min="12550" max="12550" width="10.83203125" style="32" bestFit="1" customWidth="1"/>
    <col min="12551" max="12551" width="9.5" style="32" bestFit="1" customWidth="1"/>
    <col min="12552" max="12552" width="11.33203125" style="32" bestFit="1" customWidth="1"/>
    <col min="12553" max="12553" width="12" style="32" bestFit="1" customWidth="1"/>
    <col min="12554" max="12554" width="10.33203125" style="32"/>
    <col min="12555" max="12555" width="11.5" style="32" bestFit="1" customWidth="1"/>
    <col min="12556" max="12556" width="8.33203125" style="32" bestFit="1" customWidth="1"/>
    <col min="12557" max="12558" width="16" style="32" bestFit="1" customWidth="1"/>
    <col min="12559" max="12559" width="8.33203125" style="32" bestFit="1" customWidth="1"/>
    <col min="12560" max="12560" width="10.33203125" style="32"/>
    <col min="12561" max="12566" width="0" style="32" hidden="1" customWidth="1"/>
    <col min="12567" max="12800" width="10.33203125" style="32"/>
    <col min="12801" max="12801" width="9.6640625" style="32" bestFit="1" customWidth="1"/>
    <col min="12802" max="12802" width="40.1640625" style="32" customWidth="1"/>
    <col min="12803" max="12803" width="6" style="32" bestFit="1" customWidth="1"/>
    <col min="12804" max="12804" width="3.1640625" style="32" customWidth="1"/>
    <col min="12805" max="12805" width="6" style="32" bestFit="1" customWidth="1"/>
    <col min="12806" max="12806" width="10.83203125" style="32" bestFit="1" customWidth="1"/>
    <col min="12807" max="12807" width="9.5" style="32" bestFit="1" customWidth="1"/>
    <col min="12808" max="12808" width="11.33203125" style="32" bestFit="1" customWidth="1"/>
    <col min="12809" max="12809" width="12" style="32" bestFit="1" customWidth="1"/>
    <col min="12810" max="12810" width="10.33203125" style="32"/>
    <col min="12811" max="12811" width="11.5" style="32" bestFit="1" customWidth="1"/>
    <col min="12812" max="12812" width="8.33203125" style="32" bestFit="1" customWidth="1"/>
    <col min="12813" max="12814" width="16" style="32" bestFit="1" customWidth="1"/>
    <col min="12815" max="12815" width="8.33203125" style="32" bestFit="1" customWidth="1"/>
    <col min="12816" max="12816" width="10.33203125" style="32"/>
    <col min="12817" max="12822" width="0" style="32" hidden="1" customWidth="1"/>
    <col min="12823" max="13056" width="10.33203125" style="32"/>
    <col min="13057" max="13057" width="9.6640625" style="32" bestFit="1" customWidth="1"/>
    <col min="13058" max="13058" width="40.1640625" style="32" customWidth="1"/>
    <col min="13059" max="13059" width="6" style="32" bestFit="1" customWidth="1"/>
    <col min="13060" max="13060" width="3.1640625" style="32" customWidth="1"/>
    <col min="13061" max="13061" width="6" style="32" bestFit="1" customWidth="1"/>
    <col min="13062" max="13062" width="10.83203125" style="32" bestFit="1" customWidth="1"/>
    <col min="13063" max="13063" width="9.5" style="32" bestFit="1" customWidth="1"/>
    <col min="13064" max="13064" width="11.33203125" style="32" bestFit="1" customWidth="1"/>
    <col min="13065" max="13065" width="12" style="32" bestFit="1" customWidth="1"/>
    <col min="13066" max="13066" width="10.33203125" style="32"/>
    <col min="13067" max="13067" width="11.5" style="32" bestFit="1" customWidth="1"/>
    <col min="13068" max="13068" width="8.33203125" style="32" bestFit="1" customWidth="1"/>
    <col min="13069" max="13070" width="16" style="32" bestFit="1" customWidth="1"/>
    <col min="13071" max="13071" width="8.33203125" style="32" bestFit="1" customWidth="1"/>
    <col min="13072" max="13072" width="10.33203125" style="32"/>
    <col min="13073" max="13078" width="0" style="32" hidden="1" customWidth="1"/>
    <col min="13079" max="13312" width="10.33203125" style="32"/>
    <col min="13313" max="13313" width="9.6640625" style="32" bestFit="1" customWidth="1"/>
    <col min="13314" max="13314" width="40.1640625" style="32" customWidth="1"/>
    <col min="13315" max="13315" width="6" style="32" bestFit="1" customWidth="1"/>
    <col min="13316" max="13316" width="3.1640625" style="32" customWidth="1"/>
    <col min="13317" max="13317" width="6" style="32" bestFit="1" customWidth="1"/>
    <col min="13318" max="13318" width="10.83203125" style="32" bestFit="1" customWidth="1"/>
    <col min="13319" max="13319" width="9.5" style="32" bestFit="1" customWidth="1"/>
    <col min="13320" max="13320" width="11.33203125" style="32" bestFit="1" customWidth="1"/>
    <col min="13321" max="13321" width="12" style="32" bestFit="1" customWidth="1"/>
    <col min="13322" max="13322" width="10.33203125" style="32"/>
    <col min="13323" max="13323" width="11.5" style="32" bestFit="1" customWidth="1"/>
    <col min="13324" max="13324" width="8.33203125" style="32" bestFit="1" customWidth="1"/>
    <col min="13325" max="13326" width="16" style="32" bestFit="1" customWidth="1"/>
    <col min="13327" max="13327" width="8.33203125" style="32" bestFit="1" customWidth="1"/>
    <col min="13328" max="13328" width="10.33203125" style="32"/>
    <col min="13329" max="13334" width="0" style="32" hidden="1" customWidth="1"/>
    <col min="13335" max="13568" width="10.33203125" style="32"/>
    <col min="13569" max="13569" width="9.6640625" style="32" bestFit="1" customWidth="1"/>
    <col min="13570" max="13570" width="40.1640625" style="32" customWidth="1"/>
    <col min="13571" max="13571" width="6" style="32" bestFit="1" customWidth="1"/>
    <col min="13572" max="13572" width="3.1640625" style="32" customWidth="1"/>
    <col min="13573" max="13573" width="6" style="32" bestFit="1" customWidth="1"/>
    <col min="13574" max="13574" width="10.83203125" style="32" bestFit="1" customWidth="1"/>
    <col min="13575" max="13575" width="9.5" style="32" bestFit="1" customWidth="1"/>
    <col min="13576" max="13576" width="11.33203125" style="32" bestFit="1" customWidth="1"/>
    <col min="13577" max="13577" width="12" style="32" bestFit="1" customWidth="1"/>
    <col min="13578" max="13578" width="10.33203125" style="32"/>
    <col min="13579" max="13579" width="11.5" style="32" bestFit="1" customWidth="1"/>
    <col min="13580" max="13580" width="8.33203125" style="32" bestFit="1" customWidth="1"/>
    <col min="13581" max="13582" width="16" style="32" bestFit="1" customWidth="1"/>
    <col min="13583" max="13583" width="8.33203125" style="32" bestFit="1" customWidth="1"/>
    <col min="13584" max="13584" width="10.33203125" style="32"/>
    <col min="13585" max="13590" width="0" style="32" hidden="1" customWidth="1"/>
    <col min="13591" max="13824" width="10.33203125" style="32"/>
    <col min="13825" max="13825" width="9.6640625" style="32" bestFit="1" customWidth="1"/>
    <col min="13826" max="13826" width="40.1640625" style="32" customWidth="1"/>
    <col min="13827" max="13827" width="6" style="32" bestFit="1" customWidth="1"/>
    <col min="13828" max="13828" width="3.1640625" style="32" customWidth="1"/>
    <col min="13829" max="13829" width="6" style="32" bestFit="1" customWidth="1"/>
    <col min="13830" max="13830" width="10.83203125" style="32" bestFit="1" customWidth="1"/>
    <col min="13831" max="13831" width="9.5" style="32" bestFit="1" customWidth="1"/>
    <col min="13832" max="13832" width="11.33203125" style="32" bestFit="1" customWidth="1"/>
    <col min="13833" max="13833" width="12" style="32" bestFit="1" customWidth="1"/>
    <col min="13834" max="13834" width="10.33203125" style="32"/>
    <col min="13835" max="13835" width="11.5" style="32" bestFit="1" customWidth="1"/>
    <col min="13836" max="13836" width="8.33203125" style="32" bestFit="1" customWidth="1"/>
    <col min="13837" max="13838" width="16" style="32" bestFit="1" customWidth="1"/>
    <col min="13839" max="13839" width="8.33203125" style="32" bestFit="1" customWidth="1"/>
    <col min="13840" max="13840" width="10.33203125" style="32"/>
    <col min="13841" max="13846" width="0" style="32" hidden="1" customWidth="1"/>
    <col min="13847" max="14080" width="10.33203125" style="32"/>
    <col min="14081" max="14081" width="9.6640625" style="32" bestFit="1" customWidth="1"/>
    <col min="14082" max="14082" width="40.1640625" style="32" customWidth="1"/>
    <col min="14083" max="14083" width="6" style="32" bestFit="1" customWidth="1"/>
    <col min="14084" max="14084" width="3.1640625" style="32" customWidth="1"/>
    <col min="14085" max="14085" width="6" style="32" bestFit="1" customWidth="1"/>
    <col min="14086" max="14086" width="10.83203125" style="32" bestFit="1" customWidth="1"/>
    <col min="14087" max="14087" width="9.5" style="32" bestFit="1" customWidth="1"/>
    <col min="14088" max="14088" width="11.33203125" style="32" bestFit="1" customWidth="1"/>
    <col min="14089" max="14089" width="12" style="32" bestFit="1" customWidth="1"/>
    <col min="14090" max="14090" width="10.33203125" style="32"/>
    <col min="14091" max="14091" width="11.5" style="32" bestFit="1" customWidth="1"/>
    <col min="14092" max="14092" width="8.33203125" style="32" bestFit="1" customWidth="1"/>
    <col min="14093" max="14094" width="16" style="32" bestFit="1" customWidth="1"/>
    <col min="14095" max="14095" width="8.33203125" style="32" bestFit="1" customWidth="1"/>
    <col min="14096" max="14096" width="10.33203125" style="32"/>
    <col min="14097" max="14102" width="0" style="32" hidden="1" customWidth="1"/>
    <col min="14103" max="14336" width="10.33203125" style="32"/>
    <col min="14337" max="14337" width="9.6640625" style="32" bestFit="1" customWidth="1"/>
    <col min="14338" max="14338" width="40.1640625" style="32" customWidth="1"/>
    <col min="14339" max="14339" width="6" style="32" bestFit="1" customWidth="1"/>
    <col min="14340" max="14340" width="3.1640625" style="32" customWidth="1"/>
    <col min="14341" max="14341" width="6" style="32" bestFit="1" customWidth="1"/>
    <col min="14342" max="14342" width="10.83203125" style="32" bestFit="1" customWidth="1"/>
    <col min="14343" max="14343" width="9.5" style="32" bestFit="1" customWidth="1"/>
    <col min="14344" max="14344" width="11.33203125" style="32" bestFit="1" customWidth="1"/>
    <col min="14345" max="14345" width="12" style="32" bestFit="1" customWidth="1"/>
    <col min="14346" max="14346" width="10.33203125" style="32"/>
    <col min="14347" max="14347" width="11.5" style="32" bestFit="1" customWidth="1"/>
    <col min="14348" max="14348" width="8.33203125" style="32" bestFit="1" customWidth="1"/>
    <col min="14349" max="14350" width="16" style="32" bestFit="1" customWidth="1"/>
    <col min="14351" max="14351" width="8.33203125" style="32" bestFit="1" customWidth="1"/>
    <col min="14352" max="14352" width="10.33203125" style="32"/>
    <col min="14353" max="14358" width="0" style="32" hidden="1" customWidth="1"/>
    <col min="14359" max="14592" width="10.33203125" style="32"/>
    <col min="14593" max="14593" width="9.6640625" style="32" bestFit="1" customWidth="1"/>
    <col min="14594" max="14594" width="40.1640625" style="32" customWidth="1"/>
    <col min="14595" max="14595" width="6" style="32" bestFit="1" customWidth="1"/>
    <col min="14596" max="14596" width="3.1640625" style="32" customWidth="1"/>
    <col min="14597" max="14597" width="6" style="32" bestFit="1" customWidth="1"/>
    <col min="14598" max="14598" width="10.83203125" style="32" bestFit="1" customWidth="1"/>
    <col min="14599" max="14599" width="9.5" style="32" bestFit="1" customWidth="1"/>
    <col min="14600" max="14600" width="11.33203125" style="32" bestFit="1" customWidth="1"/>
    <col min="14601" max="14601" width="12" style="32" bestFit="1" customWidth="1"/>
    <col min="14602" max="14602" width="10.33203125" style="32"/>
    <col min="14603" max="14603" width="11.5" style="32" bestFit="1" customWidth="1"/>
    <col min="14604" max="14604" width="8.33203125" style="32" bestFit="1" customWidth="1"/>
    <col min="14605" max="14606" width="16" style="32" bestFit="1" customWidth="1"/>
    <col min="14607" max="14607" width="8.33203125" style="32" bestFit="1" customWidth="1"/>
    <col min="14608" max="14608" width="10.33203125" style="32"/>
    <col min="14609" max="14614" width="0" style="32" hidden="1" customWidth="1"/>
    <col min="14615" max="14848" width="10.33203125" style="32"/>
    <col min="14849" max="14849" width="9.6640625" style="32" bestFit="1" customWidth="1"/>
    <col min="14850" max="14850" width="40.1640625" style="32" customWidth="1"/>
    <col min="14851" max="14851" width="6" style="32" bestFit="1" customWidth="1"/>
    <col min="14852" max="14852" width="3.1640625" style="32" customWidth="1"/>
    <col min="14853" max="14853" width="6" style="32" bestFit="1" customWidth="1"/>
    <col min="14854" max="14854" width="10.83203125" style="32" bestFit="1" customWidth="1"/>
    <col min="14855" max="14855" width="9.5" style="32" bestFit="1" customWidth="1"/>
    <col min="14856" max="14856" width="11.33203125" style="32" bestFit="1" customWidth="1"/>
    <col min="14857" max="14857" width="12" style="32" bestFit="1" customWidth="1"/>
    <col min="14858" max="14858" width="10.33203125" style="32"/>
    <col min="14859" max="14859" width="11.5" style="32" bestFit="1" customWidth="1"/>
    <col min="14860" max="14860" width="8.33203125" style="32" bestFit="1" customWidth="1"/>
    <col min="14861" max="14862" width="16" style="32" bestFit="1" customWidth="1"/>
    <col min="14863" max="14863" width="8.33203125" style="32" bestFit="1" customWidth="1"/>
    <col min="14864" max="14864" width="10.33203125" style="32"/>
    <col min="14865" max="14870" width="0" style="32" hidden="1" customWidth="1"/>
    <col min="14871" max="15104" width="10.33203125" style="32"/>
    <col min="15105" max="15105" width="9.6640625" style="32" bestFit="1" customWidth="1"/>
    <col min="15106" max="15106" width="40.1640625" style="32" customWidth="1"/>
    <col min="15107" max="15107" width="6" style="32" bestFit="1" customWidth="1"/>
    <col min="15108" max="15108" width="3.1640625" style="32" customWidth="1"/>
    <col min="15109" max="15109" width="6" style="32" bestFit="1" customWidth="1"/>
    <col min="15110" max="15110" width="10.83203125" style="32" bestFit="1" customWidth="1"/>
    <col min="15111" max="15111" width="9.5" style="32" bestFit="1" customWidth="1"/>
    <col min="15112" max="15112" width="11.33203125" style="32" bestFit="1" customWidth="1"/>
    <col min="15113" max="15113" width="12" style="32" bestFit="1" customWidth="1"/>
    <col min="15114" max="15114" width="10.33203125" style="32"/>
    <col min="15115" max="15115" width="11.5" style="32" bestFit="1" customWidth="1"/>
    <col min="15116" max="15116" width="8.33203125" style="32" bestFit="1" customWidth="1"/>
    <col min="15117" max="15118" width="16" style="32" bestFit="1" customWidth="1"/>
    <col min="15119" max="15119" width="8.33203125" style="32" bestFit="1" customWidth="1"/>
    <col min="15120" max="15120" width="10.33203125" style="32"/>
    <col min="15121" max="15126" width="0" style="32" hidden="1" customWidth="1"/>
    <col min="15127" max="15360" width="10.33203125" style="32"/>
    <col min="15361" max="15361" width="9.6640625" style="32" bestFit="1" customWidth="1"/>
    <col min="15362" max="15362" width="40.1640625" style="32" customWidth="1"/>
    <col min="15363" max="15363" width="6" style="32" bestFit="1" customWidth="1"/>
    <col min="15364" max="15364" width="3.1640625" style="32" customWidth="1"/>
    <col min="15365" max="15365" width="6" style="32" bestFit="1" customWidth="1"/>
    <col min="15366" max="15366" width="10.83203125" style="32" bestFit="1" customWidth="1"/>
    <col min="15367" max="15367" width="9.5" style="32" bestFit="1" customWidth="1"/>
    <col min="15368" max="15368" width="11.33203125" style="32" bestFit="1" customWidth="1"/>
    <col min="15369" max="15369" width="12" style="32" bestFit="1" customWidth="1"/>
    <col min="15370" max="15370" width="10.33203125" style="32"/>
    <col min="15371" max="15371" width="11.5" style="32" bestFit="1" customWidth="1"/>
    <col min="15372" max="15372" width="8.33203125" style="32" bestFit="1" customWidth="1"/>
    <col min="15373" max="15374" width="16" style="32" bestFit="1" customWidth="1"/>
    <col min="15375" max="15375" width="8.33203125" style="32" bestFit="1" customWidth="1"/>
    <col min="15376" max="15376" width="10.33203125" style="32"/>
    <col min="15377" max="15382" width="0" style="32" hidden="1" customWidth="1"/>
    <col min="15383" max="15616" width="10.33203125" style="32"/>
    <col min="15617" max="15617" width="9.6640625" style="32" bestFit="1" customWidth="1"/>
    <col min="15618" max="15618" width="40.1640625" style="32" customWidth="1"/>
    <col min="15619" max="15619" width="6" style="32" bestFit="1" customWidth="1"/>
    <col min="15620" max="15620" width="3.1640625" style="32" customWidth="1"/>
    <col min="15621" max="15621" width="6" style="32" bestFit="1" customWidth="1"/>
    <col min="15622" max="15622" width="10.83203125" style="32" bestFit="1" customWidth="1"/>
    <col min="15623" max="15623" width="9.5" style="32" bestFit="1" customWidth="1"/>
    <col min="15624" max="15624" width="11.33203125" style="32" bestFit="1" customWidth="1"/>
    <col min="15625" max="15625" width="12" style="32" bestFit="1" customWidth="1"/>
    <col min="15626" max="15626" width="10.33203125" style="32"/>
    <col min="15627" max="15627" width="11.5" style="32" bestFit="1" customWidth="1"/>
    <col min="15628" max="15628" width="8.33203125" style="32" bestFit="1" customWidth="1"/>
    <col min="15629" max="15630" width="16" style="32" bestFit="1" customWidth="1"/>
    <col min="15631" max="15631" width="8.33203125" style="32" bestFit="1" customWidth="1"/>
    <col min="15632" max="15632" width="10.33203125" style="32"/>
    <col min="15633" max="15638" width="0" style="32" hidden="1" customWidth="1"/>
    <col min="15639" max="15872" width="10.33203125" style="32"/>
    <col min="15873" max="15873" width="9.6640625" style="32" bestFit="1" customWidth="1"/>
    <col min="15874" max="15874" width="40.1640625" style="32" customWidth="1"/>
    <col min="15875" max="15875" width="6" style="32" bestFit="1" customWidth="1"/>
    <col min="15876" max="15876" width="3.1640625" style="32" customWidth="1"/>
    <col min="15877" max="15877" width="6" style="32" bestFit="1" customWidth="1"/>
    <col min="15878" max="15878" width="10.83203125" style="32" bestFit="1" customWidth="1"/>
    <col min="15879" max="15879" width="9.5" style="32" bestFit="1" customWidth="1"/>
    <col min="15880" max="15880" width="11.33203125" style="32" bestFit="1" customWidth="1"/>
    <col min="15881" max="15881" width="12" style="32" bestFit="1" customWidth="1"/>
    <col min="15882" max="15882" width="10.33203125" style="32"/>
    <col min="15883" max="15883" width="11.5" style="32" bestFit="1" customWidth="1"/>
    <col min="15884" max="15884" width="8.33203125" style="32" bestFit="1" customWidth="1"/>
    <col min="15885" max="15886" width="16" style="32" bestFit="1" customWidth="1"/>
    <col min="15887" max="15887" width="8.33203125" style="32" bestFit="1" customWidth="1"/>
    <col min="15888" max="15888" width="10.33203125" style="32"/>
    <col min="15889" max="15894" width="0" style="32" hidden="1" customWidth="1"/>
    <col min="15895" max="16128" width="10.33203125" style="32"/>
    <col min="16129" max="16129" width="9.6640625" style="32" bestFit="1" customWidth="1"/>
    <col min="16130" max="16130" width="40.1640625" style="32" customWidth="1"/>
    <col min="16131" max="16131" width="6" style="32" bestFit="1" customWidth="1"/>
    <col min="16132" max="16132" width="3.1640625" style="32" customWidth="1"/>
    <col min="16133" max="16133" width="6" style="32" bestFit="1" customWidth="1"/>
    <col min="16134" max="16134" width="10.83203125" style="32" bestFit="1" customWidth="1"/>
    <col min="16135" max="16135" width="9.5" style="32" bestFit="1" customWidth="1"/>
    <col min="16136" max="16136" width="11.33203125" style="32" bestFit="1" customWidth="1"/>
    <col min="16137" max="16137" width="12" style="32" bestFit="1" customWidth="1"/>
    <col min="16138" max="16138" width="10.33203125" style="32"/>
    <col min="16139" max="16139" width="11.5" style="32" bestFit="1" customWidth="1"/>
    <col min="16140" max="16140" width="8.33203125" style="32" bestFit="1" customWidth="1"/>
    <col min="16141" max="16142" width="16" style="32" bestFit="1" customWidth="1"/>
    <col min="16143" max="16143" width="8.33203125" style="32" bestFit="1" customWidth="1"/>
    <col min="16144" max="16144" width="10.33203125" style="32"/>
    <col min="16145" max="16150" width="0" style="32" hidden="1" customWidth="1"/>
    <col min="16151" max="16384" width="10.33203125" style="32"/>
  </cols>
  <sheetData>
    <row r="1" spans="1:22" ht="31.5" customHeight="1">
      <c r="A1" s="428"/>
      <c r="B1" s="428"/>
      <c r="C1" s="428"/>
      <c r="D1" s="428"/>
      <c r="E1" s="428"/>
      <c r="F1" s="428"/>
      <c r="G1" s="428"/>
      <c r="H1" s="428"/>
      <c r="I1" s="428"/>
      <c r="J1" s="428"/>
      <c r="K1" s="31"/>
    </row>
    <row r="2" spans="1:22" ht="59" customHeight="1">
      <c r="A2" s="429" t="str">
        <f>'Abstract.20 in 1'!A2:G2</f>
        <v>Name of work: Construction of 40 Nos of Fireman quarters at Palavoyal village, Redhills, Ponneri thaluk in Thiruvallur District.</v>
      </c>
      <c r="B2" s="429"/>
      <c r="C2" s="429"/>
      <c r="D2" s="429"/>
      <c r="E2" s="429"/>
      <c r="F2" s="429"/>
      <c r="G2" s="429"/>
      <c r="H2" s="429"/>
      <c r="I2" s="429"/>
      <c r="J2" s="429"/>
      <c r="K2" s="31"/>
    </row>
    <row r="3" spans="1:22" ht="29.25" customHeight="1">
      <c r="A3" s="429" t="s">
        <v>31</v>
      </c>
      <c r="B3" s="429"/>
      <c r="C3" s="429"/>
      <c r="D3" s="429"/>
      <c r="E3" s="429"/>
      <c r="F3" s="429"/>
      <c r="G3" s="429"/>
      <c r="H3" s="429"/>
      <c r="I3" s="429"/>
      <c r="J3" s="429"/>
    </row>
    <row r="4" spans="1:22" ht="20.25" customHeight="1">
      <c r="A4" s="430" t="s">
        <v>32</v>
      </c>
      <c r="B4" s="431" t="s">
        <v>0</v>
      </c>
      <c r="C4" s="432" t="s">
        <v>30</v>
      </c>
      <c r="D4" s="432"/>
      <c r="E4" s="432"/>
      <c r="F4" s="433" t="s">
        <v>33</v>
      </c>
      <c r="G4" s="433"/>
      <c r="H4" s="433"/>
      <c r="I4" s="433" t="s">
        <v>27</v>
      </c>
      <c r="J4" s="434" t="s">
        <v>34</v>
      </c>
    </row>
    <row r="5" spans="1:22" ht="19">
      <c r="A5" s="430"/>
      <c r="B5" s="431"/>
      <c r="C5" s="432"/>
      <c r="D5" s="432"/>
      <c r="E5" s="432"/>
      <c r="F5" s="258" t="s">
        <v>24</v>
      </c>
      <c r="G5" s="258" t="s">
        <v>25</v>
      </c>
      <c r="H5" s="258" t="s">
        <v>18</v>
      </c>
      <c r="I5" s="433"/>
      <c r="J5" s="434"/>
    </row>
    <row r="6" spans="1:22" hidden="1">
      <c r="A6" s="378"/>
      <c r="B6" s="259"/>
      <c r="C6" s="260"/>
      <c r="D6" s="260"/>
      <c r="E6" s="260"/>
      <c r="F6" s="261"/>
      <c r="G6" s="261"/>
      <c r="H6" s="261"/>
      <c r="I6" s="261"/>
      <c r="J6" s="262"/>
    </row>
    <row r="7" spans="1:22" ht="304">
      <c r="A7" s="381">
        <v>1</v>
      </c>
      <c r="B7" s="363" t="s">
        <v>1352</v>
      </c>
      <c r="C7" s="382"/>
      <c r="D7" s="382"/>
      <c r="E7" s="382"/>
      <c r="F7" s="383"/>
      <c r="G7" s="383"/>
      <c r="H7" s="383"/>
      <c r="I7" s="383"/>
      <c r="J7" s="395"/>
      <c r="R7" s="32">
        <v>1471.81</v>
      </c>
      <c r="S7" s="32">
        <v>85</v>
      </c>
      <c r="T7" s="32">
        <f t="shared" ref="T7:T116" si="0">S7*R7</f>
        <v>125103.84999999999</v>
      </c>
      <c r="U7" s="32">
        <v>125103.85</v>
      </c>
      <c r="V7" s="32">
        <f t="shared" ref="V7:V116" si="1">T7-U7</f>
        <v>0</v>
      </c>
    </row>
    <row r="8" spans="1:22" ht="19">
      <c r="A8" s="384"/>
      <c r="B8" s="7" t="s">
        <v>55</v>
      </c>
      <c r="C8" s="273"/>
      <c r="D8" s="273"/>
      <c r="E8" s="273"/>
      <c r="F8" s="274"/>
      <c r="G8" s="274"/>
      <c r="H8" s="274"/>
      <c r="I8" s="274"/>
      <c r="J8" s="338"/>
      <c r="R8" s="32">
        <v>369.38</v>
      </c>
      <c r="S8" s="32">
        <v>41</v>
      </c>
      <c r="T8" s="32">
        <f t="shared" si="0"/>
        <v>15144.58</v>
      </c>
      <c r="U8" s="32">
        <v>15144.58</v>
      </c>
      <c r="V8" s="32">
        <f t="shared" si="1"/>
        <v>0</v>
      </c>
    </row>
    <row r="9" spans="1:22" ht="19">
      <c r="A9" s="384"/>
      <c r="B9" s="272" t="s">
        <v>56</v>
      </c>
      <c r="C9" s="273">
        <v>2</v>
      </c>
      <c r="D9" s="273">
        <v>1</v>
      </c>
      <c r="E9" s="273">
        <v>6</v>
      </c>
      <c r="F9" s="274">
        <v>2</v>
      </c>
      <c r="G9" s="274">
        <v>2</v>
      </c>
      <c r="H9" s="274">
        <v>2.25</v>
      </c>
      <c r="I9" s="274">
        <f>PRODUCT(C9:H9)</f>
        <v>108</v>
      </c>
      <c r="J9" s="338"/>
      <c r="R9" s="32">
        <v>62.44</v>
      </c>
      <c r="S9" s="32">
        <v>45</v>
      </c>
      <c r="T9" s="32">
        <f t="shared" si="0"/>
        <v>2809.7999999999997</v>
      </c>
      <c r="U9" s="32">
        <v>2809.8</v>
      </c>
      <c r="V9" s="32">
        <f t="shared" si="1"/>
        <v>0</v>
      </c>
    </row>
    <row r="10" spans="1:22" ht="19">
      <c r="A10" s="384"/>
      <c r="B10" s="272" t="s">
        <v>57</v>
      </c>
      <c r="C10" s="273">
        <v>2</v>
      </c>
      <c r="D10" s="273">
        <v>1</v>
      </c>
      <c r="E10" s="273">
        <v>6</v>
      </c>
      <c r="F10" s="274">
        <v>2.4</v>
      </c>
      <c r="G10" s="274">
        <v>2.4</v>
      </c>
      <c r="H10" s="274">
        <v>2.25</v>
      </c>
      <c r="I10" s="274">
        <f t="shared" ref="I10:I11" si="2">PRODUCT(C10:H10)</f>
        <v>155.51999999999998</v>
      </c>
      <c r="J10" s="338"/>
      <c r="R10" s="32">
        <v>67.09</v>
      </c>
      <c r="S10" s="32">
        <v>2250</v>
      </c>
      <c r="T10" s="32">
        <f t="shared" si="0"/>
        <v>150952.5</v>
      </c>
      <c r="U10" s="32">
        <v>150952.5</v>
      </c>
      <c r="V10" s="32">
        <f t="shared" si="1"/>
        <v>0</v>
      </c>
    </row>
    <row r="11" spans="1:22" ht="19">
      <c r="A11" s="384"/>
      <c r="B11" s="272" t="s">
        <v>58</v>
      </c>
      <c r="C11" s="273">
        <v>2</v>
      </c>
      <c r="D11" s="273">
        <v>1</v>
      </c>
      <c r="E11" s="273">
        <v>4</v>
      </c>
      <c r="F11" s="274">
        <v>2.6</v>
      </c>
      <c r="G11" s="274">
        <v>2.6</v>
      </c>
      <c r="H11" s="274">
        <v>2.25</v>
      </c>
      <c r="I11" s="274">
        <f t="shared" si="2"/>
        <v>121.68</v>
      </c>
      <c r="J11" s="338"/>
      <c r="R11" s="32">
        <v>37.200000000000003</v>
      </c>
      <c r="S11" s="32">
        <v>3525</v>
      </c>
      <c r="T11" s="32">
        <f t="shared" si="0"/>
        <v>131130</v>
      </c>
      <c r="U11" s="32">
        <v>131130</v>
      </c>
      <c r="V11" s="32">
        <f t="shared" si="1"/>
        <v>0</v>
      </c>
    </row>
    <row r="12" spans="1:22" ht="19">
      <c r="A12" s="384"/>
      <c r="B12" s="272" t="s">
        <v>59</v>
      </c>
      <c r="C12" s="273">
        <v>2</v>
      </c>
      <c r="D12" s="273">
        <v>1</v>
      </c>
      <c r="E12" s="273">
        <v>4</v>
      </c>
      <c r="F12" s="274">
        <v>2.7</v>
      </c>
      <c r="G12" s="274">
        <v>2.7</v>
      </c>
      <c r="H12" s="274">
        <v>2.25</v>
      </c>
      <c r="I12" s="274">
        <f>PRODUCT(C12:H12)</f>
        <v>131.22000000000003</v>
      </c>
      <c r="J12" s="338"/>
      <c r="R12" s="32">
        <v>67.09</v>
      </c>
      <c r="S12" s="32">
        <v>2250</v>
      </c>
      <c r="T12" s="32">
        <f t="shared" si="0"/>
        <v>150952.5</v>
      </c>
      <c r="U12" s="32">
        <v>150952.5</v>
      </c>
      <c r="V12" s="32">
        <f t="shared" si="1"/>
        <v>0</v>
      </c>
    </row>
    <row r="13" spans="1:22" ht="19">
      <c r="A13" s="384"/>
      <c r="B13" s="272" t="s">
        <v>60</v>
      </c>
      <c r="C13" s="273">
        <v>2</v>
      </c>
      <c r="D13" s="273">
        <v>1</v>
      </c>
      <c r="E13" s="273">
        <v>6</v>
      </c>
      <c r="F13" s="274">
        <v>2.85</v>
      </c>
      <c r="G13" s="274">
        <v>2.85</v>
      </c>
      <c r="H13" s="274">
        <v>2.25</v>
      </c>
      <c r="I13" s="274">
        <f>PRODUCT(C13:H13)</f>
        <v>219.30750000000003</v>
      </c>
      <c r="J13" s="338"/>
      <c r="R13" s="32">
        <v>67.09</v>
      </c>
      <c r="S13" s="32">
        <v>2250</v>
      </c>
      <c r="T13" s="32">
        <f t="shared" si="0"/>
        <v>150952.5</v>
      </c>
      <c r="U13" s="32">
        <v>150952.5</v>
      </c>
      <c r="V13" s="32">
        <f t="shared" si="1"/>
        <v>0</v>
      </c>
    </row>
    <row r="14" spans="1:22" ht="19">
      <c r="A14" s="384"/>
      <c r="B14" s="272" t="s">
        <v>61</v>
      </c>
      <c r="C14" s="273">
        <v>2</v>
      </c>
      <c r="D14" s="273">
        <v>1</v>
      </c>
      <c r="E14" s="273">
        <v>4</v>
      </c>
      <c r="F14" s="274">
        <v>2.6</v>
      </c>
      <c r="G14" s="274">
        <v>3.66</v>
      </c>
      <c r="H14" s="274">
        <v>2.25</v>
      </c>
      <c r="I14" s="274">
        <f>PRODUCT(C14:H14)</f>
        <v>171.28800000000001</v>
      </c>
      <c r="J14" s="338"/>
      <c r="R14" s="32">
        <v>67.09</v>
      </c>
      <c r="S14" s="32">
        <v>2250</v>
      </c>
      <c r="T14" s="32">
        <f t="shared" si="0"/>
        <v>150952.5</v>
      </c>
      <c r="U14" s="32">
        <v>150952.5</v>
      </c>
      <c r="V14" s="32">
        <f t="shared" si="1"/>
        <v>0</v>
      </c>
    </row>
    <row r="15" spans="1:22" ht="19">
      <c r="A15" s="384"/>
      <c r="B15" s="272" t="s">
        <v>62</v>
      </c>
      <c r="C15" s="273">
        <v>2</v>
      </c>
      <c r="D15" s="273">
        <v>1</v>
      </c>
      <c r="E15" s="273">
        <v>1</v>
      </c>
      <c r="F15" s="274">
        <v>5.23</v>
      </c>
      <c r="G15" s="274">
        <v>3.75</v>
      </c>
      <c r="H15" s="274">
        <v>2.25</v>
      </c>
      <c r="I15" s="274">
        <f>PRODUCT(C15:H15)</f>
        <v>88.256250000000009</v>
      </c>
      <c r="J15" s="338"/>
      <c r="R15" s="32">
        <v>67.09</v>
      </c>
      <c r="S15" s="32">
        <v>2250</v>
      </c>
      <c r="T15" s="32">
        <f t="shared" si="0"/>
        <v>150952.5</v>
      </c>
      <c r="U15" s="32">
        <v>150952.5</v>
      </c>
      <c r="V15" s="32">
        <f t="shared" si="1"/>
        <v>0</v>
      </c>
    </row>
    <row r="16" spans="1:22" ht="19">
      <c r="A16" s="384"/>
      <c r="B16" s="272" t="s">
        <v>63</v>
      </c>
      <c r="C16" s="273">
        <v>2</v>
      </c>
      <c r="D16" s="273">
        <v>1</v>
      </c>
      <c r="E16" s="273">
        <v>1</v>
      </c>
      <c r="F16" s="274">
        <v>3.65</v>
      </c>
      <c r="G16" s="274">
        <v>3.65</v>
      </c>
      <c r="H16" s="274">
        <v>2.27</v>
      </c>
      <c r="I16" s="274">
        <f>PRODUCT(C16:H16)</f>
        <v>60.48415</v>
      </c>
      <c r="J16" s="338"/>
    </row>
    <row r="17" spans="1:22" ht="19">
      <c r="A17" s="384"/>
      <c r="B17" s="272" t="s">
        <v>64</v>
      </c>
      <c r="C17" s="273"/>
      <c r="D17" s="273"/>
      <c r="E17" s="273"/>
      <c r="F17" s="274"/>
      <c r="G17" s="274"/>
      <c r="H17" s="274"/>
      <c r="I17" s="274"/>
      <c r="J17" s="338"/>
    </row>
    <row r="18" spans="1:22" ht="19">
      <c r="A18" s="384"/>
      <c r="B18" s="272" t="s">
        <v>65</v>
      </c>
      <c r="C18" s="273"/>
      <c r="D18" s="273"/>
      <c r="E18" s="273"/>
      <c r="F18" s="274"/>
      <c r="G18" s="274"/>
      <c r="H18" s="274"/>
      <c r="I18" s="274"/>
      <c r="J18" s="338"/>
    </row>
    <row r="19" spans="1:22" ht="19">
      <c r="A19" s="384"/>
      <c r="B19" s="272" t="s">
        <v>66</v>
      </c>
      <c r="C19" s="276">
        <v>2</v>
      </c>
      <c r="D19" s="273">
        <v>2</v>
      </c>
      <c r="E19" s="273">
        <v>1</v>
      </c>
      <c r="F19" s="274">
        <v>4.63</v>
      </c>
      <c r="G19" s="274">
        <v>0.38</v>
      </c>
      <c r="H19" s="274">
        <v>0.4</v>
      </c>
      <c r="I19" s="274">
        <f>PRODUCT(C19:H19)</f>
        <v>2.8150400000000002</v>
      </c>
      <c r="J19" s="338"/>
    </row>
    <row r="20" spans="1:22" ht="19">
      <c r="A20" s="384"/>
      <c r="B20" s="272" t="s">
        <v>67</v>
      </c>
      <c r="C20" s="276">
        <v>2</v>
      </c>
      <c r="D20" s="273">
        <v>4</v>
      </c>
      <c r="E20" s="273">
        <v>1</v>
      </c>
      <c r="F20" s="274">
        <v>16.690000000000001</v>
      </c>
      <c r="G20" s="274">
        <v>0.38</v>
      </c>
      <c r="H20" s="274">
        <v>0.4</v>
      </c>
      <c r="I20" s="274">
        <f t="shared" ref="I20:I30" si="3">PRODUCT(C20:H20)</f>
        <v>20.295040000000004</v>
      </c>
      <c r="J20" s="338"/>
    </row>
    <row r="21" spans="1:22" ht="38">
      <c r="A21" s="384"/>
      <c r="B21" s="272" t="s">
        <v>68</v>
      </c>
      <c r="C21" s="276">
        <v>2</v>
      </c>
      <c r="D21" s="273">
        <v>2</v>
      </c>
      <c r="E21" s="273">
        <v>2</v>
      </c>
      <c r="F21" s="274">
        <v>2.37</v>
      </c>
      <c r="G21" s="274">
        <v>0.38</v>
      </c>
      <c r="H21" s="274">
        <v>0.4</v>
      </c>
      <c r="I21" s="274">
        <f t="shared" si="3"/>
        <v>2.8819200000000005</v>
      </c>
      <c r="J21" s="338"/>
    </row>
    <row r="22" spans="1:22" ht="19">
      <c r="A22" s="384"/>
      <c r="B22" s="272" t="s">
        <v>69</v>
      </c>
      <c r="C22" s="276">
        <v>2</v>
      </c>
      <c r="D22" s="273">
        <v>2</v>
      </c>
      <c r="E22" s="273">
        <v>1</v>
      </c>
      <c r="F22" s="274">
        <v>12.56</v>
      </c>
      <c r="G22" s="274">
        <v>0.38</v>
      </c>
      <c r="H22" s="274">
        <v>0.4</v>
      </c>
      <c r="I22" s="274">
        <f t="shared" si="3"/>
        <v>7.6364800000000006</v>
      </c>
      <c r="J22" s="338"/>
    </row>
    <row r="23" spans="1:22" ht="19">
      <c r="A23" s="384"/>
      <c r="B23" s="272" t="s">
        <v>70</v>
      </c>
      <c r="C23" s="276"/>
      <c r="D23" s="273"/>
      <c r="E23" s="273"/>
      <c r="F23" s="274"/>
      <c r="G23" s="274"/>
      <c r="H23" s="274"/>
      <c r="I23" s="274"/>
      <c r="J23" s="338"/>
    </row>
    <row r="24" spans="1:22" ht="38">
      <c r="A24" s="384"/>
      <c r="B24" s="272" t="s">
        <v>71</v>
      </c>
      <c r="C24" s="276">
        <v>2</v>
      </c>
      <c r="D24" s="273">
        <v>2</v>
      </c>
      <c r="E24" s="273">
        <v>2</v>
      </c>
      <c r="F24" s="274">
        <v>5.76</v>
      </c>
      <c r="G24" s="274">
        <v>0.38</v>
      </c>
      <c r="H24" s="274">
        <v>0.4</v>
      </c>
      <c r="I24" s="274">
        <f t="shared" si="3"/>
        <v>7.0041600000000006</v>
      </c>
      <c r="J24" s="338"/>
    </row>
    <row r="25" spans="1:22" ht="19">
      <c r="A25" s="384"/>
      <c r="B25" s="272" t="s">
        <v>72</v>
      </c>
      <c r="C25" s="276">
        <v>2</v>
      </c>
      <c r="D25" s="273">
        <v>2</v>
      </c>
      <c r="E25" s="273">
        <v>1</v>
      </c>
      <c r="F25" s="274">
        <v>9.3800000000000008</v>
      </c>
      <c r="G25" s="274">
        <v>0.38</v>
      </c>
      <c r="H25" s="274">
        <v>0.4</v>
      </c>
      <c r="I25" s="274">
        <f t="shared" si="3"/>
        <v>5.7030400000000014</v>
      </c>
      <c r="J25" s="338"/>
    </row>
    <row r="26" spans="1:22" ht="19">
      <c r="A26" s="384"/>
      <c r="B26" s="272" t="s">
        <v>73</v>
      </c>
      <c r="C26" s="276">
        <v>2</v>
      </c>
      <c r="D26" s="273">
        <v>3</v>
      </c>
      <c r="E26" s="273">
        <v>2</v>
      </c>
      <c r="F26" s="274">
        <v>3.05</v>
      </c>
      <c r="G26" s="274">
        <v>0.38</v>
      </c>
      <c r="H26" s="274">
        <v>0.4</v>
      </c>
      <c r="I26" s="274">
        <f t="shared" si="3"/>
        <v>5.5631999999999993</v>
      </c>
      <c r="J26" s="338"/>
    </row>
    <row r="27" spans="1:22" ht="19">
      <c r="A27" s="384"/>
      <c r="B27" s="272" t="s">
        <v>74</v>
      </c>
      <c r="C27" s="276">
        <v>2</v>
      </c>
      <c r="D27" s="273">
        <v>2</v>
      </c>
      <c r="E27" s="273">
        <v>1</v>
      </c>
      <c r="F27" s="274">
        <v>2.29</v>
      </c>
      <c r="G27" s="274">
        <v>0.38</v>
      </c>
      <c r="H27" s="274">
        <v>0.4</v>
      </c>
      <c r="I27" s="274">
        <f t="shared" si="3"/>
        <v>1.39232</v>
      </c>
      <c r="J27" s="338"/>
    </row>
    <row r="28" spans="1:22" ht="19">
      <c r="A28" s="384"/>
      <c r="B28" s="272" t="s">
        <v>75</v>
      </c>
      <c r="C28" s="276">
        <v>2</v>
      </c>
      <c r="D28" s="273">
        <v>2</v>
      </c>
      <c r="E28" s="273">
        <v>2</v>
      </c>
      <c r="F28" s="274">
        <v>1.55</v>
      </c>
      <c r="G28" s="274">
        <v>0.38</v>
      </c>
      <c r="H28" s="274">
        <v>0.4</v>
      </c>
      <c r="I28" s="274">
        <f t="shared" si="3"/>
        <v>1.8848000000000003</v>
      </c>
      <c r="J28" s="338"/>
    </row>
    <row r="29" spans="1:22" ht="19">
      <c r="A29" s="384"/>
      <c r="B29" s="272" t="s">
        <v>76</v>
      </c>
      <c r="C29" s="276">
        <v>2</v>
      </c>
      <c r="D29" s="273">
        <v>2</v>
      </c>
      <c r="E29" s="273">
        <v>2</v>
      </c>
      <c r="F29" s="274">
        <v>3.09</v>
      </c>
      <c r="G29" s="274">
        <v>0.38</v>
      </c>
      <c r="H29" s="274">
        <v>0.4</v>
      </c>
      <c r="I29" s="274">
        <f t="shared" si="3"/>
        <v>3.7574399999999999</v>
      </c>
      <c r="J29" s="338"/>
    </row>
    <row r="30" spans="1:22" ht="19">
      <c r="A30" s="384"/>
      <c r="B30" s="272" t="s">
        <v>77</v>
      </c>
      <c r="C30" s="273">
        <v>2</v>
      </c>
      <c r="D30" s="273">
        <v>1</v>
      </c>
      <c r="E30" s="273">
        <v>25</v>
      </c>
      <c r="F30" s="274">
        <v>1.21</v>
      </c>
      <c r="G30" s="274">
        <v>1.21</v>
      </c>
      <c r="H30" s="274">
        <v>0.6</v>
      </c>
      <c r="I30" s="274">
        <f t="shared" si="3"/>
        <v>43.922999999999995</v>
      </c>
      <c r="J30" s="338"/>
      <c r="R30" s="32">
        <v>1302</v>
      </c>
      <c r="S30" s="32">
        <v>600</v>
      </c>
      <c r="T30" s="32">
        <f t="shared" si="0"/>
        <v>781200</v>
      </c>
      <c r="U30" s="32">
        <v>781200</v>
      </c>
      <c r="V30" s="32">
        <f t="shared" si="1"/>
        <v>0</v>
      </c>
    </row>
    <row r="31" spans="1:22" ht="19">
      <c r="A31" s="384"/>
      <c r="B31" s="277"/>
      <c r="C31" s="273"/>
      <c r="D31" s="273"/>
      <c r="E31" s="273"/>
      <c r="F31" s="274"/>
      <c r="G31" s="274"/>
      <c r="H31" s="274" t="s">
        <v>78</v>
      </c>
      <c r="I31" s="274">
        <f>SUM(I9:I30)</f>
        <v>1158.6123400000001</v>
      </c>
      <c r="J31" s="338"/>
      <c r="R31" s="32">
        <v>1178.3399999999999</v>
      </c>
      <c r="S31" s="32">
        <v>380</v>
      </c>
      <c r="T31" s="32">
        <f t="shared" si="0"/>
        <v>447769.19999999995</v>
      </c>
      <c r="U31" s="32">
        <v>447769.2</v>
      </c>
      <c r="V31" s="32">
        <f t="shared" si="1"/>
        <v>0</v>
      </c>
    </row>
    <row r="32" spans="1:22" ht="19">
      <c r="A32" s="384"/>
      <c r="B32" s="277"/>
      <c r="C32" s="273"/>
      <c r="D32" s="273"/>
      <c r="E32" s="273"/>
      <c r="F32" s="274"/>
      <c r="G32" s="274"/>
      <c r="H32" s="274" t="s">
        <v>13</v>
      </c>
      <c r="I32" s="274">
        <v>1158.7</v>
      </c>
      <c r="J32" s="338" t="s">
        <v>79</v>
      </c>
      <c r="R32" s="32">
        <v>1194.6500000000001</v>
      </c>
      <c r="S32" s="32">
        <v>390</v>
      </c>
      <c r="T32" s="32">
        <f t="shared" si="0"/>
        <v>465913.50000000006</v>
      </c>
      <c r="U32" s="32">
        <v>465913.5</v>
      </c>
      <c r="V32" s="32">
        <f t="shared" si="1"/>
        <v>0</v>
      </c>
    </row>
    <row r="33" spans="1:10" ht="19">
      <c r="A33" s="384"/>
      <c r="B33" s="277" t="s">
        <v>80</v>
      </c>
      <c r="C33" s="273"/>
      <c r="D33" s="273"/>
      <c r="E33" s="273"/>
      <c r="F33" s="274"/>
      <c r="G33" s="274"/>
      <c r="H33" s="274"/>
      <c r="I33" s="274"/>
      <c r="J33" s="338"/>
    </row>
    <row r="34" spans="1:10" ht="19">
      <c r="A34" s="384"/>
      <c r="B34" s="272" t="s">
        <v>56</v>
      </c>
      <c r="C34" s="273">
        <v>2</v>
      </c>
      <c r="D34" s="273">
        <v>1</v>
      </c>
      <c r="E34" s="273">
        <v>6</v>
      </c>
      <c r="F34" s="274">
        <v>2</v>
      </c>
      <c r="G34" s="274">
        <v>2</v>
      </c>
      <c r="H34" s="274">
        <v>0.25</v>
      </c>
      <c r="I34" s="274">
        <f>PRODUCT(C34:H34)</f>
        <v>12</v>
      </c>
      <c r="J34" s="338"/>
    </row>
    <row r="35" spans="1:10" ht="19">
      <c r="A35" s="384"/>
      <c r="B35" s="272" t="s">
        <v>57</v>
      </c>
      <c r="C35" s="273">
        <v>2</v>
      </c>
      <c r="D35" s="273">
        <v>1</v>
      </c>
      <c r="E35" s="273">
        <v>6</v>
      </c>
      <c r="F35" s="274">
        <v>2.4</v>
      </c>
      <c r="G35" s="274">
        <v>2.4</v>
      </c>
      <c r="H35" s="274">
        <v>0.25</v>
      </c>
      <c r="I35" s="274">
        <f t="shared" ref="I35:I36" si="4">PRODUCT(C35:H35)</f>
        <v>17.279999999999998</v>
      </c>
      <c r="J35" s="338"/>
    </row>
    <row r="36" spans="1:10" ht="19">
      <c r="A36" s="384"/>
      <c r="B36" s="272" t="s">
        <v>58</v>
      </c>
      <c r="C36" s="273">
        <v>2</v>
      </c>
      <c r="D36" s="273">
        <v>1</v>
      </c>
      <c r="E36" s="273">
        <v>4</v>
      </c>
      <c r="F36" s="274">
        <v>2.6</v>
      </c>
      <c r="G36" s="274">
        <v>2.6</v>
      </c>
      <c r="H36" s="274">
        <v>0.25</v>
      </c>
      <c r="I36" s="274">
        <f t="shared" si="4"/>
        <v>13.520000000000001</v>
      </c>
      <c r="J36" s="338"/>
    </row>
    <row r="37" spans="1:10" ht="19">
      <c r="A37" s="384"/>
      <c r="B37" s="272" t="s">
        <v>59</v>
      </c>
      <c r="C37" s="273">
        <v>2</v>
      </c>
      <c r="D37" s="273">
        <v>1</v>
      </c>
      <c r="E37" s="273">
        <v>4</v>
      </c>
      <c r="F37" s="274">
        <v>2.7</v>
      </c>
      <c r="G37" s="274">
        <v>2.7</v>
      </c>
      <c r="H37" s="274">
        <v>0.25</v>
      </c>
      <c r="I37" s="274">
        <f>PRODUCT(C37:H37)</f>
        <v>14.580000000000002</v>
      </c>
      <c r="J37" s="338"/>
    </row>
    <row r="38" spans="1:10" ht="19">
      <c r="A38" s="384"/>
      <c r="B38" s="272" t="s">
        <v>60</v>
      </c>
      <c r="C38" s="273">
        <v>2</v>
      </c>
      <c r="D38" s="273">
        <v>1</v>
      </c>
      <c r="E38" s="273">
        <v>6</v>
      </c>
      <c r="F38" s="274">
        <v>2.85</v>
      </c>
      <c r="G38" s="274">
        <v>2.85</v>
      </c>
      <c r="H38" s="274">
        <v>0.25</v>
      </c>
      <c r="I38" s="274">
        <f>PRODUCT(C38:H38)</f>
        <v>24.367500000000003</v>
      </c>
      <c r="J38" s="338"/>
    </row>
    <row r="39" spans="1:10" ht="19">
      <c r="A39" s="384"/>
      <c r="B39" s="272" t="s">
        <v>61</v>
      </c>
      <c r="C39" s="273">
        <v>2</v>
      </c>
      <c r="D39" s="273">
        <v>1</v>
      </c>
      <c r="E39" s="273">
        <v>4</v>
      </c>
      <c r="F39" s="274">
        <v>2.6</v>
      </c>
      <c r="G39" s="274">
        <v>3.66</v>
      </c>
      <c r="H39" s="274">
        <v>0.25</v>
      </c>
      <c r="I39" s="274">
        <f>PRODUCT(C39:H39)</f>
        <v>19.032</v>
      </c>
      <c r="J39" s="338"/>
    </row>
    <row r="40" spans="1:10" ht="19">
      <c r="A40" s="384"/>
      <c r="B40" s="272" t="s">
        <v>62</v>
      </c>
      <c r="C40" s="273">
        <v>2</v>
      </c>
      <c r="D40" s="273">
        <v>1</v>
      </c>
      <c r="E40" s="273">
        <v>1</v>
      </c>
      <c r="F40" s="274">
        <v>5.23</v>
      </c>
      <c r="G40" s="274">
        <v>3.75</v>
      </c>
      <c r="H40" s="274">
        <v>0.25</v>
      </c>
      <c r="I40" s="274">
        <f>PRODUCT(C40:H40)</f>
        <v>9.8062500000000004</v>
      </c>
      <c r="J40" s="338"/>
    </row>
    <row r="41" spans="1:10" ht="19">
      <c r="A41" s="384"/>
      <c r="B41" s="272" t="s">
        <v>63</v>
      </c>
      <c r="C41" s="273">
        <v>2</v>
      </c>
      <c r="D41" s="273">
        <v>1</v>
      </c>
      <c r="E41" s="273">
        <v>1</v>
      </c>
      <c r="F41" s="274">
        <v>3.65</v>
      </c>
      <c r="G41" s="274">
        <v>3.65</v>
      </c>
      <c r="H41" s="274">
        <v>0.27</v>
      </c>
      <c r="I41" s="274">
        <f>PRODUCT(C41:H41)</f>
        <v>7.1941500000000005</v>
      </c>
      <c r="J41" s="338"/>
    </row>
    <row r="42" spans="1:10">
      <c r="A42" s="384"/>
      <c r="B42" s="272"/>
      <c r="C42" s="273"/>
      <c r="D42" s="273"/>
      <c r="E42" s="273"/>
      <c r="F42" s="274"/>
      <c r="G42" s="274"/>
      <c r="H42" s="274"/>
      <c r="I42" s="274">
        <f>SUM(I34:I41)</f>
        <v>117.7799</v>
      </c>
      <c r="J42" s="338"/>
    </row>
    <row r="43" spans="1:10" ht="19">
      <c r="A43" s="384"/>
      <c r="B43" s="272"/>
      <c r="C43" s="273"/>
      <c r="D43" s="273"/>
      <c r="E43" s="273"/>
      <c r="F43" s="274"/>
      <c r="G43" s="274"/>
      <c r="H43" s="274" t="s">
        <v>13</v>
      </c>
      <c r="I43" s="274">
        <v>117.8</v>
      </c>
      <c r="J43" s="338" t="s">
        <v>79</v>
      </c>
    </row>
    <row r="44" spans="1:10">
      <c r="A44" s="384"/>
      <c r="B44" s="272"/>
      <c r="C44" s="273"/>
      <c r="D44" s="273"/>
      <c r="E44" s="273"/>
      <c r="F44" s="274"/>
      <c r="G44" s="274"/>
      <c r="H44" s="274"/>
      <c r="I44" s="274"/>
      <c r="J44" s="338"/>
    </row>
    <row r="45" spans="1:10" ht="133">
      <c r="A45" s="384">
        <v>2</v>
      </c>
      <c r="B45" s="7" t="s">
        <v>1353</v>
      </c>
      <c r="C45" s="273"/>
      <c r="D45" s="273"/>
      <c r="E45" s="273"/>
      <c r="F45" s="274"/>
      <c r="G45" s="274"/>
      <c r="H45" s="274"/>
      <c r="I45" s="274"/>
      <c r="J45" s="338"/>
    </row>
    <row r="46" spans="1:10" ht="19">
      <c r="A46" s="384"/>
      <c r="B46" s="277" t="s">
        <v>81</v>
      </c>
      <c r="C46" s="273">
        <v>2</v>
      </c>
      <c r="D46" s="273">
        <v>1</v>
      </c>
      <c r="E46" s="273">
        <v>2</v>
      </c>
      <c r="F46" s="274">
        <v>1.35</v>
      </c>
      <c r="G46" s="274">
        <v>4.17</v>
      </c>
      <c r="H46" s="274">
        <v>0.7</v>
      </c>
      <c r="I46" s="274">
        <f t="shared" ref="I46:I53" si="5">PRODUCT(C46:H46)</f>
        <v>15.762599999999999</v>
      </c>
      <c r="J46" s="338"/>
    </row>
    <row r="47" spans="1:10" ht="19">
      <c r="A47" s="384"/>
      <c r="B47" s="277" t="s">
        <v>82</v>
      </c>
      <c r="C47" s="273">
        <v>2</v>
      </c>
      <c r="D47" s="273">
        <v>1</v>
      </c>
      <c r="E47" s="273">
        <v>4</v>
      </c>
      <c r="F47" s="274">
        <v>3.05</v>
      </c>
      <c r="G47" s="274">
        <v>4.37</v>
      </c>
      <c r="H47" s="274">
        <v>0.7</v>
      </c>
      <c r="I47" s="274">
        <f t="shared" si="5"/>
        <v>74.639600000000002</v>
      </c>
      <c r="J47" s="338"/>
    </row>
    <row r="48" spans="1:10" ht="19">
      <c r="A48" s="384"/>
      <c r="B48" s="277" t="s">
        <v>83</v>
      </c>
      <c r="C48" s="273">
        <v>2</v>
      </c>
      <c r="D48" s="273">
        <v>1</v>
      </c>
      <c r="E48" s="273">
        <v>4</v>
      </c>
      <c r="F48" s="274">
        <v>3.05</v>
      </c>
      <c r="G48" s="274">
        <v>3.41</v>
      </c>
      <c r="H48" s="274">
        <v>0.7</v>
      </c>
      <c r="I48" s="274">
        <f t="shared" si="5"/>
        <v>58.242799999999988</v>
      </c>
      <c r="J48" s="338"/>
    </row>
    <row r="49" spans="1:10" ht="19">
      <c r="A49" s="384"/>
      <c r="B49" s="277" t="s">
        <v>84</v>
      </c>
      <c r="C49" s="273">
        <v>2</v>
      </c>
      <c r="D49" s="273">
        <v>1</v>
      </c>
      <c r="E49" s="273">
        <v>4</v>
      </c>
      <c r="F49" s="274">
        <v>2.0299999999999998</v>
      </c>
      <c r="G49" s="274">
        <v>2.14</v>
      </c>
      <c r="H49" s="274">
        <v>0.7</v>
      </c>
      <c r="I49" s="274">
        <f t="shared" si="5"/>
        <v>24.327519999999996</v>
      </c>
      <c r="J49" s="338"/>
    </row>
    <row r="50" spans="1:10" ht="19">
      <c r="A50" s="384"/>
      <c r="B50" s="277" t="s">
        <v>85</v>
      </c>
      <c r="C50" s="273">
        <v>2</v>
      </c>
      <c r="D50" s="273">
        <v>1</v>
      </c>
      <c r="E50" s="273">
        <v>4</v>
      </c>
      <c r="F50" s="274">
        <v>3.09</v>
      </c>
      <c r="G50" s="274">
        <v>4.2699999999999996</v>
      </c>
      <c r="H50" s="274">
        <v>0.7</v>
      </c>
      <c r="I50" s="274">
        <f t="shared" si="5"/>
        <v>73.888079999999988</v>
      </c>
      <c r="J50" s="338"/>
    </row>
    <row r="51" spans="1:10" ht="19">
      <c r="A51" s="384"/>
      <c r="B51" s="277" t="s">
        <v>86</v>
      </c>
      <c r="C51" s="273">
        <v>2</v>
      </c>
      <c r="D51" s="273">
        <v>1</v>
      </c>
      <c r="E51" s="273">
        <v>2</v>
      </c>
      <c r="F51" s="274">
        <v>3.09</v>
      </c>
      <c r="G51" s="274">
        <v>2.5099999999999998</v>
      </c>
      <c r="H51" s="274">
        <v>0.7</v>
      </c>
      <c r="I51" s="274">
        <f t="shared" si="5"/>
        <v>21.716519999999996</v>
      </c>
      <c r="J51" s="338"/>
    </row>
    <row r="52" spans="1:10" ht="19">
      <c r="A52" s="384"/>
      <c r="B52" s="277" t="s">
        <v>87</v>
      </c>
      <c r="C52" s="273">
        <v>2</v>
      </c>
      <c r="D52" s="273">
        <v>1</v>
      </c>
      <c r="E52" s="273">
        <v>1</v>
      </c>
      <c r="F52" s="274">
        <v>2.29</v>
      </c>
      <c r="G52" s="274">
        <v>3.65</v>
      </c>
      <c r="H52" s="274">
        <v>0.7</v>
      </c>
      <c r="I52" s="274">
        <f t="shared" si="5"/>
        <v>11.701899999999998</v>
      </c>
      <c r="J52" s="338"/>
    </row>
    <row r="53" spans="1:10" ht="19">
      <c r="A53" s="384"/>
      <c r="B53" s="277" t="s">
        <v>88</v>
      </c>
      <c r="C53" s="273">
        <v>2</v>
      </c>
      <c r="D53" s="273">
        <v>1</v>
      </c>
      <c r="E53" s="273">
        <v>1</v>
      </c>
      <c r="F53" s="274">
        <v>2.29</v>
      </c>
      <c r="G53" s="274">
        <v>5.72</v>
      </c>
      <c r="H53" s="274">
        <v>0.7</v>
      </c>
      <c r="I53" s="274">
        <f t="shared" si="5"/>
        <v>18.338319999999996</v>
      </c>
      <c r="J53" s="338"/>
    </row>
    <row r="54" spans="1:10">
      <c r="A54" s="384"/>
      <c r="B54" s="277"/>
      <c r="C54" s="273"/>
      <c r="D54" s="273"/>
      <c r="E54" s="273"/>
      <c r="F54" s="274"/>
      <c r="G54" s="274"/>
      <c r="H54" s="274"/>
      <c r="I54" s="274">
        <f>SUM(I46:I53)</f>
        <v>298.61734000000001</v>
      </c>
      <c r="J54" s="338"/>
    </row>
    <row r="55" spans="1:10" ht="19">
      <c r="A55" s="384"/>
      <c r="B55" s="277"/>
      <c r="C55" s="273"/>
      <c r="D55" s="273"/>
      <c r="E55" s="273"/>
      <c r="F55" s="274"/>
      <c r="G55" s="274"/>
      <c r="H55" s="274" t="s">
        <v>13</v>
      </c>
      <c r="I55" s="274">
        <v>298.7</v>
      </c>
      <c r="J55" s="338" t="s">
        <v>19</v>
      </c>
    </row>
    <row r="56" spans="1:10" ht="133">
      <c r="A56" s="384">
        <v>3</v>
      </c>
      <c r="B56" s="36" t="s">
        <v>89</v>
      </c>
      <c r="C56" s="273"/>
      <c r="D56" s="273"/>
      <c r="E56" s="273"/>
      <c r="F56" s="274"/>
      <c r="G56" s="274"/>
      <c r="H56" s="274"/>
      <c r="I56" s="274"/>
      <c r="J56" s="338"/>
    </row>
    <row r="57" spans="1:10" ht="19">
      <c r="A57" s="384"/>
      <c r="B57" s="272" t="s">
        <v>64</v>
      </c>
      <c r="C57" s="273"/>
      <c r="D57" s="273"/>
      <c r="E57" s="273"/>
      <c r="F57" s="274"/>
      <c r="G57" s="274"/>
      <c r="H57" s="274"/>
      <c r="I57" s="274"/>
      <c r="J57" s="338"/>
    </row>
    <row r="58" spans="1:10" ht="19">
      <c r="A58" s="384"/>
      <c r="B58" s="272" t="s">
        <v>65</v>
      </c>
      <c r="C58" s="273"/>
      <c r="D58" s="273"/>
      <c r="E58" s="273"/>
      <c r="F58" s="274"/>
      <c r="G58" s="274"/>
      <c r="H58" s="274"/>
      <c r="I58" s="274"/>
      <c r="J58" s="338"/>
    </row>
    <row r="59" spans="1:10" ht="19">
      <c r="A59" s="384"/>
      <c r="B59" s="272" t="s">
        <v>66</v>
      </c>
      <c r="C59" s="276">
        <v>2</v>
      </c>
      <c r="D59" s="273">
        <v>2</v>
      </c>
      <c r="E59" s="273">
        <v>1</v>
      </c>
      <c r="F59" s="274">
        <v>4.63</v>
      </c>
      <c r="G59" s="274">
        <v>0.38</v>
      </c>
      <c r="H59" s="274">
        <v>0.1</v>
      </c>
      <c r="I59" s="274">
        <f>PRODUCT(C59:H59)</f>
        <v>0.70376000000000005</v>
      </c>
      <c r="J59" s="338"/>
    </row>
    <row r="60" spans="1:10" ht="19">
      <c r="A60" s="384"/>
      <c r="B60" s="272" t="s">
        <v>67</v>
      </c>
      <c r="C60" s="276">
        <v>2</v>
      </c>
      <c r="D60" s="273">
        <v>4</v>
      </c>
      <c r="E60" s="273">
        <v>1</v>
      </c>
      <c r="F60" s="274">
        <v>16.690000000000001</v>
      </c>
      <c r="G60" s="274">
        <v>0.38</v>
      </c>
      <c r="H60" s="274">
        <v>0.1</v>
      </c>
      <c r="I60" s="274">
        <f t="shared" ref="I60:I62" si="6">PRODUCT(C60:H60)</f>
        <v>5.0737600000000009</v>
      </c>
      <c r="J60" s="338"/>
    </row>
    <row r="61" spans="1:10" ht="38">
      <c r="A61" s="384"/>
      <c r="B61" s="272" t="s">
        <v>68</v>
      </c>
      <c r="C61" s="276">
        <v>2</v>
      </c>
      <c r="D61" s="273">
        <v>2</v>
      </c>
      <c r="E61" s="273">
        <v>2</v>
      </c>
      <c r="F61" s="274">
        <v>2.37</v>
      </c>
      <c r="G61" s="274">
        <v>0.38</v>
      </c>
      <c r="H61" s="274">
        <v>0.1</v>
      </c>
      <c r="I61" s="274">
        <f t="shared" si="6"/>
        <v>0.72048000000000012</v>
      </c>
      <c r="J61" s="338"/>
    </row>
    <row r="62" spans="1:10" ht="19">
      <c r="A62" s="384"/>
      <c r="B62" s="272" t="s">
        <v>69</v>
      </c>
      <c r="C62" s="276">
        <v>2</v>
      </c>
      <c r="D62" s="273">
        <v>2</v>
      </c>
      <c r="E62" s="273">
        <v>1</v>
      </c>
      <c r="F62" s="274">
        <v>12.56</v>
      </c>
      <c r="G62" s="274">
        <v>0.38</v>
      </c>
      <c r="H62" s="274">
        <v>0.1</v>
      </c>
      <c r="I62" s="274">
        <f t="shared" si="6"/>
        <v>1.9091200000000002</v>
      </c>
      <c r="J62" s="338"/>
    </row>
    <row r="63" spans="1:10" ht="19">
      <c r="A63" s="384"/>
      <c r="B63" s="272" t="s">
        <v>70</v>
      </c>
      <c r="C63" s="276"/>
      <c r="D63" s="273"/>
      <c r="E63" s="273"/>
      <c r="F63" s="274"/>
      <c r="G63" s="274"/>
      <c r="H63" s="274"/>
      <c r="I63" s="274"/>
      <c r="J63" s="338"/>
    </row>
    <row r="64" spans="1:10" ht="38">
      <c r="A64" s="384"/>
      <c r="B64" s="272" t="s">
        <v>71</v>
      </c>
      <c r="C64" s="276">
        <v>2</v>
      </c>
      <c r="D64" s="273">
        <v>2</v>
      </c>
      <c r="E64" s="273">
        <v>2</v>
      </c>
      <c r="F64" s="274">
        <v>5.76</v>
      </c>
      <c r="G64" s="274">
        <v>0.38</v>
      </c>
      <c r="H64" s="274">
        <v>0.1</v>
      </c>
      <c r="I64" s="274">
        <f t="shared" ref="I64:I78" si="7">PRODUCT(C64:H64)</f>
        <v>1.7510400000000002</v>
      </c>
      <c r="J64" s="338"/>
    </row>
    <row r="65" spans="1:13" ht="19">
      <c r="A65" s="384"/>
      <c r="B65" s="272" t="s">
        <v>72</v>
      </c>
      <c r="C65" s="276">
        <v>2</v>
      </c>
      <c r="D65" s="273">
        <v>2</v>
      </c>
      <c r="E65" s="273">
        <v>1</v>
      </c>
      <c r="F65" s="274">
        <v>9.3800000000000008</v>
      </c>
      <c r="G65" s="274">
        <v>0.38</v>
      </c>
      <c r="H65" s="274">
        <v>0.1</v>
      </c>
      <c r="I65" s="274">
        <f t="shared" si="7"/>
        <v>1.4257600000000004</v>
      </c>
      <c r="J65" s="338"/>
    </row>
    <row r="66" spans="1:13" ht="19">
      <c r="A66" s="384"/>
      <c r="B66" s="272" t="s">
        <v>73</v>
      </c>
      <c r="C66" s="276">
        <v>2</v>
      </c>
      <c r="D66" s="273">
        <v>3</v>
      </c>
      <c r="E66" s="273">
        <v>2</v>
      </c>
      <c r="F66" s="274">
        <v>3.05</v>
      </c>
      <c r="G66" s="274">
        <v>0.38</v>
      </c>
      <c r="H66" s="274">
        <v>0.1</v>
      </c>
      <c r="I66" s="274">
        <f t="shared" si="7"/>
        <v>1.3907999999999998</v>
      </c>
      <c r="J66" s="338"/>
      <c r="M66" s="32">
        <v>1</v>
      </c>
    </row>
    <row r="67" spans="1:13" ht="19">
      <c r="A67" s="384"/>
      <c r="B67" s="272" t="s">
        <v>74</v>
      </c>
      <c r="C67" s="276">
        <v>2</v>
      </c>
      <c r="D67" s="273">
        <v>2</v>
      </c>
      <c r="E67" s="273">
        <v>1</v>
      </c>
      <c r="F67" s="274">
        <v>2.29</v>
      </c>
      <c r="G67" s="274">
        <v>0.38</v>
      </c>
      <c r="H67" s="274">
        <v>0.1</v>
      </c>
      <c r="I67" s="274">
        <f t="shared" si="7"/>
        <v>0.34808</v>
      </c>
      <c r="J67" s="338"/>
    </row>
    <row r="68" spans="1:13" ht="19">
      <c r="A68" s="384"/>
      <c r="B68" s="272" t="s">
        <v>75</v>
      </c>
      <c r="C68" s="276">
        <v>2</v>
      </c>
      <c r="D68" s="273">
        <v>2</v>
      </c>
      <c r="E68" s="273">
        <v>2</v>
      </c>
      <c r="F68" s="274">
        <v>1.55</v>
      </c>
      <c r="G68" s="274">
        <v>0.38</v>
      </c>
      <c r="H68" s="274">
        <v>0.1</v>
      </c>
      <c r="I68" s="274">
        <f t="shared" si="7"/>
        <v>0.47120000000000006</v>
      </c>
      <c r="J68" s="338"/>
    </row>
    <row r="69" spans="1:13" ht="19">
      <c r="A69" s="384"/>
      <c r="B69" s="272" t="s">
        <v>76</v>
      </c>
      <c r="C69" s="276">
        <v>2</v>
      </c>
      <c r="D69" s="273">
        <v>2</v>
      </c>
      <c r="E69" s="273">
        <v>2</v>
      </c>
      <c r="F69" s="274">
        <v>3.09</v>
      </c>
      <c r="G69" s="274">
        <v>0.38</v>
      </c>
      <c r="H69" s="274">
        <v>0.1</v>
      </c>
      <c r="I69" s="274">
        <f t="shared" si="7"/>
        <v>0.93935999999999997</v>
      </c>
      <c r="J69" s="338"/>
    </row>
    <row r="70" spans="1:13" ht="19">
      <c r="A70" s="384"/>
      <c r="B70" s="272" t="s">
        <v>77</v>
      </c>
      <c r="C70" s="273">
        <v>2</v>
      </c>
      <c r="D70" s="273">
        <v>1</v>
      </c>
      <c r="E70" s="273">
        <v>25</v>
      </c>
      <c r="F70" s="274">
        <v>1.21</v>
      </c>
      <c r="G70" s="274">
        <v>1.21</v>
      </c>
      <c r="H70" s="274">
        <v>0.1</v>
      </c>
      <c r="I70" s="274">
        <f t="shared" si="7"/>
        <v>7.3205</v>
      </c>
      <c r="J70" s="338"/>
    </row>
    <row r="71" spans="1:13" ht="19">
      <c r="A71" s="384"/>
      <c r="B71" s="277" t="s">
        <v>81</v>
      </c>
      <c r="C71" s="273">
        <v>2</v>
      </c>
      <c r="D71" s="273">
        <v>1</v>
      </c>
      <c r="E71" s="273">
        <v>2</v>
      </c>
      <c r="F71" s="274">
        <v>1.35</v>
      </c>
      <c r="G71" s="274">
        <v>4.17</v>
      </c>
      <c r="H71" s="274">
        <v>0.4</v>
      </c>
      <c r="I71" s="274">
        <f t="shared" si="7"/>
        <v>9.007200000000001</v>
      </c>
      <c r="J71" s="338"/>
    </row>
    <row r="72" spans="1:13" ht="19">
      <c r="A72" s="384"/>
      <c r="B72" s="277" t="s">
        <v>82</v>
      </c>
      <c r="C72" s="273">
        <v>2</v>
      </c>
      <c r="D72" s="273">
        <v>1</v>
      </c>
      <c r="E72" s="273">
        <v>4</v>
      </c>
      <c r="F72" s="274">
        <v>3.05</v>
      </c>
      <c r="G72" s="274">
        <v>4.37</v>
      </c>
      <c r="H72" s="274">
        <v>0.4</v>
      </c>
      <c r="I72" s="274">
        <f t="shared" si="7"/>
        <v>42.651200000000003</v>
      </c>
      <c r="J72" s="338"/>
    </row>
    <row r="73" spans="1:13" ht="19">
      <c r="A73" s="384"/>
      <c r="B73" s="277" t="s">
        <v>83</v>
      </c>
      <c r="C73" s="273">
        <v>2</v>
      </c>
      <c r="D73" s="273">
        <v>1</v>
      </c>
      <c r="E73" s="273">
        <v>4</v>
      </c>
      <c r="F73" s="274">
        <v>3.05</v>
      </c>
      <c r="G73" s="274">
        <v>3.41</v>
      </c>
      <c r="H73" s="274">
        <v>0.4</v>
      </c>
      <c r="I73" s="274">
        <f t="shared" si="7"/>
        <v>33.281599999999997</v>
      </c>
      <c r="J73" s="338"/>
    </row>
    <row r="74" spans="1:13" ht="19">
      <c r="A74" s="384"/>
      <c r="B74" s="277" t="s">
        <v>84</v>
      </c>
      <c r="C74" s="273">
        <v>2</v>
      </c>
      <c r="D74" s="273">
        <v>1</v>
      </c>
      <c r="E74" s="273">
        <v>4</v>
      </c>
      <c r="F74" s="274">
        <v>2.0299999999999998</v>
      </c>
      <c r="G74" s="274">
        <v>2.14</v>
      </c>
      <c r="H74" s="274">
        <v>0.4</v>
      </c>
      <c r="I74" s="274">
        <f t="shared" si="7"/>
        <v>13.901440000000001</v>
      </c>
      <c r="J74" s="338"/>
    </row>
    <row r="75" spans="1:13" ht="19">
      <c r="A75" s="384"/>
      <c r="B75" s="277" t="s">
        <v>85</v>
      </c>
      <c r="C75" s="273">
        <v>2</v>
      </c>
      <c r="D75" s="273">
        <v>1</v>
      </c>
      <c r="E75" s="273">
        <v>4</v>
      </c>
      <c r="F75" s="274">
        <v>3.09</v>
      </c>
      <c r="G75" s="274">
        <v>4.2699999999999996</v>
      </c>
      <c r="H75" s="274">
        <v>0.4</v>
      </c>
      <c r="I75" s="274">
        <f t="shared" si="7"/>
        <v>42.221759999999996</v>
      </c>
      <c r="J75" s="338"/>
    </row>
    <row r="76" spans="1:13" ht="19">
      <c r="A76" s="384"/>
      <c r="B76" s="277" t="s">
        <v>86</v>
      </c>
      <c r="C76" s="273">
        <v>2</v>
      </c>
      <c r="D76" s="273">
        <v>1</v>
      </c>
      <c r="E76" s="273">
        <v>2</v>
      </c>
      <c r="F76" s="274">
        <v>3.09</v>
      </c>
      <c r="G76" s="274">
        <v>2.5099999999999998</v>
      </c>
      <c r="H76" s="274">
        <v>0.4</v>
      </c>
      <c r="I76" s="274">
        <f t="shared" si="7"/>
        <v>12.409439999999998</v>
      </c>
      <c r="J76" s="338"/>
    </row>
    <row r="77" spans="1:13" ht="19">
      <c r="A77" s="384"/>
      <c r="B77" s="277" t="s">
        <v>87</v>
      </c>
      <c r="C77" s="273">
        <v>2</v>
      </c>
      <c r="D77" s="273">
        <v>1</v>
      </c>
      <c r="E77" s="273">
        <v>1</v>
      </c>
      <c r="F77" s="274">
        <v>2.29</v>
      </c>
      <c r="G77" s="274">
        <v>3.65</v>
      </c>
      <c r="H77" s="274">
        <v>0.4</v>
      </c>
      <c r="I77" s="274">
        <f t="shared" si="7"/>
        <v>6.6867999999999999</v>
      </c>
      <c r="J77" s="338"/>
    </row>
    <row r="78" spans="1:13" ht="19">
      <c r="A78" s="384"/>
      <c r="B78" s="277" t="s">
        <v>88</v>
      </c>
      <c r="C78" s="273">
        <v>2</v>
      </c>
      <c r="D78" s="273">
        <v>1</v>
      </c>
      <c r="E78" s="273">
        <v>1</v>
      </c>
      <c r="F78" s="274">
        <v>2.29</v>
      </c>
      <c r="G78" s="274">
        <v>5.72</v>
      </c>
      <c r="H78" s="274">
        <v>0.4</v>
      </c>
      <c r="I78" s="274">
        <f t="shared" si="7"/>
        <v>10.479039999999999</v>
      </c>
      <c r="J78" s="338"/>
    </row>
    <row r="79" spans="1:13">
      <c r="A79" s="384"/>
      <c r="B79" s="277"/>
      <c r="C79" s="273"/>
      <c r="D79" s="273"/>
      <c r="E79" s="273"/>
      <c r="F79" s="274"/>
      <c r="G79" s="274"/>
      <c r="H79" s="274"/>
      <c r="I79" s="274">
        <f>SUM(I59:I78)</f>
        <v>192.69233999999997</v>
      </c>
      <c r="J79" s="338"/>
    </row>
    <row r="80" spans="1:13" ht="19">
      <c r="A80" s="384"/>
      <c r="B80" s="277"/>
      <c r="C80" s="273"/>
      <c r="D80" s="273"/>
      <c r="E80" s="273"/>
      <c r="F80" s="274"/>
      <c r="G80" s="274"/>
      <c r="H80" s="274" t="s">
        <v>13</v>
      </c>
      <c r="I80" s="274">
        <v>192.7</v>
      </c>
      <c r="J80" s="338" t="s">
        <v>19</v>
      </c>
    </row>
    <row r="81" spans="1:22">
      <c r="A81" s="384"/>
      <c r="B81" s="277"/>
      <c r="C81" s="273"/>
      <c r="D81" s="273"/>
      <c r="E81" s="273"/>
      <c r="F81" s="274"/>
      <c r="G81" s="274"/>
      <c r="H81" s="274"/>
      <c r="I81" s="274"/>
      <c r="J81" s="338"/>
    </row>
    <row r="82" spans="1:22" ht="380">
      <c r="A82" s="384">
        <v>4</v>
      </c>
      <c r="B82" s="7" t="s">
        <v>90</v>
      </c>
      <c r="C82" s="273"/>
      <c r="D82" s="273"/>
      <c r="E82" s="273"/>
      <c r="F82" s="274"/>
      <c r="G82" s="274"/>
      <c r="H82" s="274"/>
      <c r="I82" s="274"/>
      <c r="J82" s="338"/>
      <c r="R82" s="32">
        <v>853.19</v>
      </c>
      <c r="S82" s="32">
        <v>98</v>
      </c>
      <c r="T82" s="32">
        <f t="shared" si="0"/>
        <v>83612.62000000001</v>
      </c>
      <c r="U82" s="32">
        <v>45831.66</v>
      </c>
      <c r="V82" s="32">
        <f t="shared" si="1"/>
        <v>37780.960000000006</v>
      </c>
    </row>
    <row r="83" spans="1:22" ht="19">
      <c r="A83" s="384"/>
      <c r="B83" s="272" t="s">
        <v>56</v>
      </c>
      <c r="C83" s="273">
        <v>2</v>
      </c>
      <c r="D83" s="273">
        <v>1</v>
      </c>
      <c r="E83" s="273">
        <v>6</v>
      </c>
      <c r="F83" s="274">
        <v>2</v>
      </c>
      <c r="G83" s="274">
        <v>2</v>
      </c>
      <c r="H83" s="274">
        <v>0.2</v>
      </c>
      <c r="I83" s="274">
        <f>PRODUCT(C83:H83)</f>
        <v>9.6000000000000014</v>
      </c>
      <c r="J83" s="338"/>
      <c r="R83" s="32">
        <v>62.44</v>
      </c>
      <c r="S83" s="32">
        <v>45</v>
      </c>
      <c r="T83" s="32">
        <f t="shared" si="0"/>
        <v>2809.7999999999997</v>
      </c>
      <c r="U83" s="32">
        <v>2809.8</v>
      </c>
      <c r="V83" s="32">
        <f t="shared" si="1"/>
        <v>0</v>
      </c>
    </row>
    <row r="84" spans="1:22" ht="19">
      <c r="A84" s="384"/>
      <c r="B84" s="272" t="s">
        <v>57</v>
      </c>
      <c r="C84" s="273">
        <v>2</v>
      </c>
      <c r="D84" s="273">
        <v>1</v>
      </c>
      <c r="E84" s="273">
        <v>6</v>
      </c>
      <c r="F84" s="274">
        <v>2.4</v>
      </c>
      <c r="G84" s="274">
        <v>2.4</v>
      </c>
      <c r="H84" s="274">
        <v>0.2</v>
      </c>
      <c r="I84" s="274">
        <f t="shared" ref="I84:I85" si="8">PRODUCT(C84:H84)</f>
        <v>13.823999999999998</v>
      </c>
      <c r="J84" s="338"/>
      <c r="R84" s="32">
        <v>67.09</v>
      </c>
      <c r="S84" s="32">
        <v>2250</v>
      </c>
      <c r="T84" s="32">
        <f t="shared" si="0"/>
        <v>150952.5</v>
      </c>
      <c r="U84" s="32">
        <v>150952.5</v>
      </c>
      <c r="V84" s="32">
        <f t="shared" si="1"/>
        <v>0</v>
      </c>
    </row>
    <row r="85" spans="1:22" ht="19">
      <c r="A85" s="384"/>
      <c r="B85" s="272" t="s">
        <v>58</v>
      </c>
      <c r="C85" s="273">
        <v>2</v>
      </c>
      <c r="D85" s="273">
        <v>1</v>
      </c>
      <c r="E85" s="273">
        <v>4</v>
      </c>
      <c r="F85" s="274">
        <v>2.6</v>
      </c>
      <c r="G85" s="274">
        <v>2.6</v>
      </c>
      <c r="H85" s="274">
        <v>0.2</v>
      </c>
      <c r="I85" s="274">
        <f t="shared" si="8"/>
        <v>10.816000000000003</v>
      </c>
      <c r="J85" s="338"/>
      <c r="R85" s="32">
        <v>37.200000000000003</v>
      </c>
      <c r="S85" s="32">
        <v>3525</v>
      </c>
      <c r="T85" s="32">
        <f t="shared" si="0"/>
        <v>131130</v>
      </c>
      <c r="U85" s="32">
        <v>131130</v>
      </c>
      <c r="V85" s="32">
        <f t="shared" si="1"/>
        <v>0</v>
      </c>
    </row>
    <row r="86" spans="1:22" ht="19">
      <c r="A86" s="384"/>
      <c r="B86" s="272" t="s">
        <v>59</v>
      </c>
      <c r="C86" s="273">
        <v>2</v>
      </c>
      <c r="D86" s="273">
        <v>1</v>
      </c>
      <c r="E86" s="273">
        <v>4</v>
      </c>
      <c r="F86" s="274">
        <v>2.7</v>
      </c>
      <c r="G86" s="274">
        <v>2.7</v>
      </c>
      <c r="H86" s="274">
        <v>0.2</v>
      </c>
      <c r="I86" s="274">
        <f>PRODUCT(C86:H86)</f>
        <v>11.664000000000001</v>
      </c>
      <c r="J86" s="338"/>
      <c r="R86" s="32">
        <v>67.09</v>
      </c>
      <c r="S86" s="32">
        <v>2250</v>
      </c>
      <c r="T86" s="32">
        <f t="shared" si="0"/>
        <v>150952.5</v>
      </c>
      <c r="U86" s="32">
        <v>150952.5</v>
      </c>
      <c r="V86" s="32">
        <f t="shared" si="1"/>
        <v>0</v>
      </c>
    </row>
    <row r="87" spans="1:22" ht="19">
      <c r="A87" s="384"/>
      <c r="B87" s="272" t="s">
        <v>60</v>
      </c>
      <c r="C87" s="273">
        <v>2</v>
      </c>
      <c r="D87" s="273">
        <v>1</v>
      </c>
      <c r="E87" s="273">
        <v>6</v>
      </c>
      <c r="F87" s="274">
        <v>2.85</v>
      </c>
      <c r="G87" s="274">
        <v>2.85</v>
      </c>
      <c r="H87" s="274">
        <v>0.2</v>
      </c>
      <c r="I87" s="274">
        <f>PRODUCT(C87:H87)</f>
        <v>19.494000000000003</v>
      </c>
      <c r="J87" s="338"/>
    </row>
    <row r="88" spans="1:22" ht="19">
      <c r="A88" s="384"/>
      <c r="B88" s="272" t="s">
        <v>61</v>
      </c>
      <c r="C88" s="273">
        <v>2</v>
      </c>
      <c r="D88" s="273">
        <v>1</v>
      </c>
      <c r="E88" s="273">
        <v>4</v>
      </c>
      <c r="F88" s="274">
        <v>2.6</v>
      </c>
      <c r="G88" s="274">
        <v>3.66</v>
      </c>
      <c r="H88" s="274">
        <v>0.2</v>
      </c>
      <c r="I88" s="274">
        <f>PRODUCT(C88:H88)</f>
        <v>15.2256</v>
      </c>
      <c r="J88" s="338"/>
    </row>
    <row r="89" spans="1:22" ht="19">
      <c r="A89" s="384"/>
      <c r="B89" s="272" t="s">
        <v>62</v>
      </c>
      <c r="C89" s="273">
        <v>2</v>
      </c>
      <c r="D89" s="273">
        <v>1</v>
      </c>
      <c r="E89" s="273">
        <v>1</v>
      </c>
      <c r="F89" s="274">
        <v>5.23</v>
      </c>
      <c r="G89" s="274">
        <v>3.75</v>
      </c>
      <c r="H89" s="274">
        <v>0.2</v>
      </c>
      <c r="I89" s="274">
        <f>PRODUCT(C89:H89)</f>
        <v>7.8450000000000006</v>
      </c>
      <c r="J89" s="338"/>
    </row>
    <row r="90" spans="1:22" ht="19">
      <c r="A90" s="384"/>
      <c r="B90" s="272" t="s">
        <v>63</v>
      </c>
      <c r="C90" s="273">
        <v>2</v>
      </c>
      <c r="D90" s="273">
        <v>1</v>
      </c>
      <c r="E90" s="273">
        <v>1</v>
      </c>
      <c r="F90" s="274">
        <v>3.65</v>
      </c>
      <c r="G90" s="274">
        <v>3.65</v>
      </c>
      <c r="H90" s="274">
        <v>0.2</v>
      </c>
      <c r="I90" s="274">
        <f>PRODUCT(C90:H90)</f>
        <v>5.3290000000000006</v>
      </c>
      <c r="J90" s="338"/>
    </row>
    <row r="91" spans="1:22">
      <c r="A91" s="384"/>
      <c r="B91" s="272"/>
      <c r="C91" s="273"/>
      <c r="D91" s="273"/>
      <c r="E91" s="273"/>
      <c r="F91" s="274"/>
      <c r="G91" s="274"/>
      <c r="H91" s="274"/>
      <c r="I91" s="274">
        <f>SUM(I83:I90)</f>
        <v>93.797600000000017</v>
      </c>
      <c r="J91" s="338" t="s">
        <v>19</v>
      </c>
    </row>
    <row r="92" spans="1:22" ht="190">
      <c r="A92" s="384">
        <v>5</v>
      </c>
      <c r="B92" s="7" t="s">
        <v>1354</v>
      </c>
      <c r="C92" s="273"/>
      <c r="D92" s="273"/>
      <c r="E92" s="273"/>
      <c r="F92" s="274"/>
      <c r="G92" s="274"/>
      <c r="H92" s="274"/>
      <c r="I92" s="274">
        <f>SUM(I83:I91)</f>
        <v>187.59520000000003</v>
      </c>
      <c r="J92" s="338"/>
    </row>
    <row r="93" spans="1:22" ht="19">
      <c r="A93" s="384"/>
      <c r="B93" s="272" t="s">
        <v>64</v>
      </c>
      <c r="C93" s="273"/>
      <c r="D93" s="273"/>
      <c r="E93" s="273"/>
      <c r="F93" s="274"/>
      <c r="G93" s="274"/>
      <c r="H93" s="274"/>
      <c r="I93" s="274"/>
      <c r="J93" s="338"/>
    </row>
    <row r="94" spans="1:22" ht="19">
      <c r="A94" s="384"/>
      <c r="B94" s="272" t="s">
        <v>65</v>
      </c>
      <c r="C94" s="273"/>
      <c r="D94" s="273"/>
      <c r="E94" s="273"/>
      <c r="F94" s="274"/>
      <c r="G94" s="274"/>
      <c r="H94" s="274"/>
      <c r="I94" s="274"/>
      <c r="J94" s="338"/>
    </row>
    <row r="95" spans="1:22" ht="19">
      <c r="A95" s="384"/>
      <c r="B95" s="272" t="s">
        <v>66</v>
      </c>
      <c r="C95" s="276">
        <v>2</v>
      </c>
      <c r="D95" s="273">
        <v>2</v>
      </c>
      <c r="E95" s="273">
        <v>1</v>
      </c>
      <c r="F95" s="274">
        <v>4.63</v>
      </c>
      <c r="G95" s="274">
        <v>0.38</v>
      </c>
      <c r="H95" s="274">
        <v>0.15</v>
      </c>
      <c r="I95" s="274">
        <f>PRODUCT(C95:H95)</f>
        <v>1.0556399999999999</v>
      </c>
      <c r="J95" s="338"/>
    </row>
    <row r="96" spans="1:22" ht="19">
      <c r="A96" s="384"/>
      <c r="B96" s="272" t="s">
        <v>67</v>
      </c>
      <c r="C96" s="276">
        <v>2</v>
      </c>
      <c r="D96" s="273">
        <v>4</v>
      </c>
      <c r="E96" s="273">
        <v>1</v>
      </c>
      <c r="F96" s="274">
        <v>16.690000000000001</v>
      </c>
      <c r="G96" s="274">
        <v>0.38</v>
      </c>
      <c r="H96" s="274">
        <v>0.15</v>
      </c>
      <c r="I96" s="274">
        <f t="shared" ref="I96:I98" si="9">PRODUCT(C96:H96)</f>
        <v>7.610640000000001</v>
      </c>
      <c r="J96" s="338"/>
    </row>
    <row r="97" spans="1:22" ht="38">
      <c r="A97" s="384"/>
      <c r="B97" s="272" t="s">
        <v>68</v>
      </c>
      <c r="C97" s="276">
        <v>2</v>
      </c>
      <c r="D97" s="273">
        <v>2</v>
      </c>
      <c r="E97" s="273">
        <v>2</v>
      </c>
      <c r="F97" s="274">
        <v>2.37</v>
      </c>
      <c r="G97" s="274">
        <v>0.38</v>
      </c>
      <c r="H97" s="274">
        <v>0.15</v>
      </c>
      <c r="I97" s="274">
        <f t="shared" si="9"/>
        <v>1.0807200000000001</v>
      </c>
      <c r="J97" s="338"/>
    </row>
    <row r="98" spans="1:22" ht="19">
      <c r="A98" s="384"/>
      <c r="B98" s="272" t="s">
        <v>69</v>
      </c>
      <c r="C98" s="276">
        <v>2</v>
      </c>
      <c r="D98" s="273">
        <v>2</v>
      </c>
      <c r="E98" s="273">
        <v>1</v>
      </c>
      <c r="F98" s="274">
        <v>12.56</v>
      </c>
      <c r="G98" s="274">
        <v>0.38</v>
      </c>
      <c r="H98" s="274">
        <v>0.15</v>
      </c>
      <c r="I98" s="274">
        <f t="shared" si="9"/>
        <v>2.86368</v>
      </c>
      <c r="J98" s="338"/>
      <c r="K98" s="32">
        <v>56.91</v>
      </c>
      <c r="R98" s="32">
        <v>458.33</v>
      </c>
      <c r="S98" s="32">
        <v>4200</v>
      </c>
      <c r="T98" s="32">
        <f t="shared" si="0"/>
        <v>1924986</v>
      </c>
      <c r="U98" s="32">
        <v>1924986</v>
      </c>
      <c r="V98" s="32">
        <f t="shared" si="1"/>
        <v>0</v>
      </c>
    </row>
    <row r="99" spans="1:22" ht="19">
      <c r="A99" s="384"/>
      <c r="B99" s="272" t="s">
        <v>70</v>
      </c>
      <c r="C99" s="276"/>
      <c r="D99" s="273"/>
      <c r="E99" s="273"/>
      <c r="F99" s="274"/>
      <c r="G99" s="274"/>
      <c r="H99" s="274"/>
      <c r="I99" s="274"/>
      <c r="J99" s="338"/>
      <c r="K99" s="32">
        <f>K98-0.92</f>
        <v>55.989999999999995</v>
      </c>
      <c r="R99" s="32">
        <v>282.19</v>
      </c>
      <c r="S99" s="32">
        <v>3000</v>
      </c>
      <c r="T99" s="32">
        <f t="shared" si="0"/>
        <v>846570</v>
      </c>
      <c r="U99" s="32">
        <v>846570</v>
      </c>
      <c r="V99" s="32">
        <f t="shared" si="1"/>
        <v>0</v>
      </c>
    </row>
    <row r="100" spans="1:22" ht="38">
      <c r="A100" s="384"/>
      <c r="B100" s="272" t="s">
        <v>71</v>
      </c>
      <c r="C100" s="276">
        <v>2</v>
      </c>
      <c r="D100" s="273">
        <v>2</v>
      </c>
      <c r="E100" s="273">
        <v>2</v>
      </c>
      <c r="F100" s="274">
        <v>5.76</v>
      </c>
      <c r="G100" s="274">
        <v>0.38</v>
      </c>
      <c r="H100" s="274">
        <v>0.15</v>
      </c>
      <c r="I100" s="274">
        <f t="shared" ref="I100:I114" si="10">PRODUCT(C100:H100)</f>
        <v>2.62656</v>
      </c>
      <c r="J100" s="338"/>
      <c r="R100" s="32">
        <v>195.94</v>
      </c>
      <c r="S100" s="32">
        <v>440</v>
      </c>
      <c r="T100" s="32">
        <f t="shared" si="0"/>
        <v>86213.6</v>
      </c>
      <c r="U100" s="32">
        <v>86213.6</v>
      </c>
      <c r="V100" s="32">
        <f t="shared" si="1"/>
        <v>0</v>
      </c>
    </row>
    <row r="101" spans="1:22" ht="19">
      <c r="A101" s="384"/>
      <c r="B101" s="272" t="s">
        <v>72</v>
      </c>
      <c r="C101" s="276">
        <v>2</v>
      </c>
      <c r="D101" s="273">
        <v>2</v>
      </c>
      <c r="E101" s="273">
        <v>1</v>
      </c>
      <c r="F101" s="274">
        <v>9.3800000000000008</v>
      </c>
      <c r="G101" s="274">
        <v>0.38</v>
      </c>
      <c r="H101" s="274">
        <v>0.15</v>
      </c>
      <c r="I101" s="274">
        <f t="shared" si="10"/>
        <v>2.1386400000000001</v>
      </c>
      <c r="J101" s="338"/>
      <c r="R101" s="32">
        <v>465.05</v>
      </c>
      <c r="S101" s="32">
        <v>4280</v>
      </c>
      <c r="T101" s="32">
        <f t="shared" si="0"/>
        <v>1990414</v>
      </c>
      <c r="U101" s="32">
        <v>1990414</v>
      </c>
      <c r="V101" s="32">
        <f t="shared" si="1"/>
        <v>0</v>
      </c>
    </row>
    <row r="102" spans="1:22" ht="19">
      <c r="A102" s="384"/>
      <c r="B102" s="272" t="s">
        <v>73</v>
      </c>
      <c r="C102" s="276">
        <v>2</v>
      </c>
      <c r="D102" s="273">
        <v>3</v>
      </c>
      <c r="E102" s="273">
        <v>2</v>
      </c>
      <c r="F102" s="274">
        <v>3.05</v>
      </c>
      <c r="G102" s="274">
        <v>0.38</v>
      </c>
      <c r="H102" s="274">
        <v>0.15</v>
      </c>
      <c r="I102" s="274">
        <f t="shared" si="10"/>
        <v>2.0861999999999994</v>
      </c>
      <c r="J102" s="338"/>
      <c r="R102" s="32">
        <v>465.52</v>
      </c>
      <c r="S102" s="32">
        <v>4380</v>
      </c>
      <c r="T102" s="32">
        <f t="shared" si="0"/>
        <v>2038977.5999999999</v>
      </c>
      <c r="U102" s="32">
        <v>2038977.6</v>
      </c>
      <c r="V102" s="32">
        <f t="shared" si="1"/>
        <v>0</v>
      </c>
    </row>
    <row r="103" spans="1:22" ht="19">
      <c r="A103" s="384"/>
      <c r="B103" s="272" t="s">
        <v>74</v>
      </c>
      <c r="C103" s="276">
        <v>2</v>
      </c>
      <c r="D103" s="273">
        <v>2</v>
      </c>
      <c r="E103" s="273">
        <v>1</v>
      </c>
      <c r="F103" s="274">
        <v>2.29</v>
      </c>
      <c r="G103" s="274">
        <v>0.38</v>
      </c>
      <c r="H103" s="274">
        <v>0.15</v>
      </c>
      <c r="I103" s="274">
        <f t="shared" si="10"/>
        <v>0.52211999999999992</v>
      </c>
      <c r="J103" s="338"/>
      <c r="R103" s="32">
        <v>541.99</v>
      </c>
      <c r="S103" s="32">
        <v>4480</v>
      </c>
      <c r="T103" s="32">
        <f t="shared" si="0"/>
        <v>2428115.2000000002</v>
      </c>
      <c r="U103" s="32">
        <v>2420230.4</v>
      </c>
      <c r="V103" s="32">
        <f t="shared" si="1"/>
        <v>7884.8000000002794</v>
      </c>
    </row>
    <row r="104" spans="1:22" ht="19">
      <c r="A104" s="384"/>
      <c r="B104" s="272" t="s">
        <v>75</v>
      </c>
      <c r="C104" s="276">
        <v>2</v>
      </c>
      <c r="D104" s="273">
        <v>2</v>
      </c>
      <c r="E104" s="273">
        <v>2</v>
      </c>
      <c r="F104" s="274">
        <v>1.55</v>
      </c>
      <c r="G104" s="274">
        <v>0.38</v>
      </c>
      <c r="H104" s="274">
        <v>0.15</v>
      </c>
      <c r="I104" s="274">
        <f t="shared" si="10"/>
        <v>0.70680000000000009</v>
      </c>
      <c r="J104" s="338"/>
      <c r="R104" s="32">
        <v>56.57</v>
      </c>
      <c r="S104" s="32">
        <v>4550</v>
      </c>
      <c r="T104" s="32">
        <f t="shared" si="0"/>
        <v>257393.5</v>
      </c>
      <c r="U104" s="32">
        <v>255746.75</v>
      </c>
      <c r="V104" s="32">
        <f t="shared" si="1"/>
        <v>1646.75</v>
      </c>
    </row>
    <row r="105" spans="1:22" ht="19">
      <c r="A105" s="384"/>
      <c r="B105" s="272" t="s">
        <v>76</v>
      </c>
      <c r="C105" s="276">
        <v>2</v>
      </c>
      <c r="D105" s="273">
        <v>2</v>
      </c>
      <c r="E105" s="273">
        <v>2</v>
      </c>
      <c r="F105" s="274">
        <v>3.09</v>
      </c>
      <c r="G105" s="274">
        <v>0.38</v>
      </c>
      <c r="H105" s="274">
        <v>0.15</v>
      </c>
      <c r="I105" s="274">
        <f t="shared" si="10"/>
        <v>1.4090399999999998</v>
      </c>
      <c r="J105" s="338"/>
      <c r="R105" s="32">
        <v>56.57</v>
      </c>
      <c r="S105" s="32">
        <v>4550</v>
      </c>
      <c r="T105" s="32">
        <f t="shared" si="0"/>
        <v>257393.5</v>
      </c>
      <c r="U105" s="32">
        <v>255746.75</v>
      </c>
      <c r="V105" s="32">
        <f t="shared" si="1"/>
        <v>1646.75</v>
      </c>
    </row>
    <row r="106" spans="1:22" ht="19">
      <c r="A106" s="384"/>
      <c r="B106" s="272" t="s">
        <v>77</v>
      </c>
      <c r="C106" s="273">
        <v>2</v>
      </c>
      <c r="D106" s="273">
        <v>1</v>
      </c>
      <c r="E106" s="273">
        <v>25</v>
      </c>
      <c r="F106" s="274">
        <v>1.21</v>
      </c>
      <c r="G106" s="274">
        <v>1.21</v>
      </c>
      <c r="H106" s="274">
        <v>0.15</v>
      </c>
      <c r="I106" s="274">
        <f t="shared" si="10"/>
        <v>10.980749999999999</v>
      </c>
      <c r="J106" s="338"/>
      <c r="R106" s="32">
        <v>416.83</v>
      </c>
      <c r="S106" s="32">
        <v>3080</v>
      </c>
      <c r="T106" s="32">
        <f t="shared" si="0"/>
        <v>1283836.3999999999</v>
      </c>
      <c r="U106" s="32">
        <v>1283836.3999999999</v>
      </c>
      <c r="V106" s="32">
        <f t="shared" si="1"/>
        <v>0</v>
      </c>
    </row>
    <row r="107" spans="1:22" ht="19">
      <c r="A107" s="384"/>
      <c r="B107" s="277" t="s">
        <v>81</v>
      </c>
      <c r="C107" s="273">
        <v>2</v>
      </c>
      <c r="D107" s="273">
        <v>1</v>
      </c>
      <c r="E107" s="273">
        <v>2</v>
      </c>
      <c r="F107" s="274">
        <v>1.35</v>
      </c>
      <c r="G107" s="274">
        <v>4.17</v>
      </c>
      <c r="H107" s="274">
        <v>0.15</v>
      </c>
      <c r="I107" s="274">
        <f t="shared" si="10"/>
        <v>3.3776999999999999</v>
      </c>
      <c r="J107" s="338"/>
    </row>
    <row r="108" spans="1:22" ht="19">
      <c r="A108" s="384"/>
      <c r="B108" s="277" t="s">
        <v>82</v>
      </c>
      <c r="C108" s="273">
        <v>2</v>
      </c>
      <c r="D108" s="273">
        <v>1</v>
      </c>
      <c r="E108" s="273">
        <v>4</v>
      </c>
      <c r="F108" s="274">
        <v>3.05</v>
      </c>
      <c r="G108" s="274">
        <v>4.37</v>
      </c>
      <c r="H108" s="274">
        <v>0.15</v>
      </c>
      <c r="I108" s="274">
        <f t="shared" si="10"/>
        <v>15.994199999999999</v>
      </c>
      <c r="J108" s="338"/>
    </row>
    <row r="109" spans="1:22" ht="19">
      <c r="A109" s="384"/>
      <c r="B109" s="277" t="s">
        <v>83</v>
      </c>
      <c r="C109" s="273">
        <v>2</v>
      </c>
      <c r="D109" s="273">
        <v>1</v>
      </c>
      <c r="E109" s="273">
        <v>4</v>
      </c>
      <c r="F109" s="274">
        <v>3.05</v>
      </c>
      <c r="G109" s="274">
        <v>3.41</v>
      </c>
      <c r="H109" s="274">
        <v>0.15</v>
      </c>
      <c r="I109" s="274">
        <f t="shared" si="10"/>
        <v>12.480599999999999</v>
      </c>
      <c r="J109" s="338"/>
    </row>
    <row r="110" spans="1:22" ht="19">
      <c r="A110" s="384"/>
      <c r="B110" s="277" t="s">
        <v>84</v>
      </c>
      <c r="C110" s="273">
        <v>2</v>
      </c>
      <c r="D110" s="273">
        <v>1</v>
      </c>
      <c r="E110" s="273">
        <v>4</v>
      </c>
      <c r="F110" s="274">
        <v>2.0299999999999998</v>
      </c>
      <c r="G110" s="274">
        <v>2.14</v>
      </c>
      <c r="H110" s="274">
        <v>0.15</v>
      </c>
      <c r="I110" s="274">
        <f t="shared" si="10"/>
        <v>5.2130399999999995</v>
      </c>
      <c r="J110" s="338"/>
    </row>
    <row r="111" spans="1:22" ht="19">
      <c r="A111" s="384"/>
      <c r="B111" s="277" t="s">
        <v>85</v>
      </c>
      <c r="C111" s="273">
        <v>2</v>
      </c>
      <c r="D111" s="273">
        <v>1</v>
      </c>
      <c r="E111" s="273">
        <v>4</v>
      </c>
      <c r="F111" s="274">
        <v>3.09</v>
      </c>
      <c r="G111" s="274">
        <v>4.2699999999999996</v>
      </c>
      <c r="H111" s="274">
        <v>0.15</v>
      </c>
      <c r="I111" s="274">
        <f t="shared" si="10"/>
        <v>15.833159999999998</v>
      </c>
      <c r="J111" s="338"/>
    </row>
    <row r="112" spans="1:22" ht="19">
      <c r="A112" s="384"/>
      <c r="B112" s="277" t="s">
        <v>86</v>
      </c>
      <c r="C112" s="273">
        <v>2</v>
      </c>
      <c r="D112" s="273">
        <v>1</v>
      </c>
      <c r="E112" s="273">
        <v>2</v>
      </c>
      <c r="F112" s="274">
        <v>3.09</v>
      </c>
      <c r="G112" s="274">
        <v>2.5099999999999998</v>
      </c>
      <c r="H112" s="274">
        <v>0.15</v>
      </c>
      <c r="I112" s="274">
        <f t="shared" si="10"/>
        <v>4.6535399999999987</v>
      </c>
      <c r="J112" s="338"/>
    </row>
    <row r="113" spans="1:22" ht="19">
      <c r="A113" s="384"/>
      <c r="B113" s="277" t="s">
        <v>87</v>
      </c>
      <c r="C113" s="273">
        <v>2</v>
      </c>
      <c r="D113" s="273">
        <v>1</v>
      </c>
      <c r="E113" s="273">
        <v>1</v>
      </c>
      <c r="F113" s="274">
        <v>2.29</v>
      </c>
      <c r="G113" s="274">
        <v>3.65</v>
      </c>
      <c r="H113" s="274">
        <v>0.15</v>
      </c>
      <c r="I113" s="274">
        <f t="shared" si="10"/>
        <v>2.5075499999999997</v>
      </c>
      <c r="J113" s="338"/>
    </row>
    <row r="114" spans="1:22" ht="19">
      <c r="A114" s="384"/>
      <c r="B114" s="277" t="s">
        <v>88</v>
      </c>
      <c r="C114" s="273">
        <v>2</v>
      </c>
      <c r="D114" s="273">
        <v>1</v>
      </c>
      <c r="E114" s="273">
        <v>1</v>
      </c>
      <c r="F114" s="274">
        <v>2.29</v>
      </c>
      <c r="G114" s="274">
        <v>5.72</v>
      </c>
      <c r="H114" s="274">
        <v>0.15</v>
      </c>
      <c r="I114" s="274">
        <f t="shared" si="10"/>
        <v>3.9296399999999996</v>
      </c>
      <c r="J114" s="338"/>
    </row>
    <row r="115" spans="1:22" ht="19">
      <c r="A115" s="384"/>
      <c r="B115" s="277"/>
      <c r="C115" s="273"/>
      <c r="D115" s="273"/>
      <c r="E115" s="273"/>
      <c r="F115" s="274"/>
      <c r="G115" s="274"/>
      <c r="H115" s="274" t="s">
        <v>78</v>
      </c>
      <c r="I115" s="274">
        <f>SUM(I95:I114)</f>
        <v>97.070219999999992</v>
      </c>
      <c r="J115" s="338"/>
      <c r="R115" s="32">
        <v>1178.3399999999999</v>
      </c>
      <c r="S115" s="32">
        <v>380</v>
      </c>
      <c r="T115" s="32">
        <f t="shared" si="0"/>
        <v>447769.19999999995</v>
      </c>
      <c r="U115" s="32">
        <v>447769.2</v>
      </c>
      <c r="V115" s="32">
        <f t="shared" si="1"/>
        <v>0</v>
      </c>
    </row>
    <row r="116" spans="1:22" ht="19">
      <c r="A116" s="384"/>
      <c r="B116" s="277"/>
      <c r="C116" s="273"/>
      <c r="D116" s="273"/>
      <c r="E116" s="273"/>
      <c r="F116" s="274"/>
      <c r="G116" s="274"/>
      <c r="H116" s="274" t="s">
        <v>13</v>
      </c>
      <c r="I116" s="274">
        <v>97.1</v>
      </c>
      <c r="J116" s="338" t="s">
        <v>79</v>
      </c>
      <c r="R116" s="32">
        <v>1194.6500000000001</v>
      </c>
      <c r="S116" s="32">
        <v>390</v>
      </c>
      <c r="T116" s="32">
        <f t="shared" si="0"/>
        <v>465913.50000000006</v>
      </c>
      <c r="U116" s="32">
        <v>465913.5</v>
      </c>
      <c r="V116" s="32">
        <f t="shared" si="1"/>
        <v>0</v>
      </c>
    </row>
    <row r="117" spans="1:22" ht="190">
      <c r="A117" s="384">
        <v>6</v>
      </c>
      <c r="B117" s="339" t="s">
        <v>1355</v>
      </c>
      <c r="C117" s="37"/>
      <c r="D117" s="38"/>
      <c r="E117" s="37"/>
      <c r="F117" s="39"/>
      <c r="G117" s="39"/>
      <c r="H117" s="39"/>
      <c r="I117" s="274"/>
      <c r="J117" s="338"/>
      <c r="R117" s="40">
        <v>209.291</v>
      </c>
      <c r="S117" s="32">
        <v>58000</v>
      </c>
      <c r="T117" s="32">
        <f>S117*R117</f>
        <v>12138878</v>
      </c>
      <c r="U117" s="32">
        <v>12133310</v>
      </c>
      <c r="V117" s="32">
        <f>T117-U117</f>
        <v>5568</v>
      </c>
    </row>
    <row r="118" spans="1:22" ht="19">
      <c r="A118" s="384"/>
      <c r="B118" s="13" t="s">
        <v>91</v>
      </c>
      <c r="C118" s="37"/>
      <c r="D118" s="38"/>
      <c r="E118" s="37"/>
      <c r="F118" s="39"/>
      <c r="G118" s="39"/>
      <c r="H118" s="39"/>
      <c r="I118" s="274"/>
      <c r="J118" s="338"/>
      <c r="R118" s="40"/>
    </row>
    <row r="119" spans="1:22" ht="19">
      <c r="A119" s="384"/>
      <c r="B119" s="277" t="s">
        <v>81</v>
      </c>
      <c r="C119" s="273">
        <v>2</v>
      </c>
      <c r="D119" s="273">
        <v>1</v>
      </c>
      <c r="E119" s="273">
        <v>2</v>
      </c>
      <c r="F119" s="274">
        <v>1.35</v>
      </c>
      <c r="G119" s="274">
        <v>4.17</v>
      </c>
      <c r="H119" s="274">
        <v>0.1</v>
      </c>
      <c r="I119" s="274">
        <f t="shared" ref="I119:I126" si="11">PRODUCT(C119:H119)</f>
        <v>2.2518000000000002</v>
      </c>
      <c r="J119" s="338"/>
      <c r="R119" s="40"/>
    </row>
    <row r="120" spans="1:22" ht="19">
      <c r="A120" s="384"/>
      <c r="B120" s="277" t="s">
        <v>82</v>
      </c>
      <c r="C120" s="273">
        <v>2</v>
      </c>
      <c r="D120" s="273">
        <v>1</v>
      </c>
      <c r="E120" s="273">
        <v>4</v>
      </c>
      <c r="F120" s="274">
        <v>3.05</v>
      </c>
      <c r="G120" s="274">
        <v>4.37</v>
      </c>
      <c r="H120" s="274">
        <v>0.1</v>
      </c>
      <c r="I120" s="274">
        <f t="shared" si="11"/>
        <v>10.662800000000001</v>
      </c>
      <c r="J120" s="338"/>
      <c r="R120" s="40"/>
    </row>
    <row r="121" spans="1:22" ht="19">
      <c r="A121" s="384"/>
      <c r="B121" s="277" t="s">
        <v>83</v>
      </c>
      <c r="C121" s="273">
        <v>2</v>
      </c>
      <c r="D121" s="273">
        <v>1</v>
      </c>
      <c r="E121" s="273">
        <v>4</v>
      </c>
      <c r="F121" s="274">
        <v>3.05</v>
      </c>
      <c r="G121" s="274">
        <v>3.41</v>
      </c>
      <c r="H121" s="274">
        <v>0.1</v>
      </c>
      <c r="I121" s="274">
        <f t="shared" si="11"/>
        <v>8.3203999999999994</v>
      </c>
      <c r="J121" s="338"/>
      <c r="R121" s="40"/>
    </row>
    <row r="122" spans="1:22" ht="19">
      <c r="A122" s="384"/>
      <c r="B122" s="277" t="s">
        <v>84</v>
      </c>
      <c r="C122" s="273">
        <v>2</v>
      </c>
      <c r="D122" s="273">
        <v>1</v>
      </c>
      <c r="E122" s="273">
        <v>4</v>
      </c>
      <c r="F122" s="274">
        <v>2.0299999999999998</v>
      </c>
      <c r="G122" s="274">
        <v>2.14</v>
      </c>
      <c r="H122" s="274">
        <v>0.1</v>
      </c>
      <c r="I122" s="274">
        <f t="shared" si="11"/>
        <v>3.4753600000000002</v>
      </c>
      <c r="J122" s="338"/>
      <c r="R122" s="40"/>
    </row>
    <row r="123" spans="1:22" ht="19">
      <c r="A123" s="384"/>
      <c r="B123" s="277" t="s">
        <v>85</v>
      </c>
      <c r="C123" s="273">
        <v>2</v>
      </c>
      <c r="D123" s="273">
        <v>1</v>
      </c>
      <c r="E123" s="273">
        <v>4</v>
      </c>
      <c r="F123" s="274">
        <v>3.09</v>
      </c>
      <c r="G123" s="274">
        <v>4.2699999999999996</v>
      </c>
      <c r="H123" s="274">
        <v>0.1</v>
      </c>
      <c r="I123" s="274">
        <f t="shared" si="11"/>
        <v>10.555439999999999</v>
      </c>
      <c r="J123" s="338"/>
      <c r="R123" s="40"/>
    </row>
    <row r="124" spans="1:22" ht="19">
      <c r="A124" s="384"/>
      <c r="B124" s="277" t="s">
        <v>86</v>
      </c>
      <c r="C124" s="273">
        <v>2</v>
      </c>
      <c r="D124" s="273">
        <v>1</v>
      </c>
      <c r="E124" s="273">
        <v>2</v>
      </c>
      <c r="F124" s="274">
        <v>3.09</v>
      </c>
      <c r="G124" s="274">
        <v>2.5099999999999998</v>
      </c>
      <c r="H124" s="274">
        <v>0.1</v>
      </c>
      <c r="I124" s="274">
        <f t="shared" si="11"/>
        <v>3.1023599999999996</v>
      </c>
      <c r="J124" s="338"/>
      <c r="R124" s="40"/>
    </row>
    <row r="125" spans="1:22" ht="19">
      <c r="A125" s="384"/>
      <c r="B125" s="277" t="s">
        <v>87</v>
      </c>
      <c r="C125" s="273">
        <v>2</v>
      </c>
      <c r="D125" s="273">
        <v>1</v>
      </c>
      <c r="E125" s="273">
        <v>1</v>
      </c>
      <c r="F125" s="274">
        <v>2.29</v>
      </c>
      <c r="G125" s="274">
        <v>3.65</v>
      </c>
      <c r="H125" s="274">
        <v>0.1</v>
      </c>
      <c r="I125" s="274">
        <f t="shared" si="11"/>
        <v>1.6717</v>
      </c>
      <c r="J125" s="338"/>
      <c r="R125" s="40"/>
    </row>
    <row r="126" spans="1:22" ht="19">
      <c r="A126" s="384"/>
      <c r="B126" s="277" t="s">
        <v>88</v>
      </c>
      <c r="C126" s="273">
        <v>2</v>
      </c>
      <c r="D126" s="273">
        <v>1</v>
      </c>
      <c r="E126" s="273">
        <v>1</v>
      </c>
      <c r="F126" s="274">
        <v>2.29</v>
      </c>
      <c r="G126" s="274">
        <v>5.72</v>
      </c>
      <c r="H126" s="274">
        <v>0.1</v>
      </c>
      <c r="I126" s="274">
        <f t="shared" si="11"/>
        <v>2.6197599999999999</v>
      </c>
      <c r="J126" s="338"/>
      <c r="R126" s="40"/>
    </row>
    <row r="127" spans="1:22">
      <c r="A127" s="384"/>
      <c r="B127" s="13"/>
      <c r="C127" s="37"/>
      <c r="D127" s="38"/>
      <c r="E127" s="37"/>
      <c r="F127" s="39"/>
      <c r="G127" s="39"/>
      <c r="H127" s="39"/>
      <c r="I127" s="274">
        <f>SUM(I119:I126)</f>
        <v>42.659619999999997</v>
      </c>
      <c r="J127" s="338"/>
      <c r="R127" s="40"/>
    </row>
    <row r="128" spans="1:22">
      <c r="A128" s="384"/>
      <c r="B128" s="13"/>
      <c r="C128" s="37"/>
      <c r="D128" s="38"/>
      <c r="E128" s="37"/>
      <c r="F128" s="39"/>
      <c r="G128" s="39"/>
      <c r="H128" s="39" t="s">
        <v>13</v>
      </c>
      <c r="I128" s="274">
        <v>42.7</v>
      </c>
      <c r="J128" s="338" t="s">
        <v>19</v>
      </c>
      <c r="R128" s="40"/>
    </row>
    <row r="129" spans="1:22" ht="57">
      <c r="A129" s="384">
        <v>7</v>
      </c>
      <c r="B129" s="272" t="s">
        <v>92</v>
      </c>
      <c r="C129" s="273"/>
      <c r="D129" s="273"/>
      <c r="E129" s="273"/>
      <c r="F129" s="274"/>
      <c r="G129" s="274"/>
      <c r="H129" s="274"/>
      <c r="I129" s="274"/>
      <c r="J129" s="338"/>
      <c r="R129" s="32">
        <v>300</v>
      </c>
      <c r="S129" s="32">
        <v>190</v>
      </c>
      <c r="T129" s="32">
        <f t="shared" ref="T129:T150" si="12">S129*R129</f>
        <v>57000</v>
      </c>
      <c r="U129" s="32">
        <v>57000</v>
      </c>
      <c r="V129" s="32">
        <f t="shared" ref="V129:V150" si="13">T129-U129</f>
        <v>0</v>
      </c>
    </row>
    <row r="130" spans="1:22" ht="19">
      <c r="A130" s="384"/>
      <c r="B130" s="272" t="s">
        <v>56</v>
      </c>
      <c r="C130" s="273">
        <v>2</v>
      </c>
      <c r="D130" s="273">
        <v>1</v>
      </c>
      <c r="E130" s="273">
        <v>6</v>
      </c>
      <c r="F130" s="274">
        <v>2</v>
      </c>
      <c r="G130" s="274">
        <v>2</v>
      </c>
      <c r="H130" s="274">
        <v>0.45</v>
      </c>
      <c r="I130" s="274">
        <f>PRODUCT(C130:H130)</f>
        <v>21.6</v>
      </c>
      <c r="J130" s="338"/>
      <c r="R130" s="32">
        <v>62.44</v>
      </c>
      <c r="S130" s="32">
        <v>45</v>
      </c>
      <c r="T130" s="32">
        <f t="shared" si="12"/>
        <v>2809.7999999999997</v>
      </c>
      <c r="U130" s="32">
        <v>2809.8</v>
      </c>
      <c r="V130" s="32">
        <f t="shared" si="13"/>
        <v>0</v>
      </c>
    </row>
    <row r="131" spans="1:22" ht="19">
      <c r="A131" s="384"/>
      <c r="B131" s="272" t="s">
        <v>57</v>
      </c>
      <c r="C131" s="273">
        <v>2</v>
      </c>
      <c r="D131" s="273">
        <v>1</v>
      </c>
      <c r="E131" s="273">
        <v>6</v>
      </c>
      <c r="F131" s="274">
        <v>2.4</v>
      </c>
      <c r="G131" s="274">
        <v>2.4</v>
      </c>
      <c r="H131" s="274">
        <v>0.6</v>
      </c>
      <c r="I131" s="274">
        <f t="shared" ref="I131:I138" si="14">PRODUCT(C131:H131)</f>
        <v>41.471999999999994</v>
      </c>
      <c r="J131" s="338"/>
      <c r="R131" s="32">
        <v>67.09</v>
      </c>
      <c r="S131" s="32">
        <v>2250</v>
      </c>
      <c r="T131" s="32">
        <f t="shared" si="12"/>
        <v>150952.5</v>
      </c>
      <c r="U131" s="32">
        <v>150952.5</v>
      </c>
      <c r="V131" s="32">
        <f t="shared" si="13"/>
        <v>0</v>
      </c>
    </row>
    <row r="132" spans="1:22" ht="19">
      <c r="A132" s="384"/>
      <c r="B132" s="272" t="s">
        <v>58</v>
      </c>
      <c r="C132" s="273">
        <v>2</v>
      </c>
      <c r="D132" s="273">
        <v>1</v>
      </c>
      <c r="E132" s="273">
        <v>4</v>
      </c>
      <c r="F132" s="274">
        <v>2.6</v>
      </c>
      <c r="G132" s="274">
        <v>2.6</v>
      </c>
      <c r="H132" s="274">
        <v>0.65</v>
      </c>
      <c r="I132" s="274">
        <f t="shared" si="14"/>
        <v>35.152000000000008</v>
      </c>
      <c r="J132" s="338"/>
    </row>
    <row r="133" spans="1:22" ht="19">
      <c r="A133" s="384"/>
      <c r="B133" s="272" t="s">
        <v>59</v>
      </c>
      <c r="C133" s="273">
        <v>2</v>
      </c>
      <c r="D133" s="273">
        <v>1</v>
      </c>
      <c r="E133" s="273">
        <v>4</v>
      </c>
      <c r="F133" s="274">
        <v>2.7</v>
      </c>
      <c r="G133" s="274">
        <v>2.7</v>
      </c>
      <c r="H133" s="274">
        <v>0.65</v>
      </c>
      <c r="I133" s="274">
        <f t="shared" si="14"/>
        <v>37.908000000000008</v>
      </c>
      <c r="J133" s="338"/>
    </row>
    <row r="134" spans="1:22" ht="19">
      <c r="A134" s="384"/>
      <c r="B134" s="272" t="s">
        <v>60</v>
      </c>
      <c r="C134" s="273">
        <v>2</v>
      </c>
      <c r="D134" s="273">
        <v>1</v>
      </c>
      <c r="E134" s="273">
        <v>6</v>
      </c>
      <c r="F134" s="274">
        <v>2.85</v>
      </c>
      <c r="G134" s="274">
        <v>2.85</v>
      </c>
      <c r="H134" s="274">
        <v>0.65</v>
      </c>
      <c r="I134" s="274">
        <f t="shared" si="14"/>
        <v>63.355500000000013</v>
      </c>
      <c r="J134" s="338"/>
    </row>
    <row r="135" spans="1:22" ht="19">
      <c r="A135" s="384"/>
      <c r="B135" s="272" t="s">
        <v>61</v>
      </c>
      <c r="C135" s="273">
        <v>2</v>
      </c>
      <c r="D135" s="273">
        <v>1</v>
      </c>
      <c r="E135" s="273">
        <v>4</v>
      </c>
      <c r="F135" s="274">
        <v>2.6</v>
      </c>
      <c r="G135" s="274">
        <v>3.66</v>
      </c>
      <c r="H135" s="274">
        <v>0.28000000000000003</v>
      </c>
      <c r="I135" s="274">
        <f t="shared" si="14"/>
        <v>21.315840000000001</v>
      </c>
      <c r="J135" s="338"/>
    </row>
    <row r="136" spans="1:22" ht="19">
      <c r="A136" s="384"/>
      <c r="B136" s="272" t="s">
        <v>62</v>
      </c>
      <c r="C136" s="273">
        <v>2</v>
      </c>
      <c r="D136" s="273">
        <v>1</v>
      </c>
      <c r="E136" s="273">
        <v>1</v>
      </c>
      <c r="F136" s="274">
        <v>5.23</v>
      </c>
      <c r="G136" s="274">
        <v>3.75</v>
      </c>
      <c r="H136" s="274">
        <v>0.35</v>
      </c>
      <c r="I136" s="274">
        <f t="shared" si="14"/>
        <v>13.72875</v>
      </c>
      <c r="J136" s="338"/>
    </row>
    <row r="137" spans="1:22" ht="19">
      <c r="A137" s="384"/>
      <c r="B137" s="272" t="s">
        <v>93</v>
      </c>
      <c r="C137" s="273">
        <v>2</v>
      </c>
      <c r="D137" s="273">
        <v>1</v>
      </c>
      <c r="E137" s="273">
        <v>1</v>
      </c>
      <c r="F137" s="274">
        <v>3.65</v>
      </c>
      <c r="G137" s="274">
        <v>3.65</v>
      </c>
      <c r="H137" s="274">
        <v>0.2</v>
      </c>
      <c r="I137" s="274">
        <f t="shared" si="14"/>
        <v>5.3290000000000006</v>
      </c>
      <c r="J137" s="338"/>
    </row>
    <row r="138" spans="1:22" ht="19">
      <c r="A138" s="384"/>
      <c r="B138" s="272" t="s">
        <v>94</v>
      </c>
      <c r="C138" s="273">
        <v>2</v>
      </c>
      <c r="D138" s="273">
        <v>1</v>
      </c>
      <c r="E138" s="273">
        <v>1</v>
      </c>
      <c r="F138" s="274">
        <v>10.08</v>
      </c>
      <c r="G138" s="274">
        <v>0.23</v>
      </c>
      <c r="H138" s="274">
        <v>1.65</v>
      </c>
      <c r="I138" s="274">
        <f t="shared" si="14"/>
        <v>7.6507199999999997</v>
      </c>
      <c r="J138" s="338"/>
    </row>
    <row r="139" spans="1:22" ht="19">
      <c r="A139" s="384"/>
      <c r="B139" s="272" t="s">
        <v>95</v>
      </c>
      <c r="C139" s="273"/>
      <c r="D139" s="273"/>
      <c r="E139" s="273"/>
      <c r="F139" s="274"/>
      <c r="G139" s="274"/>
      <c r="H139" s="274"/>
      <c r="I139" s="274"/>
      <c r="J139" s="338"/>
      <c r="R139" s="32">
        <v>37.200000000000003</v>
      </c>
      <c r="S139" s="32">
        <v>3525</v>
      </c>
      <c r="T139" s="32">
        <f t="shared" si="12"/>
        <v>131130</v>
      </c>
      <c r="U139" s="32">
        <v>131130</v>
      </c>
      <c r="V139" s="32">
        <f t="shared" si="13"/>
        <v>0</v>
      </c>
    </row>
    <row r="140" spans="1:22" ht="19">
      <c r="A140" s="384"/>
      <c r="B140" s="272" t="s">
        <v>96</v>
      </c>
      <c r="C140" s="273">
        <v>2</v>
      </c>
      <c r="D140" s="273">
        <v>1</v>
      </c>
      <c r="E140" s="273">
        <v>4</v>
      </c>
      <c r="F140" s="274">
        <v>0.3</v>
      </c>
      <c r="G140" s="274">
        <v>0.45</v>
      </c>
      <c r="H140" s="274">
        <v>1.35</v>
      </c>
      <c r="I140" s="274">
        <f t="shared" ref="I140:I150" si="15">PRODUCT(C140:H140)</f>
        <v>1.4580000000000002</v>
      </c>
      <c r="J140" s="338"/>
      <c r="R140" s="32">
        <v>67.09</v>
      </c>
      <c r="S140" s="32">
        <v>2250</v>
      </c>
      <c r="T140" s="32">
        <f t="shared" si="12"/>
        <v>150952.5</v>
      </c>
      <c r="U140" s="32">
        <v>150952.5</v>
      </c>
      <c r="V140" s="32">
        <f t="shared" si="13"/>
        <v>0</v>
      </c>
    </row>
    <row r="141" spans="1:22" s="41" customFormat="1" ht="19">
      <c r="A141" s="385"/>
      <c r="B141" s="272" t="s">
        <v>97</v>
      </c>
      <c r="C141" s="279">
        <v>2</v>
      </c>
      <c r="D141" s="279">
        <v>1</v>
      </c>
      <c r="E141" s="279">
        <v>4</v>
      </c>
      <c r="F141" s="280">
        <v>0.3</v>
      </c>
      <c r="G141" s="280">
        <v>0.45</v>
      </c>
      <c r="H141" s="280">
        <v>1.5</v>
      </c>
      <c r="I141" s="274">
        <f t="shared" si="15"/>
        <v>1.62</v>
      </c>
      <c r="J141" s="338"/>
      <c r="R141" s="41">
        <v>62.44</v>
      </c>
      <c r="S141" s="41">
        <v>45</v>
      </c>
      <c r="T141" s="41">
        <f t="shared" si="12"/>
        <v>2809.7999999999997</v>
      </c>
      <c r="U141" s="41">
        <v>2809.8</v>
      </c>
      <c r="V141" s="41">
        <f t="shared" si="13"/>
        <v>0</v>
      </c>
    </row>
    <row r="142" spans="1:22" s="41" customFormat="1" ht="19">
      <c r="A142" s="385"/>
      <c r="B142" s="272" t="s">
        <v>98</v>
      </c>
      <c r="C142" s="279">
        <v>2</v>
      </c>
      <c r="D142" s="279">
        <v>1</v>
      </c>
      <c r="E142" s="279">
        <v>4</v>
      </c>
      <c r="F142" s="280">
        <v>0.23</v>
      </c>
      <c r="G142" s="280">
        <v>0.3</v>
      </c>
      <c r="H142" s="280">
        <v>1.5</v>
      </c>
      <c r="I142" s="274">
        <f t="shared" si="15"/>
        <v>0.82800000000000007</v>
      </c>
      <c r="J142" s="338"/>
      <c r="R142" s="41">
        <v>62.44</v>
      </c>
      <c r="S142" s="41">
        <v>45</v>
      </c>
      <c r="T142" s="41">
        <f t="shared" si="12"/>
        <v>2809.7999999999997</v>
      </c>
      <c r="U142" s="41">
        <v>2809.8</v>
      </c>
      <c r="V142" s="41">
        <f t="shared" si="13"/>
        <v>0</v>
      </c>
    </row>
    <row r="143" spans="1:22" s="41" customFormat="1" ht="19">
      <c r="A143" s="385"/>
      <c r="B143" s="272" t="s">
        <v>99</v>
      </c>
      <c r="C143" s="279">
        <v>2</v>
      </c>
      <c r="D143" s="279">
        <v>1</v>
      </c>
      <c r="E143" s="279">
        <v>2</v>
      </c>
      <c r="F143" s="280">
        <v>0.3</v>
      </c>
      <c r="G143" s="280">
        <v>0.45</v>
      </c>
      <c r="H143" s="280">
        <v>1.5</v>
      </c>
      <c r="I143" s="274">
        <f t="shared" si="15"/>
        <v>0.81</v>
      </c>
      <c r="J143" s="338"/>
      <c r="R143" s="41">
        <v>62.44</v>
      </c>
      <c r="S143" s="41">
        <v>45</v>
      </c>
      <c r="T143" s="41">
        <f>S143*R143</f>
        <v>2809.7999999999997</v>
      </c>
      <c r="U143" s="41">
        <v>2809.8</v>
      </c>
      <c r="V143" s="41">
        <f>T143-U143</f>
        <v>0</v>
      </c>
    </row>
    <row r="144" spans="1:22" s="41" customFormat="1" ht="19">
      <c r="A144" s="385"/>
      <c r="B144" s="272" t="s">
        <v>100</v>
      </c>
      <c r="C144" s="279">
        <v>2</v>
      </c>
      <c r="D144" s="279">
        <v>1</v>
      </c>
      <c r="E144" s="279">
        <v>4</v>
      </c>
      <c r="F144" s="280">
        <v>0.23</v>
      </c>
      <c r="G144" s="280">
        <v>0.6</v>
      </c>
      <c r="H144" s="280">
        <v>1.3</v>
      </c>
      <c r="I144" s="274">
        <f t="shared" si="15"/>
        <v>1.4352000000000003</v>
      </c>
      <c r="J144" s="338"/>
      <c r="R144" s="41">
        <v>67.09</v>
      </c>
      <c r="S144" s="41">
        <v>2250</v>
      </c>
      <c r="T144" s="41">
        <f t="shared" si="12"/>
        <v>150952.5</v>
      </c>
      <c r="U144" s="41">
        <v>150952.5</v>
      </c>
      <c r="V144" s="41">
        <f t="shared" si="13"/>
        <v>0</v>
      </c>
    </row>
    <row r="145" spans="1:22" s="41" customFormat="1" ht="19">
      <c r="A145" s="385"/>
      <c r="B145" s="272" t="s">
        <v>101</v>
      </c>
      <c r="C145" s="279">
        <v>2</v>
      </c>
      <c r="D145" s="279">
        <v>1</v>
      </c>
      <c r="E145" s="279">
        <v>4</v>
      </c>
      <c r="F145" s="280">
        <v>0.3</v>
      </c>
      <c r="G145" s="280">
        <v>0.45</v>
      </c>
      <c r="H145" s="280">
        <v>1.3</v>
      </c>
      <c r="I145" s="274">
        <f t="shared" si="15"/>
        <v>1.4040000000000001</v>
      </c>
      <c r="J145" s="338"/>
      <c r="R145" s="41">
        <v>62.44</v>
      </c>
      <c r="S145" s="41">
        <v>45</v>
      </c>
      <c r="T145" s="41">
        <f t="shared" si="12"/>
        <v>2809.7999999999997</v>
      </c>
      <c r="U145" s="41">
        <v>2809.8</v>
      </c>
      <c r="V145" s="41">
        <f t="shared" si="13"/>
        <v>0</v>
      </c>
    </row>
    <row r="146" spans="1:22" s="41" customFormat="1" ht="19">
      <c r="A146" s="385"/>
      <c r="B146" s="272" t="s">
        <v>96</v>
      </c>
      <c r="C146" s="279">
        <v>2</v>
      </c>
      <c r="D146" s="279">
        <v>1</v>
      </c>
      <c r="E146" s="279">
        <v>2</v>
      </c>
      <c r="F146" s="280">
        <v>0.3</v>
      </c>
      <c r="G146" s="280">
        <v>0.45</v>
      </c>
      <c r="H146" s="280">
        <v>1.35</v>
      </c>
      <c r="I146" s="274">
        <f t="shared" si="15"/>
        <v>0.72900000000000009</v>
      </c>
      <c r="J146" s="338"/>
      <c r="R146" s="41">
        <v>67.09</v>
      </c>
      <c r="S146" s="41">
        <v>2250</v>
      </c>
      <c r="T146" s="41">
        <f t="shared" si="12"/>
        <v>150952.5</v>
      </c>
      <c r="U146" s="41">
        <v>150952.5</v>
      </c>
      <c r="V146" s="41">
        <f t="shared" si="13"/>
        <v>0</v>
      </c>
    </row>
    <row r="147" spans="1:22" s="41" customFormat="1" ht="19">
      <c r="A147" s="385"/>
      <c r="B147" s="272" t="s">
        <v>102</v>
      </c>
      <c r="C147" s="279">
        <v>2</v>
      </c>
      <c r="D147" s="279">
        <v>1</v>
      </c>
      <c r="E147" s="279">
        <v>2</v>
      </c>
      <c r="F147" s="280">
        <v>0.3</v>
      </c>
      <c r="G147" s="280">
        <v>0.45</v>
      </c>
      <c r="H147" s="280">
        <v>1.3</v>
      </c>
      <c r="I147" s="274">
        <f t="shared" si="15"/>
        <v>0.70200000000000007</v>
      </c>
      <c r="J147" s="338"/>
      <c r="R147" s="41">
        <v>67.09</v>
      </c>
      <c r="S147" s="41">
        <v>2250</v>
      </c>
      <c r="T147" s="41">
        <f t="shared" si="12"/>
        <v>150952.5</v>
      </c>
      <c r="U147" s="41">
        <v>150952.5</v>
      </c>
      <c r="V147" s="41">
        <f t="shared" si="13"/>
        <v>0</v>
      </c>
    </row>
    <row r="148" spans="1:22" s="41" customFormat="1" ht="19">
      <c r="A148" s="385"/>
      <c r="B148" s="282" t="s">
        <v>103</v>
      </c>
      <c r="C148" s="279">
        <v>2</v>
      </c>
      <c r="D148" s="279">
        <v>1</v>
      </c>
      <c r="E148" s="279">
        <v>4</v>
      </c>
      <c r="F148" s="280">
        <v>0.3</v>
      </c>
      <c r="G148" s="280">
        <v>0.3</v>
      </c>
      <c r="H148" s="280">
        <v>1.45</v>
      </c>
      <c r="I148" s="274">
        <f t="shared" si="15"/>
        <v>1.044</v>
      </c>
      <c r="J148" s="338"/>
      <c r="R148" s="41">
        <v>67.09</v>
      </c>
      <c r="S148" s="41">
        <v>2250</v>
      </c>
      <c r="T148" s="41">
        <f t="shared" si="12"/>
        <v>150952.5</v>
      </c>
      <c r="U148" s="41">
        <v>150952.5</v>
      </c>
      <c r="V148" s="41">
        <f t="shared" si="13"/>
        <v>0</v>
      </c>
    </row>
    <row r="149" spans="1:22" ht="19">
      <c r="A149" s="384"/>
      <c r="B149" s="272" t="s">
        <v>104</v>
      </c>
      <c r="C149" s="279">
        <v>2</v>
      </c>
      <c r="D149" s="279">
        <v>1</v>
      </c>
      <c r="E149" s="273">
        <v>4</v>
      </c>
      <c r="F149" s="274">
        <v>0.3</v>
      </c>
      <c r="G149" s="274">
        <v>0.45</v>
      </c>
      <c r="H149" s="274">
        <v>1.45</v>
      </c>
      <c r="I149" s="274">
        <f t="shared" si="15"/>
        <v>1.5660000000000001</v>
      </c>
      <c r="J149" s="338"/>
      <c r="K149" s="32">
        <v>56.91</v>
      </c>
      <c r="R149" s="32">
        <v>458.33</v>
      </c>
      <c r="S149" s="32">
        <v>4200</v>
      </c>
      <c r="T149" s="32">
        <f t="shared" si="12"/>
        <v>1924986</v>
      </c>
      <c r="U149" s="32">
        <v>1924986</v>
      </c>
      <c r="V149" s="32">
        <f t="shared" si="13"/>
        <v>0</v>
      </c>
    </row>
    <row r="150" spans="1:22" ht="19">
      <c r="A150" s="384"/>
      <c r="B150" s="272" t="s">
        <v>105</v>
      </c>
      <c r="C150" s="279">
        <v>2</v>
      </c>
      <c r="D150" s="279">
        <v>1</v>
      </c>
      <c r="E150" s="273">
        <v>2</v>
      </c>
      <c r="F150" s="274">
        <v>0.23</v>
      </c>
      <c r="G150" s="274">
        <v>0.6</v>
      </c>
      <c r="H150" s="274">
        <v>1.35</v>
      </c>
      <c r="I150" s="274">
        <f t="shared" si="15"/>
        <v>0.74520000000000008</v>
      </c>
      <c r="J150" s="338"/>
      <c r="K150" s="32">
        <f>K149-0.92</f>
        <v>55.989999999999995</v>
      </c>
      <c r="R150" s="32">
        <v>282.19</v>
      </c>
      <c r="S150" s="32">
        <v>3000</v>
      </c>
      <c r="T150" s="32">
        <f t="shared" si="12"/>
        <v>846570</v>
      </c>
      <c r="U150" s="32">
        <v>846570</v>
      </c>
      <c r="V150" s="32">
        <f t="shared" si="13"/>
        <v>0</v>
      </c>
    </row>
    <row r="151" spans="1:22" ht="19">
      <c r="A151" s="384"/>
      <c r="B151" s="272" t="s">
        <v>64</v>
      </c>
      <c r="C151" s="273"/>
      <c r="D151" s="273"/>
      <c r="E151" s="273"/>
      <c r="F151" s="274"/>
      <c r="G151" s="274"/>
      <c r="H151" s="274"/>
      <c r="I151" s="274"/>
      <c r="J151" s="338"/>
    </row>
    <row r="152" spans="1:22" ht="19">
      <c r="A152" s="384"/>
      <c r="B152" s="272" t="s">
        <v>65</v>
      </c>
      <c r="C152" s="273"/>
      <c r="D152" s="273"/>
      <c r="E152" s="273"/>
      <c r="F152" s="274"/>
      <c r="G152" s="274"/>
      <c r="H152" s="274"/>
      <c r="I152" s="274"/>
      <c r="J152" s="338"/>
    </row>
    <row r="153" spans="1:22" ht="19">
      <c r="A153" s="384"/>
      <c r="B153" s="272" t="s">
        <v>66</v>
      </c>
      <c r="C153" s="276">
        <v>2</v>
      </c>
      <c r="D153" s="273">
        <v>2</v>
      </c>
      <c r="E153" s="273">
        <v>1</v>
      </c>
      <c r="F153" s="274">
        <v>4.63</v>
      </c>
      <c r="G153" s="274">
        <v>0.23</v>
      </c>
      <c r="H153" s="274">
        <v>0.4</v>
      </c>
      <c r="I153" s="274">
        <f>PRODUCT(C153:H153)</f>
        <v>1.70384</v>
      </c>
      <c r="J153" s="338"/>
    </row>
    <row r="154" spans="1:22" ht="19">
      <c r="A154" s="384"/>
      <c r="B154" s="272" t="s">
        <v>67</v>
      </c>
      <c r="C154" s="276">
        <v>2</v>
      </c>
      <c r="D154" s="273">
        <v>4</v>
      </c>
      <c r="E154" s="273">
        <v>1</v>
      </c>
      <c r="F154" s="274">
        <v>16.690000000000001</v>
      </c>
      <c r="G154" s="274">
        <v>0.23</v>
      </c>
      <c r="H154" s="274">
        <v>0.4</v>
      </c>
      <c r="I154" s="274">
        <f t="shared" ref="I154:I156" si="16">PRODUCT(C154:H154)</f>
        <v>12.283840000000003</v>
      </c>
      <c r="J154" s="338"/>
    </row>
    <row r="155" spans="1:22" ht="38">
      <c r="A155" s="384"/>
      <c r="B155" s="272" t="s">
        <v>68</v>
      </c>
      <c r="C155" s="276">
        <v>2</v>
      </c>
      <c r="D155" s="273">
        <v>2</v>
      </c>
      <c r="E155" s="273">
        <v>2</v>
      </c>
      <c r="F155" s="274">
        <v>2.37</v>
      </c>
      <c r="G155" s="274">
        <v>0.23</v>
      </c>
      <c r="H155" s="274">
        <v>0.4</v>
      </c>
      <c r="I155" s="274">
        <f t="shared" si="16"/>
        <v>1.7443200000000001</v>
      </c>
      <c r="J155" s="338"/>
    </row>
    <row r="156" spans="1:22" ht="19">
      <c r="A156" s="384"/>
      <c r="B156" s="272" t="s">
        <v>69</v>
      </c>
      <c r="C156" s="276">
        <v>2</v>
      </c>
      <c r="D156" s="273">
        <v>2</v>
      </c>
      <c r="E156" s="273">
        <v>1</v>
      </c>
      <c r="F156" s="274">
        <v>12.56</v>
      </c>
      <c r="G156" s="274">
        <v>0.23</v>
      </c>
      <c r="H156" s="274">
        <v>0.4</v>
      </c>
      <c r="I156" s="274">
        <f t="shared" si="16"/>
        <v>4.6220800000000004</v>
      </c>
      <c r="J156" s="338"/>
    </row>
    <row r="157" spans="1:22" ht="19">
      <c r="A157" s="384"/>
      <c r="B157" s="272" t="s">
        <v>70</v>
      </c>
      <c r="C157" s="276"/>
      <c r="D157" s="273"/>
      <c r="E157" s="273"/>
      <c r="F157" s="274"/>
      <c r="G157" s="274"/>
      <c r="H157" s="274"/>
      <c r="I157" s="274"/>
      <c r="J157" s="338"/>
    </row>
    <row r="158" spans="1:22" ht="38">
      <c r="A158" s="384"/>
      <c r="B158" s="272" t="s">
        <v>71</v>
      </c>
      <c r="C158" s="276">
        <v>2</v>
      </c>
      <c r="D158" s="273">
        <v>2</v>
      </c>
      <c r="E158" s="273">
        <v>2</v>
      </c>
      <c r="F158" s="274">
        <v>5.76</v>
      </c>
      <c r="G158" s="274">
        <v>0.23</v>
      </c>
      <c r="H158" s="274">
        <v>0.4</v>
      </c>
      <c r="I158" s="274">
        <f t="shared" ref="I158:I164" si="17">PRODUCT(C158:H158)</f>
        <v>4.2393600000000005</v>
      </c>
      <c r="J158" s="338"/>
    </row>
    <row r="159" spans="1:22" ht="19">
      <c r="A159" s="384"/>
      <c r="B159" s="272" t="s">
        <v>72</v>
      </c>
      <c r="C159" s="276">
        <v>2</v>
      </c>
      <c r="D159" s="273">
        <v>2</v>
      </c>
      <c r="E159" s="273">
        <v>1</v>
      </c>
      <c r="F159" s="274">
        <v>9.3800000000000008</v>
      </c>
      <c r="G159" s="274">
        <v>0.23</v>
      </c>
      <c r="H159" s="274">
        <v>0.4</v>
      </c>
      <c r="I159" s="274">
        <f t="shared" si="17"/>
        <v>3.4518400000000007</v>
      </c>
      <c r="J159" s="338"/>
    </row>
    <row r="160" spans="1:22" ht="19">
      <c r="A160" s="384"/>
      <c r="B160" s="272" t="s">
        <v>73</v>
      </c>
      <c r="C160" s="276">
        <v>2</v>
      </c>
      <c r="D160" s="273">
        <v>3</v>
      </c>
      <c r="E160" s="273">
        <v>2</v>
      </c>
      <c r="F160" s="274">
        <v>3.05</v>
      </c>
      <c r="G160" s="274">
        <v>0.23</v>
      </c>
      <c r="H160" s="274">
        <v>0.4</v>
      </c>
      <c r="I160" s="274">
        <f t="shared" si="17"/>
        <v>3.3672</v>
      </c>
      <c r="J160" s="338"/>
    </row>
    <row r="161" spans="1:10" ht="19">
      <c r="A161" s="384"/>
      <c r="B161" s="272" t="s">
        <v>74</v>
      </c>
      <c r="C161" s="276">
        <v>2</v>
      </c>
      <c r="D161" s="273">
        <v>2</v>
      </c>
      <c r="E161" s="273">
        <v>1</v>
      </c>
      <c r="F161" s="274">
        <v>2.29</v>
      </c>
      <c r="G161" s="274">
        <v>0.23</v>
      </c>
      <c r="H161" s="274">
        <v>0.4</v>
      </c>
      <c r="I161" s="274">
        <f t="shared" si="17"/>
        <v>0.84272000000000014</v>
      </c>
      <c r="J161" s="338"/>
    </row>
    <row r="162" spans="1:10" ht="19">
      <c r="A162" s="384"/>
      <c r="B162" s="272" t="s">
        <v>75</v>
      </c>
      <c r="C162" s="276">
        <v>2</v>
      </c>
      <c r="D162" s="273">
        <v>2</v>
      </c>
      <c r="E162" s="273">
        <v>2</v>
      </c>
      <c r="F162" s="274">
        <v>1.55</v>
      </c>
      <c r="G162" s="274">
        <v>0.23</v>
      </c>
      <c r="H162" s="274">
        <v>0.4</v>
      </c>
      <c r="I162" s="274">
        <f t="shared" si="17"/>
        <v>1.1408000000000003</v>
      </c>
      <c r="J162" s="338"/>
    </row>
    <row r="163" spans="1:10" ht="19">
      <c r="A163" s="384"/>
      <c r="B163" s="272" t="s">
        <v>76</v>
      </c>
      <c r="C163" s="276">
        <v>2</v>
      </c>
      <c r="D163" s="273">
        <v>2</v>
      </c>
      <c r="E163" s="273">
        <v>2</v>
      </c>
      <c r="F163" s="274">
        <v>3.09</v>
      </c>
      <c r="G163" s="274">
        <v>0.23</v>
      </c>
      <c r="H163" s="274">
        <v>0.4</v>
      </c>
      <c r="I163" s="274">
        <f t="shared" si="17"/>
        <v>2.2742400000000003</v>
      </c>
      <c r="J163" s="338"/>
    </row>
    <row r="164" spans="1:10" ht="19">
      <c r="A164" s="384"/>
      <c r="B164" s="272" t="s">
        <v>106</v>
      </c>
      <c r="C164" s="273">
        <v>1</v>
      </c>
      <c r="D164" s="273">
        <v>1</v>
      </c>
      <c r="E164" s="273">
        <v>5</v>
      </c>
      <c r="F164" s="274">
        <v>0.6</v>
      </c>
      <c r="G164" s="274">
        <v>0.6</v>
      </c>
      <c r="H164" s="274">
        <v>0.13</v>
      </c>
      <c r="I164" s="274">
        <f t="shared" si="17"/>
        <v>0.23399999999999999</v>
      </c>
      <c r="J164" s="338"/>
    </row>
    <row r="165" spans="1:10" ht="19">
      <c r="A165" s="384"/>
      <c r="B165" s="272" t="s">
        <v>38</v>
      </c>
      <c r="C165" s="279"/>
      <c r="D165" s="279"/>
      <c r="E165" s="273"/>
      <c r="F165" s="274"/>
      <c r="G165" s="274"/>
      <c r="H165" s="274"/>
      <c r="I165" s="274"/>
      <c r="J165" s="338"/>
    </row>
    <row r="166" spans="1:10" ht="19">
      <c r="A166" s="384"/>
      <c r="B166" s="272" t="s">
        <v>65</v>
      </c>
      <c r="C166" s="273"/>
      <c r="D166" s="273"/>
      <c r="E166" s="273"/>
      <c r="F166" s="274"/>
      <c r="G166" s="274"/>
      <c r="H166" s="274"/>
      <c r="I166" s="274"/>
      <c r="J166" s="338"/>
    </row>
    <row r="167" spans="1:10" ht="19">
      <c r="A167" s="384"/>
      <c r="B167" s="272" t="s">
        <v>66</v>
      </c>
      <c r="C167" s="276">
        <v>2</v>
      </c>
      <c r="D167" s="273">
        <v>2</v>
      </c>
      <c r="E167" s="273">
        <v>1</v>
      </c>
      <c r="F167" s="274">
        <v>4.63</v>
      </c>
      <c r="G167" s="274">
        <v>0.23</v>
      </c>
      <c r="H167" s="274">
        <v>0.15</v>
      </c>
      <c r="I167" s="274">
        <f>PRODUCT(C167:H167)</f>
        <v>0.63893999999999995</v>
      </c>
      <c r="J167" s="338"/>
    </row>
    <row r="168" spans="1:10" ht="19">
      <c r="A168" s="384"/>
      <c r="B168" s="272" t="s">
        <v>67</v>
      </c>
      <c r="C168" s="276">
        <v>2</v>
      </c>
      <c r="D168" s="273">
        <v>4</v>
      </c>
      <c r="E168" s="273">
        <v>1</v>
      </c>
      <c r="F168" s="274">
        <v>16.690000000000001</v>
      </c>
      <c r="G168" s="274">
        <v>0.23</v>
      </c>
      <c r="H168" s="274">
        <v>0.15</v>
      </c>
      <c r="I168" s="274">
        <f t="shared" ref="I168:I170" si="18">PRODUCT(C168:H168)</f>
        <v>4.606440000000001</v>
      </c>
      <c r="J168" s="338"/>
    </row>
    <row r="169" spans="1:10" ht="38">
      <c r="A169" s="384"/>
      <c r="B169" s="272" t="s">
        <v>68</v>
      </c>
      <c r="C169" s="276">
        <v>2</v>
      </c>
      <c r="D169" s="273">
        <v>2</v>
      </c>
      <c r="E169" s="273">
        <v>2</v>
      </c>
      <c r="F169" s="274">
        <v>2.37</v>
      </c>
      <c r="G169" s="274">
        <v>0.23</v>
      </c>
      <c r="H169" s="274">
        <v>0.15</v>
      </c>
      <c r="I169" s="274">
        <f t="shared" si="18"/>
        <v>0.65412000000000003</v>
      </c>
      <c r="J169" s="338"/>
    </row>
    <row r="170" spans="1:10" ht="19">
      <c r="A170" s="384"/>
      <c r="B170" s="272" t="s">
        <v>69</v>
      </c>
      <c r="C170" s="276">
        <v>2</v>
      </c>
      <c r="D170" s="273">
        <v>2</v>
      </c>
      <c r="E170" s="273">
        <v>1</v>
      </c>
      <c r="F170" s="274">
        <v>12.56</v>
      </c>
      <c r="G170" s="274">
        <v>0.23</v>
      </c>
      <c r="H170" s="274">
        <v>0.15</v>
      </c>
      <c r="I170" s="274">
        <f t="shared" si="18"/>
        <v>1.7332800000000002</v>
      </c>
      <c r="J170" s="338"/>
    </row>
    <row r="171" spans="1:10" ht="19">
      <c r="A171" s="384"/>
      <c r="B171" s="272" t="s">
        <v>70</v>
      </c>
      <c r="C171" s="276"/>
      <c r="D171" s="273"/>
      <c r="E171" s="273"/>
      <c r="F171" s="274"/>
      <c r="G171" s="274"/>
      <c r="H171" s="274"/>
      <c r="I171" s="274"/>
      <c r="J171" s="338"/>
    </row>
    <row r="172" spans="1:10" ht="38">
      <c r="A172" s="384"/>
      <c r="B172" s="272" t="s">
        <v>71</v>
      </c>
      <c r="C172" s="276">
        <v>2</v>
      </c>
      <c r="D172" s="273">
        <v>2</v>
      </c>
      <c r="E172" s="273">
        <v>2</v>
      </c>
      <c r="F172" s="274">
        <v>5.76</v>
      </c>
      <c r="G172" s="274">
        <v>0.23</v>
      </c>
      <c r="H172" s="274">
        <v>0.15</v>
      </c>
      <c r="I172" s="274">
        <f t="shared" ref="I172:I177" si="19">PRODUCT(C172:H172)</f>
        <v>1.5897599999999998</v>
      </c>
      <c r="J172" s="338"/>
    </row>
    <row r="173" spans="1:10" ht="19">
      <c r="A173" s="384"/>
      <c r="B173" s="272" t="s">
        <v>72</v>
      </c>
      <c r="C173" s="276">
        <v>2</v>
      </c>
      <c r="D173" s="273">
        <v>2</v>
      </c>
      <c r="E173" s="273">
        <v>1</v>
      </c>
      <c r="F173" s="274">
        <v>9.3800000000000008</v>
      </c>
      <c r="G173" s="274">
        <v>0.23</v>
      </c>
      <c r="H173" s="274">
        <v>0.15</v>
      </c>
      <c r="I173" s="274">
        <f t="shared" si="19"/>
        <v>1.2944400000000003</v>
      </c>
      <c r="J173" s="338"/>
    </row>
    <row r="174" spans="1:10" ht="19">
      <c r="A174" s="384"/>
      <c r="B174" s="272" t="s">
        <v>73</v>
      </c>
      <c r="C174" s="276">
        <v>2</v>
      </c>
      <c r="D174" s="273">
        <v>3</v>
      </c>
      <c r="E174" s="273">
        <v>2</v>
      </c>
      <c r="F174" s="274">
        <v>3.05</v>
      </c>
      <c r="G174" s="274">
        <v>0.23</v>
      </c>
      <c r="H174" s="274">
        <v>0.15</v>
      </c>
      <c r="I174" s="274">
        <f t="shared" si="19"/>
        <v>1.2626999999999999</v>
      </c>
      <c r="J174" s="338"/>
    </row>
    <row r="175" spans="1:10" ht="19">
      <c r="A175" s="384"/>
      <c r="B175" s="272" t="s">
        <v>74</v>
      </c>
      <c r="C175" s="276">
        <v>2</v>
      </c>
      <c r="D175" s="273">
        <v>2</v>
      </c>
      <c r="E175" s="273">
        <v>1</v>
      </c>
      <c r="F175" s="274">
        <v>2.29</v>
      </c>
      <c r="G175" s="274">
        <v>0.23</v>
      </c>
      <c r="H175" s="274">
        <v>0.15</v>
      </c>
      <c r="I175" s="274">
        <f t="shared" si="19"/>
        <v>0.31602000000000002</v>
      </c>
      <c r="J175" s="338"/>
    </row>
    <row r="176" spans="1:10" ht="19">
      <c r="A176" s="384"/>
      <c r="B176" s="272" t="s">
        <v>75</v>
      </c>
      <c r="C176" s="276">
        <v>2</v>
      </c>
      <c r="D176" s="273">
        <v>2</v>
      </c>
      <c r="E176" s="273">
        <v>2</v>
      </c>
      <c r="F176" s="274">
        <v>1.55</v>
      </c>
      <c r="G176" s="274">
        <v>0.23</v>
      </c>
      <c r="H176" s="274">
        <v>0.15</v>
      </c>
      <c r="I176" s="274">
        <f t="shared" si="19"/>
        <v>0.42780000000000001</v>
      </c>
      <c r="J176" s="338"/>
    </row>
    <row r="177" spans="1:22" ht="19">
      <c r="A177" s="384"/>
      <c r="B177" s="272" t="s">
        <v>76</v>
      </c>
      <c r="C177" s="276">
        <v>2</v>
      </c>
      <c r="D177" s="273">
        <v>2</v>
      </c>
      <c r="E177" s="273">
        <v>2</v>
      </c>
      <c r="F177" s="274">
        <v>3.09</v>
      </c>
      <c r="G177" s="274">
        <v>0.23</v>
      </c>
      <c r="H177" s="274">
        <v>0.15</v>
      </c>
      <c r="I177" s="274">
        <f t="shared" si="19"/>
        <v>0.85283999999999993</v>
      </c>
      <c r="J177" s="338"/>
    </row>
    <row r="178" spans="1:22" ht="19">
      <c r="A178" s="384"/>
      <c r="B178" s="272"/>
      <c r="C178" s="273"/>
      <c r="D178" s="273"/>
      <c r="E178" s="273"/>
      <c r="F178" s="274"/>
      <c r="G178" s="274"/>
      <c r="H178" s="274" t="s">
        <v>78</v>
      </c>
      <c r="I178" s="274">
        <f>SUM(I130:I177)</f>
        <v>309.13379000000003</v>
      </c>
      <c r="J178" s="338"/>
    </row>
    <row r="179" spans="1:22" ht="19">
      <c r="A179" s="384"/>
      <c r="B179" s="272"/>
      <c r="C179" s="273"/>
      <c r="D179" s="273"/>
      <c r="E179" s="273"/>
      <c r="F179" s="274"/>
      <c r="G179" s="274"/>
      <c r="H179" s="274" t="s">
        <v>13</v>
      </c>
      <c r="I179" s="274">
        <v>309.2</v>
      </c>
      <c r="J179" s="338" t="s">
        <v>79</v>
      </c>
    </row>
    <row r="180" spans="1:22">
      <c r="A180" s="384"/>
      <c r="B180" s="272"/>
      <c r="C180" s="273"/>
      <c r="D180" s="273"/>
      <c r="E180" s="273"/>
      <c r="F180" s="274"/>
      <c r="G180" s="274"/>
      <c r="H180" s="274"/>
      <c r="I180" s="274"/>
      <c r="J180" s="338"/>
    </row>
    <row r="181" spans="1:22" ht="152">
      <c r="A181" s="384">
        <v>8</v>
      </c>
      <c r="B181" s="7" t="s">
        <v>1356</v>
      </c>
      <c r="C181" s="273"/>
      <c r="D181" s="273"/>
      <c r="E181" s="273"/>
      <c r="F181" s="274"/>
      <c r="G181" s="274"/>
      <c r="H181" s="274"/>
      <c r="I181" s="274"/>
      <c r="J181" s="338"/>
    </row>
    <row r="182" spans="1:22" s="142" customFormat="1" ht="26" customHeight="1">
      <c r="A182" s="386"/>
      <c r="B182" s="387" t="s">
        <v>614</v>
      </c>
      <c r="C182" s="398">
        <v>1</v>
      </c>
      <c r="D182" s="398">
        <v>1</v>
      </c>
      <c r="E182" s="398">
        <v>25</v>
      </c>
      <c r="F182" s="398">
        <v>3.32</v>
      </c>
      <c r="G182" s="398">
        <v>0.23</v>
      </c>
      <c r="H182" s="39">
        <v>1</v>
      </c>
      <c r="I182" s="14">
        <f>PRODUCT(C182:H182)</f>
        <v>19.09</v>
      </c>
      <c r="J182" s="399"/>
    </row>
    <row r="183" spans="1:22" ht="19">
      <c r="A183" s="384"/>
      <c r="B183" s="272" t="s">
        <v>65</v>
      </c>
      <c r="C183" s="273"/>
      <c r="D183" s="273"/>
      <c r="E183" s="273"/>
      <c r="F183" s="274"/>
      <c r="G183" s="274"/>
      <c r="H183" s="274"/>
      <c r="I183" s="274"/>
      <c r="J183" s="338"/>
      <c r="K183" s="32">
        <f>K182-0.92</f>
        <v>-0.92</v>
      </c>
      <c r="R183" s="32">
        <v>282.19</v>
      </c>
      <c r="S183" s="32">
        <v>3000</v>
      </c>
      <c r="T183" s="32">
        <f t="shared" ref="T183:T192" si="20">S183*R183</f>
        <v>846570</v>
      </c>
      <c r="U183" s="32">
        <v>846570</v>
      </c>
      <c r="V183" s="32">
        <f t="shared" ref="V183:V192" si="21">T183-U183</f>
        <v>0</v>
      </c>
    </row>
    <row r="184" spans="1:22" ht="19">
      <c r="A184" s="384"/>
      <c r="B184" s="272" t="s">
        <v>66</v>
      </c>
      <c r="C184" s="276">
        <v>2</v>
      </c>
      <c r="D184" s="273">
        <v>2</v>
      </c>
      <c r="E184" s="273">
        <v>1</v>
      </c>
      <c r="F184" s="274">
        <v>4.63</v>
      </c>
      <c r="G184" s="274">
        <v>0.23</v>
      </c>
      <c r="H184" s="274">
        <v>1.2</v>
      </c>
      <c r="I184" s="274">
        <f>PRODUCT(C184:H184)</f>
        <v>5.1115199999999996</v>
      </c>
      <c r="J184" s="338"/>
      <c r="R184" s="32">
        <v>195.94</v>
      </c>
      <c r="S184" s="32">
        <v>440</v>
      </c>
      <c r="T184" s="32">
        <f t="shared" si="20"/>
        <v>86213.6</v>
      </c>
      <c r="U184" s="32">
        <v>86213.6</v>
      </c>
      <c r="V184" s="32">
        <f t="shared" si="21"/>
        <v>0</v>
      </c>
    </row>
    <row r="185" spans="1:22" ht="19">
      <c r="A185" s="384"/>
      <c r="B185" s="272" t="s">
        <v>67</v>
      </c>
      <c r="C185" s="276">
        <v>2</v>
      </c>
      <c r="D185" s="273">
        <v>4</v>
      </c>
      <c r="E185" s="273">
        <v>1</v>
      </c>
      <c r="F185" s="274">
        <v>16.690000000000001</v>
      </c>
      <c r="G185" s="274">
        <v>0.23</v>
      </c>
      <c r="H185" s="274">
        <v>1.2</v>
      </c>
      <c r="I185" s="274">
        <f t="shared" ref="I185:I187" si="22">PRODUCT(C185:H185)</f>
        <v>36.851520000000008</v>
      </c>
      <c r="J185" s="338"/>
      <c r="R185" s="32">
        <v>465.05</v>
      </c>
      <c r="S185" s="32">
        <v>4280</v>
      </c>
      <c r="T185" s="32">
        <f t="shared" si="20"/>
        <v>1990414</v>
      </c>
      <c r="U185" s="32">
        <v>1990414</v>
      </c>
      <c r="V185" s="32">
        <f t="shared" si="21"/>
        <v>0</v>
      </c>
    </row>
    <row r="186" spans="1:22" ht="38">
      <c r="A186" s="384"/>
      <c r="B186" s="272" t="s">
        <v>68</v>
      </c>
      <c r="C186" s="276">
        <v>2</v>
      </c>
      <c r="D186" s="273">
        <v>2</v>
      </c>
      <c r="E186" s="273">
        <v>2</v>
      </c>
      <c r="F186" s="274">
        <v>2.37</v>
      </c>
      <c r="G186" s="274">
        <v>0.23</v>
      </c>
      <c r="H186" s="274">
        <v>1.2</v>
      </c>
      <c r="I186" s="274">
        <f t="shared" si="22"/>
        <v>5.2329600000000003</v>
      </c>
      <c r="J186" s="338"/>
      <c r="R186" s="32">
        <v>465.52</v>
      </c>
      <c r="S186" s="32">
        <v>4380</v>
      </c>
      <c r="T186" s="32">
        <f t="shared" si="20"/>
        <v>2038977.5999999999</v>
      </c>
      <c r="U186" s="32">
        <v>2038977.6</v>
      </c>
      <c r="V186" s="32">
        <f t="shared" si="21"/>
        <v>0</v>
      </c>
    </row>
    <row r="187" spans="1:22" ht="19">
      <c r="A187" s="384"/>
      <c r="B187" s="272" t="s">
        <v>69</v>
      </c>
      <c r="C187" s="276">
        <v>2</v>
      </c>
      <c r="D187" s="273">
        <v>2</v>
      </c>
      <c r="E187" s="273">
        <v>1</v>
      </c>
      <c r="F187" s="274">
        <v>12.56</v>
      </c>
      <c r="G187" s="274">
        <v>0.23</v>
      </c>
      <c r="H187" s="274">
        <v>1.2</v>
      </c>
      <c r="I187" s="274">
        <f t="shared" si="22"/>
        <v>13.866240000000001</v>
      </c>
      <c r="J187" s="338"/>
      <c r="R187" s="32">
        <v>541.99</v>
      </c>
      <c r="S187" s="32">
        <v>4480</v>
      </c>
      <c r="T187" s="32">
        <f t="shared" si="20"/>
        <v>2428115.2000000002</v>
      </c>
      <c r="U187" s="32">
        <v>2420230.4</v>
      </c>
      <c r="V187" s="32">
        <f t="shared" si="21"/>
        <v>7884.8000000002794</v>
      </c>
    </row>
    <row r="188" spans="1:22" ht="19">
      <c r="A188" s="384"/>
      <c r="B188" s="272" t="s">
        <v>70</v>
      </c>
      <c r="C188" s="276"/>
      <c r="D188" s="273"/>
      <c r="E188" s="273"/>
      <c r="F188" s="274"/>
      <c r="G188" s="274"/>
      <c r="H188" s="274">
        <v>1.2</v>
      </c>
      <c r="I188" s="274"/>
      <c r="J188" s="338"/>
      <c r="R188" s="32">
        <v>56.57</v>
      </c>
      <c r="S188" s="32">
        <v>4550</v>
      </c>
      <c r="T188" s="32">
        <f t="shared" si="20"/>
        <v>257393.5</v>
      </c>
      <c r="U188" s="32">
        <v>255746.75</v>
      </c>
      <c r="V188" s="32">
        <f t="shared" si="21"/>
        <v>1646.75</v>
      </c>
    </row>
    <row r="189" spans="1:22" ht="38">
      <c r="A189" s="384"/>
      <c r="B189" s="272" t="s">
        <v>71</v>
      </c>
      <c r="C189" s="276">
        <v>2</v>
      </c>
      <c r="D189" s="273">
        <v>2</v>
      </c>
      <c r="E189" s="273">
        <v>2</v>
      </c>
      <c r="F189" s="274">
        <v>5.76</v>
      </c>
      <c r="G189" s="274">
        <v>0.23</v>
      </c>
      <c r="H189" s="274">
        <v>1.2</v>
      </c>
      <c r="I189" s="274">
        <f t="shared" ref="I189:I201" si="23">PRODUCT(C189:H189)</f>
        <v>12.718079999999999</v>
      </c>
      <c r="J189" s="338"/>
      <c r="R189" s="32">
        <v>56.57</v>
      </c>
      <c r="S189" s="32">
        <v>4550</v>
      </c>
      <c r="T189" s="32">
        <f t="shared" si="20"/>
        <v>257393.5</v>
      </c>
      <c r="U189" s="32">
        <v>255746.75</v>
      </c>
      <c r="V189" s="32">
        <f t="shared" si="21"/>
        <v>1646.75</v>
      </c>
    </row>
    <row r="190" spans="1:22" ht="19">
      <c r="A190" s="384"/>
      <c r="B190" s="272" t="s">
        <v>72</v>
      </c>
      <c r="C190" s="276">
        <v>2</v>
      </c>
      <c r="D190" s="273">
        <v>2</v>
      </c>
      <c r="E190" s="273">
        <v>1</v>
      </c>
      <c r="F190" s="274">
        <v>9.3800000000000008</v>
      </c>
      <c r="G190" s="274">
        <v>0.23</v>
      </c>
      <c r="H190" s="274">
        <v>1.2</v>
      </c>
      <c r="I190" s="274">
        <f t="shared" si="23"/>
        <v>10.355520000000002</v>
      </c>
      <c r="J190" s="338"/>
      <c r="R190" s="32">
        <v>416.83</v>
      </c>
      <c r="S190" s="32">
        <v>3080</v>
      </c>
      <c r="T190" s="32">
        <f t="shared" si="20"/>
        <v>1283836.3999999999</v>
      </c>
      <c r="U190" s="32">
        <v>1283836.3999999999</v>
      </c>
      <c r="V190" s="32">
        <f t="shared" si="21"/>
        <v>0</v>
      </c>
    </row>
    <row r="191" spans="1:22" ht="19">
      <c r="A191" s="384"/>
      <c r="B191" s="272" t="s">
        <v>73</v>
      </c>
      <c r="C191" s="276">
        <v>2</v>
      </c>
      <c r="D191" s="273">
        <v>3</v>
      </c>
      <c r="E191" s="273">
        <v>2</v>
      </c>
      <c r="F191" s="274">
        <v>3.05</v>
      </c>
      <c r="G191" s="274">
        <v>0.23</v>
      </c>
      <c r="H191" s="274">
        <v>1.2</v>
      </c>
      <c r="I191" s="274">
        <f t="shared" si="23"/>
        <v>10.101599999999999</v>
      </c>
      <c r="J191" s="338"/>
      <c r="R191" s="32">
        <v>572.29999999999995</v>
      </c>
      <c r="S191" s="32">
        <v>3180</v>
      </c>
      <c r="T191" s="32">
        <f t="shared" si="20"/>
        <v>1819913.9999999998</v>
      </c>
      <c r="U191" s="32">
        <v>1799466.6</v>
      </c>
      <c r="V191" s="32">
        <f t="shared" si="21"/>
        <v>20447.399999999674</v>
      </c>
    </row>
    <row r="192" spans="1:22" ht="19">
      <c r="A192" s="384"/>
      <c r="B192" s="272" t="s">
        <v>74</v>
      </c>
      <c r="C192" s="276">
        <v>2</v>
      </c>
      <c r="D192" s="273">
        <v>2</v>
      </c>
      <c r="E192" s="273">
        <v>1</v>
      </c>
      <c r="F192" s="274">
        <v>2.29</v>
      </c>
      <c r="G192" s="274">
        <v>0.23</v>
      </c>
      <c r="H192" s="274">
        <v>1.2</v>
      </c>
      <c r="I192" s="274">
        <f t="shared" si="23"/>
        <v>2.5281600000000002</v>
      </c>
      <c r="J192" s="338"/>
      <c r="K192" s="42"/>
      <c r="R192" s="32">
        <v>111.23</v>
      </c>
      <c r="S192" s="32">
        <v>3280</v>
      </c>
      <c r="T192" s="32">
        <f t="shared" si="20"/>
        <v>364834.4</v>
      </c>
      <c r="U192" s="32">
        <v>338233.59999999998</v>
      </c>
      <c r="V192" s="32">
        <f t="shared" si="21"/>
        <v>26600.800000000047</v>
      </c>
    </row>
    <row r="193" spans="1:22" ht="19">
      <c r="A193" s="384"/>
      <c r="B193" s="272" t="s">
        <v>75</v>
      </c>
      <c r="C193" s="276">
        <v>2</v>
      </c>
      <c r="D193" s="273">
        <v>2</v>
      </c>
      <c r="E193" s="273">
        <v>2</v>
      </c>
      <c r="F193" s="274">
        <v>1.55</v>
      </c>
      <c r="G193" s="274">
        <v>0.23</v>
      </c>
      <c r="H193" s="274">
        <v>1.2</v>
      </c>
      <c r="I193" s="274">
        <f t="shared" si="23"/>
        <v>3.4224000000000001</v>
      </c>
      <c r="J193" s="338"/>
      <c r="K193" s="42"/>
      <c r="R193" s="32">
        <v>111.23</v>
      </c>
      <c r="S193" s="32">
        <v>3280</v>
      </c>
      <c r="T193" s="32">
        <f>S193*R193</f>
        <v>364834.4</v>
      </c>
      <c r="U193" s="32">
        <v>338233.59999999998</v>
      </c>
      <c r="V193" s="32">
        <f>T193-U193</f>
        <v>26600.800000000047</v>
      </c>
    </row>
    <row r="194" spans="1:22" ht="19">
      <c r="A194" s="384"/>
      <c r="B194" s="272" t="s">
        <v>76</v>
      </c>
      <c r="C194" s="276">
        <v>2</v>
      </c>
      <c r="D194" s="273">
        <v>2</v>
      </c>
      <c r="E194" s="273">
        <v>2</v>
      </c>
      <c r="F194" s="274">
        <v>3.09</v>
      </c>
      <c r="G194" s="274">
        <v>0.23</v>
      </c>
      <c r="H194" s="274">
        <v>1.2</v>
      </c>
      <c r="I194" s="274">
        <f t="shared" si="23"/>
        <v>6.8227199999999995</v>
      </c>
      <c r="J194" s="338"/>
    </row>
    <row r="195" spans="1:22" ht="19">
      <c r="A195" s="384"/>
      <c r="B195" s="272" t="s">
        <v>107</v>
      </c>
      <c r="C195" s="276">
        <v>-2</v>
      </c>
      <c r="D195" s="273">
        <v>1</v>
      </c>
      <c r="E195" s="273">
        <v>4</v>
      </c>
      <c r="F195" s="274">
        <v>0.3</v>
      </c>
      <c r="G195" s="274">
        <v>0.23</v>
      </c>
      <c r="H195" s="274">
        <v>1.2</v>
      </c>
      <c r="I195" s="274">
        <f t="shared" si="23"/>
        <v>-0.66239999999999999</v>
      </c>
      <c r="J195" s="338"/>
    </row>
    <row r="196" spans="1:22" ht="19">
      <c r="A196" s="384"/>
      <c r="B196" s="272" t="s">
        <v>108</v>
      </c>
      <c r="C196" s="276">
        <v>-2</v>
      </c>
      <c r="D196" s="273">
        <v>1</v>
      </c>
      <c r="E196" s="273">
        <v>4</v>
      </c>
      <c r="F196" s="274">
        <v>0.3</v>
      </c>
      <c r="G196" s="274">
        <v>0.23</v>
      </c>
      <c r="H196" s="274">
        <v>1.2</v>
      </c>
      <c r="I196" s="274">
        <f t="shared" si="23"/>
        <v>-0.66239999999999999</v>
      </c>
      <c r="J196" s="338"/>
    </row>
    <row r="197" spans="1:22" ht="19">
      <c r="A197" s="384"/>
      <c r="B197" s="272" t="s">
        <v>109</v>
      </c>
      <c r="C197" s="276">
        <v>-2</v>
      </c>
      <c r="D197" s="273">
        <v>1</v>
      </c>
      <c r="E197" s="273">
        <v>4</v>
      </c>
      <c r="F197" s="274">
        <v>0.45</v>
      </c>
      <c r="G197" s="274">
        <v>0.23</v>
      </c>
      <c r="H197" s="274">
        <v>1.2</v>
      </c>
      <c r="I197" s="274">
        <f t="shared" si="23"/>
        <v>-0.99360000000000004</v>
      </c>
      <c r="J197" s="338"/>
    </row>
    <row r="198" spans="1:22" ht="19">
      <c r="A198" s="384"/>
      <c r="B198" s="272" t="s">
        <v>110</v>
      </c>
      <c r="C198" s="276">
        <v>-2</v>
      </c>
      <c r="D198" s="273">
        <v>1</v>
      </c>
      <c r="E198" s="273">
        <v>14</v>
      </c>
      <c r="F198" s="274">
        <v>0.45</v>
      </c>
      <c r="G198" s="274">
        <v>0.23</v>
      </c>
      <c r="H198" s="274">
        <v>1.2</v>
      </c>
      <c r="I198" s="274">
        <f t="shared" si="23"/>
        <v>-3.4776000000000002</v>
      </c>
      <c r="J198" s="338"/>
    </row>
    <row r="199" spans="1:22" ht="19">
      <c r="A199" s="384"/>
      <c r="B199" s="272" t="s">
        <v>111</v>
      </c>
      <c r="C199" s="276">
        <v>-2</v>
      </c>
      <c r="D199" s="273">
        <v>1</v>
      </c>
      <c r="E199" s="273">
        <v>6</v>
      </c>
      <c r="F199" s="274">
        <v>0.45</v>
      </c>
      <c r="G199" s="274">
        <v>0.23</v>
      </c>
      <c r="H199" s="274">
        <v>1.2</v>
      </c>
      <c r="I199" s="274">
        <f t="shared" si="23"/>
        <v>-1.4904000000000002</v>
      </c>
      <c r="J199" s="338"/>
    </row>
    <row r="200" spans="1:22" ht="19">
      <c r="A200" s="384"/>
      <c r="B200" s="272" t="s">
        <v>112</v>
      </c>
      <c r="C200" s="276">
        <v>-2</v>
      </c>
      <c r="D200" s="273">
        <v>1</v>
      </c>
      <c r="E200" s="273">
        <v>6</v>
      </c>
      <c r="F200" s="274">
        <v>0.6</v>
      </c>
      <c r="G200" s="274">
        <v>0.23</v>
      </c>
      <c r="H200" s="274">
        <v>1.2</v>
      </c>
      <c r="I200" s="274">
        <f t="shared" si="23"/>
        <v>-1.9871999999999999</v>
      </c>
      <c r="J200" s="338"/>
    </row>
    <row r="201" spans="1:22" ht="19">
      <c r="A201" s="384"/>
      <c r="B201" s="272" t="s">
        <v>110</v>
      </c>
      <c r="C201" s="276">
        <v>-2</v>
      </c>
      <c r="D201" s="273">
        <v>1</v>
      </c>
      <c r="E201" s="273">
        <v>2</v>
      </c>
      <c r="F201" s="274">
        <v>0.3</v>
      </c>
      <c r="G201" s="274">
        <v>0.23</v>
      </c>
      <c r="H201" s="274">
        <v>1.2</v>
      </c>
      <c r="I201" s="274">
        <f t="shared" si="23"/>
        <v>-0.33119999999999999</v>
      </c>
      <c r="J201" s="338"/>
    </row>
    <row r="202" spans="1:22" ht="19">
      <c r="A202" s="384"/>
      <c r="B202" s="277"/>
      <c r="C202" s="273"/>
      <c r="D202" s="273"/>
      <c r="E202" s="273"/>
      <c r="F202" s="274"/>
      <c r="G202" s="274"/>
      <c r="H202" s="274" t="s">
        <v>78</v>
      </c>
      <c r="I202" s="274">
        <f>SUM(I182:I201)</f>
        <v>116.49592000000003</v>
      </c>
      <c r="J202" s="338"/>
    </row>
    <row r="203" spans="1:22" ht="19">
      <c r="A203" s="384"/>
      <c r="B203" s="277"/>
      <c r="C203" s="273"/>
      <c r="D203" s="273"/>
      <c r="E203" s="273"/>
      <c r="F203" s="274"/>
      <c r="G203" s="274"/>
      <c r="H203" s="274" t="s">
        <v>13</v>
      </c>
      <c r="I203" s="274">
        <v>116.5</v>
      </c>
      <c r="J203" s="338" t="s">
        <v>79</v>
      </c>
    </row>
    <row r="204" spans="1:22">
      <c r="A204" s="384"/>
      <c r="B204" s="277"/>
      <c r="C204" s="273"/>
      <c r="D204" s="273"/>
      <c r="E204" s="273"/>
      <c r="F204" s="274"/>
      <c r="G204" s="274"/>
      <c r="H204" s="274"/>
      <c r="I204" s="274"/>
      <c r="J204" s="338"/>
    </row>
    <row r="205" spans="1:22" ht="57">
      <c r="A205" s="384">
        <v>9</v>
      </c>
      <c r="B205" s="272" t="s">
        <v>113</v>
      </c>
      <c r="C205" s="273"/>
      <c r="D205" s="273"/>
      <c r="E205" s="273"/>
      <c r="F205" s="274"/>
      <c r="G205" s="274"/>
      <c r="H205" s="274"/>
      <c r="I205" s="274"/>
      <c r="J205" s="338"/>
    </row>
    <row r="206" spans="1:22">
      <c r="A206" s="384"/>
      <c r="B206" s="272"/>
      <c r="C206" s="273"/>
      <c r="D206" s="273"/>
      <c r="E206" s="273"/>
      <c r="F206" s="274"/>
      <c r="G206" s="274"/>
      <c r="H206" s="274"/>
      <c r="I206" s="274"/>
      <c r="J206" s="338"/>
    </row>
    <row r="207" spans="1:22" ht="19">
      <c r="A207" s="384"/>
      <c r="B207" s="272" t="s">
        <v>17</v>
      </c>
      <c r="C207" s="273"/>
      <c r="D207" s="273"/>
      <c r="E207" s="273"/>
      <c r="F207" s="274"/>
      <c r="G207" s="274"/>
      <c r="H207" s="274"/>
      <c r="I207" s="274"/>
      <c r="J207" s="338"/>
    </row>
    <row r="208" spans="1:22" s="41" customFormat="1" ht="19">
      <c r="A208" s="385"/>
      <c r="B208" s="272" t="s">
        <v>114</v>
      </c>
      <c r="C208" s="276">
        <v>2</v>
      </c>
      <c r="D208" s="273">
        <v>1</v>
      </c>
      <c r="E208" s="273">
        <v>4</v>
      </c>
      <c r="F208" s="274">
        <v>0.3</v>
      </c>
      <c r="G208" s="274">
        <v>0.23</v>
      </c>
      <c r="H208" s="274">
        <v>2.6</v>
      </c>
      <c r="I208" s="274">
        <f t="shared" ref="I208:I213" si="24">PRODUCT(C208:H208)</f>
        <v>1.4352000000000003</v>
      </c>
      <c r="J208" s="338"/>
      <c r="R208" s="41">
        <v>62.44</v>
      </c>
      <c r="S208" s="41">
        <v>45</v>
      </c>
      <c r="T208" s="41">
        <f>S208*R208</f>
        <v>2809.7999999999997</v>
      </c>
      <c r="U208" s="41">
        <v>2809.8</v>
      </c>
      <c r="V208" s="41">
        <f>T208-U208</f>
        <v>0</v>
      </c>
    </row>
    <row r="209" spans="1:22" s="41" customFormat="1" ht="19">
      <c r="A209" s="385"/>
      <c r="B209" s="272" t="s">
        <v>115</v>
      </c>
      <c r="C209" s="276">
        <v>2</v>
      </c>
      <c r="D209" s="273">
        <v>1</v>
      </c>
      <c r="E209" s="273">
        <v>4</v>
      </c>
      <c r="F209" s="274">
        <v>0.3</v>
      </c>
      <c r="G209" s="274">
        <v>0.3</v>
      </c>
      <c r="H209" s="274">
        <v>2.6</v>
      </c>
      <c r="I209" s="274">
        <f t="shared" si="24"/>
        <v>1.8719999999999999</v>
      </c>
      <c r="J209" s="338"/>
      <c r="R209" s="41">
        <v>67.09</v>
      </c>
      <c r="S209" s="41">
        <v>2250</v>
      </c>
      <c r="T209" s="41">
        <f>S209*R209</f>
        <v>150952.5</v>
      </c>
      <c r="U209" s="41">
        <v>150952.5</v>
      </c>
      <c r="V209" s="41">
        <f>T209-U209</f>
        <v>0</v>
      </c>
    </row>
    <row r="210" spans="1:22" s="41" customFormat="1" ht="19">
      <c r="A210" s="385"/>
      <c r="B210" s="272" t="s">
        <v>116</v>
      </c>
      <c r="C210" s="276">
        <v>2</v>
      </c>
      <c r="D210" s="273">
        <v>1</v>
      </c>
      <c r="E210" s="273">
        <v>4</v>
      </c>
      <c r="F210" s="274">
        <v>0.45</v>
      </c>
      <c r="G210" s="274">
        <v>0.23</v>
      </c>
      <c r="H210" s="274">
        <v>2.6</v>
      </c>
      <c r="I210" s="274">
        <f t="shared" si="24"/>
        <v>2.1528</v>
      </c>
      <c r="J210" s="338"/>
      <c r="R210" s="41">
        <v>62.44</v>
      </c>
      <c r="S210" s="41">
        <v>45</v>
      </c>
      <c r="T210" s="41">
        <f>S210*R210</f>
        <v>2809.7999999999997</v>
      </c>
      <c r="U210" s="41">
        <v>2809.8</v>
      </c>
      <c r="V210" s="41">
        <f>T210-U210</f>
        <v>0</v>
      </c>
    </row>
    <row r="211" spans="1:22" s="41" customFormat="1" ht="19">
      <c r="A211" s="385"/>
      <c r="B211" s="272" t="s">
        <v>117</v>
      </c>
      <c r="C211" s="276">
        <v>2</v>
      </c>
      <c r="D211" s="273">
        <v>1</v>
      </c>
      <c r="E211" s="273">
        <v>16</v>
      </c>
      <c r="F211" s="274">
        <v>0.45</v>
      </c>
      <c r="G211" s="274">
        <v>0.3</v>
      </c>
      <c r="H211" s="274">
        <v>2.6</v>
      </c>
      <c r="I211" s="274">
        <f t="shared" si="24"/>
        <v>11.232000000000001</v>
      </c>
      <c r="J211" s="338"/>
    </row>
    <row r="212" spans="1:22" s="41" customFormat="1" ht="19">
      <c r="A212" s="385"/>
      <c r="B212" s="272" t="s">
        <v>118</v>
      </c>
      <c r="C212" s="276">
        <v>2</v>
      </c>
      <c r="D212" s="273">
        <v>1</v>
      </c>
      <c r="E212" s="273">
        <v>6</v>
      </c>
      <c r="F212" s="274">
        <v>0.45</v>
      </c>
      <c r="G212" s="274">
        <v>0.3</v>
      </c>
      <c r="H212" s="274">
        <v>2.6</v>
      </c>
      <c r="I212" s="274">
        <f t="shared" si="24"/>
        <v>4.2120000000000006</v>
      </c>
      <c r="J212" s="338"/>
    </row>
    <row r="213" spans="1:22" s="41" customFormat="1" ht="19">
      <c r="A213" s="385"/>
      <c r="B213" s="272" t="s">
        <v>119</v>
      </c>
      <c r="C213" s="276">
        <v>2</v>
      </c>
      <c r="D213" s="273">
        <v>1</v>
      </c>
      <c r="E213" s="273">
        <v>6</v>
      </c>
      <c r="F213" s="274">
        <v>0.6</v>
      </c>
      <c r="G213" s="274">
        <v>0.23</v>
      </c>
      <c r="H213" s="274">
        <v>2.6</v>
      </c>
      <c r="I213" s="274">
        <f t="shared" si="24"/>
        <v>4.3056000000000001</v>
      </c>
      <c r="J213" s="338"/>
    </row>
    <row r="214" spans="1:22" s="41" customFormat="1" ht="19">
      <c r="A214" s="385"/>
      <c r="B214" s="282" t="s">
        <v>120</v>
      </c>
      <c r="C214" s="279"/>
      <c r="D214" s="279"/>
      <c r="E214" s="279"/>
      <c r="F214" s="280"/>
      <c r="G214" s="280"/>
      <c r="H214" s="280"/>
      <c r="I214" s="280"/>
      <c r="J214" s="338"/>
    </row>
    <row r="215" spans="1:22" s="41" customFormat="1" ht="19">
      <c r="A215" s="385"/>
      <c r="B215" s="282" t="s">
        <v>121</v>
      </c>
      <c r="C215" s="279"/>
      <c r="D215" s="279"/>
      <c r="E215" s="279"/>
      <c r="F215" s="280"/>
      <c r="G215" s="280"/>
      <c r="H215" s="280"/>
      <c r="I215" s="280"/>
      <c r="J215" s="338"/>
    </row>
    <row r="216" spans="1:22" s="41" customFormat="1" ht="19">
      <c r="A216" s="385"/>
      <c r="B216" s="282" t="s">
        <v>122</v>
      </c>
      <c r="C216" s="279">
        <v>2</v>
      </c>
      <c r="D216" s="279">
        <v>1</v>
      </c>
      <c r="E216" s="279">
        <v>2</v>
      </c>
      <c r="F216" s="280">
        <v>4.03</v>
      </c>
      <c r="G216" s="280">
        <v>0.2</v>
      </c>
      <c r="H216" s="280">
        <v>0.4</v>
      </c>
      <c r="I216" s="274">
        <f t="shared" ref="I216:I252" si="25">PRODUCT(C216:H216)</f>
        <v>1.2896000000000001</v>
      </c>
      <c r="J216" s="338"/>
    </row>
    <row r="217" spans="1:22" s="41" customFormat="1" ht="19">
      <c r="A217" s="385"/>
      <c r="B217" s="282" t="s">
        <v>123</v>
      </c>
      <c r="C217" s="279">
        <v>2</v>
      </c>
      <c r="D217" s="279">
        <v>2</v>
      </c>
      <c r="E217" s="279">
        <v>2</v>
      </c>
      <c r="F217" s="280">
        <v>5.88</v>
      </c>
      <c r="G217" s="280">
        <v>0.23</v>
      </c>
      <c r="H217" s="280">
        <v>0.65</v>
      </c>
      <c r="I217" s="274">
        <f t="shared" si="25"/>
        <v>7.0324800000000005</v>
      </c>
      <c r="J217" s="338"/>
    </row>
    <row r="218" spans="1:22" s="41" customFormat="1" ht="19">
      <c r="A218" s="385"/>
      <c r="B218" s="282" t="s">
        <v>124</v>
      </c>
      <c r="C218" s="279">
        <v>2</v>
      </c>
      <c r="D218" s="279">
        <v>1</v>
      </c>
      <c r="E218" s="279">
        <v>2</v>
      </c>
      <c r="F218" s="280">
        <v>6.95</v>
      </c>
      <c r="G218" s="280">
        <v>0.23</v>
      </c>
      <c r="H218" s="280">
        <v>0.4</v>
      </c>
      <c r="I218" s="274">
        <f t="shared" si="25"/>
        <v>2.5576000000000003</v>
      </c>
      <c r="J218" s="338"/>
    </row>
    <row r="219" spans="1:22" s="41" customFormat="1" ht="19">
      <c r="A219" s="385"/>
      <c r="B219" s="282" t="s">
        <v>125</v>
      </c>
      <c r="C219" s="279">
        <v>2</v>
      </c>
      <c r="D219" s="279">
        <v>2</v>
      </c>
      <c r="E219" s="279">
        <v>2</v>
      </c>
      <c r="F219" s="280">
        <v>3.37</v>
      </c>
      <c r="G219" s="280">
        <v>0.23</v>
      </c>
      <c r="H219" s="280">
        <v>0.4</v>
      </c>
      <c r="I219" s="274">
        <f t="shared" si="25"/>
        <v>2.4803200000000003</v>
      </c>
      <c r="J219" s="338"/>
    </row>
    <row r="220" spans="1:22" s="41" customFormat="1" ht="19">
      <c r="A220" s="385"/>
      <c r="B220" s="282" t="s">
        <v>126</v>
      </c>
      <c r="C220" s="279">
        <v>2</v>
      </c>
      <c r="D220" s="279">
        <v>2</v>
      </c>
      <c r="E220" s="279">
        <v>2</v>
      </c>
      <c r="F220" s="280">
        <v>4.95</v>
      </c>
      <c r="G220" s="280">
        <v>0.23</v>
      </c>
      <c r="H220" s="280">
        <v>0.65</v>
      </c>
      <c r="I220" s="274">
        <f t="shared" si="25"/>
        <v>5.9202000000000004</v>
      </c>
      <c r="J220" s="338"/>
    </row>
    <row r="221" spans="1:22" s="41" customFormat="1" ht="19">
      <c r="A221" s="385"/>
      <c r="B221" s="284" t="s">
        <v>127</v>
      </c>
      <c r="C221" s="279">
        <v>2</v>
      </c>
      <c r="D221" s="279">
        <v>2</v>
      </c>
      <c r="E221" s="279">
        <v>2</v>
      </c>
      <c r="F221" s="280">
        <v>2.1</v>
      </c>
      <c r="G221" s="280">
        <v>0.23</v>
      </c>
      <c r="H221" s="280">
        <v>0.4</v>
      </c>
      <c r="I221" s="274">
        <f t="shared" si="25"/>
        <v>1.5456000000000003</v>
      </c>
      <c r="J221" s="338"/>
    </row>
    <row r="222" spans="1:22" s="41" customFormat="1" ht="19">
      <c r="A222" s="385"/>
      <c r="B222" s="282" t="s">
        <v>128</v>
      </c>
      <c r="C222" s="279">
        <v>2</v>
      </c>
      <c r="D222" s="279">
        <v>2</v>
      </c>
      <c r="E222" s="279">
        <v>2</v>
      </c>
      <c r="F222" s="280">
        <v>3.37</v>
      </c>
      <c r="G222" s="280">
        <v>0.23</v>
      </c>
      <c r="H222" s="280">
        <v>0.4</v>
      </c>
      <c r="I222" s="274">
        <f t="shared" si="25"/>
        <v>2.4803200000000003</v>
      </c>
      <c r="J222" s="338"/>
    </row>
    <row r="223" spans="1:22" s="41" customFormat="1" ht="19">
      <c r="A223" s="385"/>
      <c r="B223" s="282" t="s">
        <v>129</v>
      </c>
      <c r="C223" s="279">
        <v>2</v>
      </c>
      <c r="D223" s="279">
        <v>1</v>
      </c>
      <c r="E223" s="279">
        <v>2</v>
      </c>
      <c r="F223" s="280">
        <v>5.0999999999999996</v>
      </c>
      <c r="G223" s="280">
        <v>0.23</v>
      </c>
      <c r="H223" s="280">
        <v>0.4</v>
      </c>
      <c r="I223" s="274">
        <f t="shared" si="25"/>
        <v>1.8768000000000002</v>
      </c>
      <c r="J223" s="338"/>
    </row>
    <row r="224" spans="1:22" s="41" customFormat="1" ht="19">
      <c r="A224" s="385"/>
      <c r="B224" s="282" t="s">
        <v>130</v>
      </c>
      <c r="C224" s="279">
        <v>2</v>
      </c>
      <c r="D224" s="279">
        <v>1</v>
      </c>
      <c r="E224" s="279">
        <v>2</v>
      </c>
      <c r="F224" s="280">
        <v>8.06</v>
      </c>
      <c r="G224" s="280">
        <v>0.23</v>
      </c>
      <c r="H224" s="280">
        <v>0.4</v>
      </c>
      <c r="I224" s="274">
        <f t="shared" si="25"/>
        <v>2.9660800000000003</v>
      </c>
      <c r="J224" s="338"/>
    </row>
    <row r="225" spans="1:22" s="41" customFormat="1" ht="19">
      <c r="A225" s="385"/>
      <c r="B225" s="282" t="s">
        <v>131</v>
      </c>
      <c r="C225" s="279">
        <v>2</v>
      </c>
      <c r="D225" s="279">
        <v>2</v>
      </c>
      <c r="E225" s="279">
        <v>2</v>
      </c>
      <c r="F225" s="280">
        <v>2.6</v>
      </c>
      <c r="G225" s="280">
        <v>0.23</v>
      </c>
      <c r="H225" s="280">
        <v>0.13</v>
      </c>
      <c r="I225" s="274">
        <f t="shared" si="25"/>
        <v>0.62192000000000014</v>
      </c>
      <c r="J225" s="338"/>
    </row>
    <row r="226" spans="1:22" s="41" customFormat="1" ht="19">
      <c r="A226" s="385"/>
      <c r="B226" s="282" t="s">
        <v>132</v>
      </c>
      <c r="C226" s="279">
        <v>2</v>
      </c>
      <c r="D226" s="279">
        <v>2</v>
      </c>
      <c r="E226" s="279">
        <v>2</v>
      </c>
      <c r="F226" s="280">
        <v>1.26</v>
      </c>
      <c r="G226" s="280">
        <v>0.12</v>
      </c>
      <c r="H226" s="280">
        <v>0.4</v>
      </c>
      <c r="I226" s="274">
        <f t="shared" si="25"/>
        <v>0.48384000000000005</v>
      </c>
      <c r="J226" s="338"/>
    </row>
    <row r="227" spans="1:22" s="41" customFormat="1" ht="19">
      <c r="A227" s="385"/>
      <c r="B227" s="282" t="s">
        <v>133</v>
      </c>
      <c r="C227" s="279"/>
      <c r="D227" s="279"/>
      <c r="E227" s="279"/>
      <c r="F227" s="280"/>
      <c r="G227" s="280"/>
      <c r="H227" s="280"/>
      <c r="I227" s="274">
        <f t="shared" si="25"/>
        <v>0</v>
      </c>
      <c r="J227" s="338"/>
    </row>
    <row r="228" spans="1:22" s="41" customFormat="1" ht="19">
      <c r="A228" s="385"/>
      <c r="B228" s="282" t="s">
        <v>134</v>
      </c>
      <c r="C228" s="279">
        <v>2</v>
      </c>
      <c r="D228" s="279">
        <v>2</v>
      </c>
      <c r="E228" s="279">
        <v>2</v>
      </c>
      <c r="F228" s="280">
        <v>1.3</v>
      </c>
      <c r="G228" s="280">
        <v>0.23</v>
      </c>
      <c r="H228" s="280">
        <v>0.3</v>
      </c>
      <c r="I228" s="274">
        <f t="shared" si="25"/>
        <v>0.71760000000000013</v>
      </c>
      <c r="J228" s="338"/>
    </row>
    <row r="229" spans="1:22" s="41" customFormat="1" ht="19">
      <c r="A229" s="385"/>
      <c r="B229" s="282" t="s">
        <v>135</v>
      </c>
      <c r="C229" s="279">
        <v>2</v>
      </c>
      <c r="D229" s="279">
        <v>2</v>
      </c>
      <c r="E229" s="279">
        <v>2</v>
      </c>
      <c r="F229" s="280">
        <v>5.25</v>
      </c>
      <c r="G229" s="280">
        <v>0.23</v>
      </c>
      <c r="H229" s="280">
        <v>0.3</v>
      </c>
      <c r="I229" s="274">
        <f t="shared" si="25"/>
        <v>2.8980000000000001</v>
      </c>
      <c r="J229" s="338"/>
    </row>
    <row r="230" spans="1:22" s="41" customFormat="1" ht="19">
      <c r="A230" s="385"/>
      <c r="B230" s="282" t="s">
        <v>136</v>
      </c>
      <c r="C230" s="279">
        <v>2</v>
      </c>
      <c r="D230" s="279">
        <v>1</v>
      </c>
      <c r="E230" s="279">
        <v>1</v>
      </c>
      <c r="F230" s="280">
        <v>2.29</v>
      </c>
      <c r="G230" s="280">
        <v>0.23</v>
      </c>
      <c r="H230" s="280">
        <v>0.3</v>
      </c>
      <c r="I230" s="274">
        <f t="shared" si="25"/>
        <v>0.31602000000000002</v>
      </c>
      <c r="J230" s="338"/>
    </row>
    <row r="231" spans="1:22" s="41" customFormat="1" ht="19">
      <c r="A231" s="385"/>
      <c r="B231" s="282" t="s">
        <v>137</v>
      </c>
      <c r="C231" s="279">
        <v>2</v>
      </c>
      <c r="D231" s="279">
        <v>2</v>
      </c>
      <c r="E231" s="279">
        <v>4</v>
      </c>
      <c r="F231" s="280">
        <v>3.55</v>
      </c>
      <c r="G231" s="280">
        <v>0.23</v>
      </c>
      <c r="H231" s="280">
        <v>0.4</v>
      </c>
      <c r="I231" s="274">
        <f t="shared" si="25"/>
        <v>5.2256</v>
      </c>
      <c r="J231" s="338"/>
    </row>
    <row r="232" spans="1:22" s="41" customFormat="1" ht="19">
      <c r="A232" s="385"/>
      <c r="B232" s="282" t="s">
        <v>138</v>
      </c>
      <c r="C232" s="279">
        <v>2</v>
      </c>
      <c r="D232" s="279">
        <v>2</v>
      </c>
      <c r="E232" s="279">
        <v>2</v>
      </c>
      <c r="F232" s="280">
        <v>3.5</v>
      </c>
      <c r="G232" s="280">
        <v>0.23</v>
      </c>
      <c r="H232" s="280">
        <v>0.65</v>
      </c>
      <c r="I232" s="274">
        <f t="shared" si="25"/>
        <v>4.1860000000000008</v>
      </c>
      <c r="J232" s="338"/>
    </row>
    <row r="233" spans="1:22" s="41" customFormat="1" ht="19">
      <c r="A233" s="385"/>
      <c r="B233" s="282" t="s">
        <v>139</v>
      </c>
      <c r="C233" s="279">
        <v>2</v>
      </c>
      <c r="D233" s="279">
        <v>2</v>
      </c>
      <c r="E233" s="279">
        <v>2</v>
      </c>
      <c r="F233" s="280">
        <v>3.5</v>
      </c>
      <c r="G233" s="280">
        <v>0.23</v>
      </c>
      <c r="H233" s="280">
        <v>0.65</v>
      </c>
      <c r="I233" s="274">
        <f t="shared" si="25"/>
        <v>4.1860000000000008</v>
      </c>
      <c r="J233" s="338"/>
    </row>
    <row r="234" spans="1:22" s="41" customFormat="1" ht="19">
      <c r="A234" s="385"/>
      <c r="B234" s="282" t="s">
        <v>140</v>
      </c>
      <c r="C234" s="279">
        <v>2</v>
      </c>
      <c r="D234" s="279">
        <v>1</v>
      </c>
      <c r="E234" s="279">
        <v>1</v>
      </c>
      <c r="F234" s="280">
        <v>2.29</v>
      </c>
      <c r="G234" s="280">
        <v>0.23</v>
      </c>
      <c r="H234" s="280">
        <v>0.4</v>
      </c>
      <c r="I234" s="274">
        <f t="shared" si="25"/>
        <v>0.42136000000000007</v>
      </c>
      <c r="J234" s="338"/>
    </row>
    <row r="235" spans="1:22" s="41" customFormat="1" ht="19">
      <c r="A235" s="385"/>
      <c r="B235" s="282" t="s">
        <v>141</v>
      </c>
      <c r="C235" s="279">
        <v>2</v>
      </c>
      <c r="D235" s="279">
        <v>1</v>
      </c>
      <c r="E235" s="279">
        <v>2</v>
      </c>
      <c r="F235" s="280">
        <v>3.05</v>
      </c>
      <c r="G235" s="280">
        <v>0.23</v>
      </c>
      <c r="H235" s="280">
        <v>0.4</v>
      </c>
      <c r="I235" s="274">
        <f t="shared" si="25"/>
        <v>1.1224000000000001</v>
      </c>
      <c r="J235" s="338"/>
    </row>
    <row r="236" spans="1:22" s="41" customFormat="1" ht="19">
      <c r="A236" s="385"/>
      <c r="B236" s="282" t="s">
        <v>142</v>
      </c>
      <c r="C236" s="279">
        <v>2</v>
      </c>
      <c r="D236" s="279">
        <v>1</v>
      </c>
      <c r="E236" s="279">
        <v>2</v>
      </c>
      <c r="F236" s="280">
        <v>2.29</v>
      </c>
      <c r="G236" s="280">
        <v>0.23</v>
      </c>
      <c r="H236" s="280">
        <v>0.3</v>
      </c>
      <c r="I236" s="274">
        <f t="shared" si="25"/>
        <v>0.63204000000000005</v>
      </c>
      <c r="J236" s="338"/>
    </row>
    <row r="237" spans="1:22" s="41" customFormat="1" ht="19">
      <c r="A237" s="385"/>
      <c r="B237" s="282" t="s">
        <v>143</v>
      </c>
      <c r="C237" s="279">
        <v>2</v>
      </c>
      <c r="D237" s="279">
        <v>1</v>
      </c>
      <c r="E237" s="279">
        <v>2</v>
      </c>
      <c r="F237" s="280">
        <v>3.05</v>
      </c>
      <c r="G237" s="280">
        <v>0.23</v>
      </c>
      <c r="H237" s="280">
        <v>0.15</v>
      </c>
      <c r="I237" s="274">
        <f t="shared" si="25"/>
        <v>0.4209</v>
      </c>
      <c r="J237" s="338"/>
    </row>
    <row r="238" spans="1:22" ht="19">
      <c r="A238" s="384"/>
      <c r="B238" s="272" t="s">
        <v>144</v>
      </c>
      <c r="C238" s="273">
        <v>2</v>
      </c>
      <c r="D238" s="273">
        <v>2</v>
      </c>
      <c r="E238" s="273">
        <v>2</v>
      </c>
      <c r="F238" s="274">
        <v>5.76</v>
      </c>
      <c r="G238" s="274">
        <v>0.23</v>
      </c>
      <c r="H238" s="274">
        <v>0.15</v>
      </c>
      <c r="I238" s="274">
        <f t="shared" si="25"/>
        <v>1.5897599999999998</v>
      </c>
      <c r="J238" s="338"/>
      <c r="R238" s="32">
        <v>379.97</v>
      </c>
      <c r="S238" s="32">
        <v>495</v>
      </c>
      <c r="T238" s="32">
        <f>S238*R238</f>
        <v>188085.15000000002</v>
      </c>
      <c r="U238" s="32">
        <v>188085.15</v>
      </c>
      <c r="V238" s="32">
        <f>T238-U238</f>
        <v>0</v>
      </c>
    </row>
    <row r="239" spans="1:22" s="43" customFormat="1" ht="19">
      <c r="A239" s="388"/>
      <c r="B239" s="282" t="s">
        <v>145</v>
      </c>
      <c r="C239" s="286"/>
      <c r="D239" s="286"/>
      <c r="E239" s="286"/>
      <c r="F239" s="287"/>
      <c r="G239" s="287"/>
      <c r="H239" s="287"/>
      <c r="I239" s="274">
        <f t="shared" si="25"/>
        <v>0</v>
      </c>
      <c r="J239" s="400"/>
    </row>
    <row r="240" spans="1:22" ht="19">
      <c r="A240" s="384"/>
      <c r="B240" s="277" t="s">
        <v>85</v>
      </c>
      <c r="C240" s="273">
        <v>2</v>
      </c>
      <c r="D240" s="273">
        <v>1</v>
      </c>
      <c r="E240" s="273">
        <v>4</v>
      </c>
      <c r="F240" s="274">
        <v>3.2</v>
      </c>
      <c r="G240" s="274">
        <v>4.2699999999999996</v>
      </c>
      <c r="H240" s="289">
        <v>0.125</v>
      </c>
      <c r="I240" s="274">
        <f t="shared" si="25"/>
        <v>13.664</v>
      </c>
      <c r="J240" s="338"/>
      <c r="R240" s="32">
        <v>75.36</v>
      </c>
      <c r="S240" s="32">
        <v>410</v>
      </c>
      <c r="T240" s="32">
        <f>S240*R240</f>
        <v>30897.599999999999</v>
      </c>
      <c r="U240" s="32">
        <v>30897.599999999999</v>
      </c>
      <c r="V240" s="32">
        <f>T240-U240</f>
        <v>0</v>
      </c>
    </row>
    <row r="241" spans="1:22" ht="19">
      <c r="A241" s="384"/>
      <c r="B241" s="277" t="s">
        <v>146</v>
      </c>
      <c r="C241" s="273">
        <v>2</v>
      </c>
      <c r="D241" s="273">
        <v>1</v>
      </c>
      <c r="E241" s="273">
        <v>4</v>
      </c>
      <c r="F241" s="274">
        <v>3.35</v>
      </c>
      <c r="G241" s="274">
        <v>3.05</v>
      </c>
      <c r="H241" s="289">
        <v>0.125</v>
      </c>
      <c r="I241" s="274">
        <f t="shared" si="25"/>
        <v>10.217499999999999</v>
      </c>
      <c r="J241" s="338"/>
      <c r="R241" s="32">
        <v>443.04</v>
      </c>
      <c r="S241" s="32">
        <v>250</v>
      </c>
      <c r="T241" s="32">
        <f>S241*R241</f>
        <v>110760</v>
      </c>
      <c r="U241" s="32">
        <v>110760</v>
      </c>
      <c r="V241" s="32">
        <f>T241-U241</f>
        <v>0</v>
      </c>
    </row>
    <row r="242" spans="1:22" ht="19">
      <c r="A242" s="384"/>
      <c r="B242" s="277" t="s">
        <v>147</v>
      </c>
      <c r="C242" s="273">
        <v>2</v>
      </c>
      <c r="D242" s="273">
        <v>1</v>
      </c>
      <c r="E242" s="273">
        <v>4</v>
      </c>
      <c r="F242" s="274">
        <v>3.05</v>
      </c>
      <c r="G242" s="274">
        <v>3.05</v>
      </c>
      <c r="H242" s="289">
        <v>0.125</v>
      </c>
      <c r="I242" s="274">
        <f t="shared" si="25"/>
        <v>9.3024999999999984</v>
      </c>
      <c r="J242" s="338"/>
    </row>
    <row r="243" spans="1:22" ht="19">
      <c r="A243" s="384"/>
      <c r="B243" s="277" t="s">
        <v>148</v>
      </c>
      <c r="C243" s="273">
        <v>2</v>
      </c>
      <c r="D243" s="273">
        <v>1</v>
      </c>
      <c r="E243" s="273">
        <v>4</v>
      </c>
      <c r="F243" s="274">
        <v>0.85</v>
      </c>
      <c r="G243" s="274">
        <v>1.82</v>
      </c>
      <c r="H243" s="289">
        <v>0.125</v>
      </c>
      <c r="I243" s="274">
        <f t="shared" si="25"/>
        <v>1.5469999999999999</v>
      </c>
      <c r="J243" s="338"/>
    </row>
    <row r="244" spans="1:22" ht="19">
      <c r="A244" s="384"/>
      <c r="B244" s="277" t="s">
        <v>149</v>
      </c>
      <c r="C244" s="273">
        <v>2</v>
      </c>
      <c r="D244" s="273">
        <v>1</v>
      </c>
      <c r="E244" s="273">
        <v>4</v>
      </c>
      <c r="F244" s="274">
        <v>3.05</v>
      </c>
      <c r="G244" s="274">
        <v>1</v>
      </c>
      <c r="H244" s="289">
        <v>0.125</v>
      </c>
      <c r="I244" s="274">
        <f t="shared" si="25"/>
        <v>3.05</v>
      </c>
      <c r="J244" s="338"/>
    </row>
    <row r="245" spans="1:22" ht="19">
      <c r="A245" s="384"/>
      <c r="B245" s="277" t="s">
        <v>150</v>
      </c>
      <c r="C245" s="273">
        <v>2</v>
      </c>
      <c r="D245" s="273">
        <v>1</v>
      </c>
      <c r="E245" s="273">
        <v>4</v>
      </c>
      <c r="F245" s="274">
        <v>1.41</v>
      </c>
      <c r="G245" s="274">
        <v>1.97</v>
      </c>
      <c r="H245" s="289">
        <v>0.125</v>
      </c>
      <c r="I245" s="274">
        <f t="shared" si="25"/>
        <v>2.7776999999999998</v>
      </c>
      <c r="J245" s="338"/>
      <c r="R245" s="32">
        <v>443.04</v>
      </c>
      <c r="S245" s="32">
        <v>250</v>
      </c>
      <c r="T245" s="32">
        <f>S245*R245</f>
        <v>110760</v>
      </c>
      <c r="U245" s="32">
        <v>110760</v>
      </c>
      <c r="V245" s="32">
        <f>T245-U245</f>
        <v>0</v>
      </c>
    </row>
    <row r="246" spans="1:22" ht="19">
      <c r="A246" s="384"/>
      <c r="B246" s="272" t="s">
        <v>151</v>
      </c>
      <c r="C246" s="273">
        <v>2</v>
      </c>
      <c r="D246" s="273">
        <v>1</v>
      </c>
      <c r="E246" s="273">
        <v>4</v>
      </c>
      <c r="F246" s="274">
        <v>2.04</v>
      </c>
      <c r="G246" s="274">
        <v>1.37</v>
      </c>
      <c r="H246" s="289">
        <v>0.125</v>
      </c>
      <c r="I246" s="274">
        <f t="shared" si="25"/>
        <v>2.7948000000000004</v>
      </c>
      <c r="J246" s="338"/>
      <c r="R246" s="32">
        <v>379.97</v>
      </c>
      <c r="S246" s="32">
        <v>495</v>
      </c>
      <c r="T246" s="32">
        <f>S246*R246</f>
        <v>188085.15000000002</v>
      </c>
      <c r="U246" s="32">
        <v>188085.15</v>
      </c>
      <c r="V246" s="32">
        <f>T246-U246</f>
        <v>0</v>
      </c>
    </row>
    <row r="247" spans="1:22" ht="19">
      <c r="A247" s="384"/>
      <c r="B247" s="272" t="s">
        <v>84</v>
      </c>
      <c r="C247" s="273">
        <v>2</v>
      </c>
      <c r="D247" s="273">
        <v>1</v>
      </c>
      <c r="E247" s="273">
        <v>4</v>
      </c>
      <c r="F247" s="274">
        <v>2.14</v>
      </c>
      <c r="G247" s="274">
        <v>2.25</v>
      </c>
      <c r="H247" s="289">
        <v>0.125</v>
      </c>
      <c r="I247" s="274">
        <f t="shared" si="25"/>
        <v>4.8150000000000004</v>
      </c>
      <c r="J247" s="338"/>
      <c r="R247" s="32">
        <v>379.97</v>
      </c>
      <c r="S247" s="32">
        <v>495</v>
      </c>
      <c r="T247" s="32">
        <f>S247*R247</f>
        <v>188085.15000000002</v>
      </c>
      <c r="U247" s="32">
        <v>188085.15</v>
      </c>
      <c r="V247" s="32">
        <f>T247-U247</f>
        <v>0</v>
      </c>
    </row>
    <row r="248" spans="1:22" s="41" customFormat="1" ht="19">
      <c r="A248" s="385"/>
      <c r="B248" s="282" t="s">
        <v>152</v>
      </c>
      <c r="C248" s="279">
        <v>2</v>
      </c>
      <c r="D248" s="279">
        <v>1</v>
      </c>
      <c r="E248" s="279">
        <v>4</v>
      </c>
      <c r="F248" s="280">
        <v>2.35</v>
      </c>
      <c r="G248" s="280">
        <v>1</v>
      </c>
      <c r="H248" s="289">
        <v>0.125</v>
      </c>
      <c r="I248" s="274">
        <f t="shared" si="25"/>
        <v>2.35</v>
      </c>
      <c r="J248" s="338"/>
    </row>
    <row r="249" spans="1:22" s="41" customFormat="1" ht="19">
      <c r="A249" s="385"/>
      <c r="B249" s="282" t="s">
        <v>153</v>
      </c>
      <c r="C249" s="279">
        <v>2</v>
      </c>
      <c r="D249" s="279">
        <v>1</v>
      </c>
      <c r="E249" s="279">
        <v>1</v>
      </c>
      <c r="F249" s="280">
        <v>2.29</v>
      </c>
      <c r="G249" s="280">
        <v>5.95</v>
      </c>
      <c r="H249" s="289">
        <v>0.125</v>
      </c>
      <c r="I249" s="274">
        <f t="shared" si="25"/>
        <v>3.4063750000000002</v>
      </c>
      <c r="J249" s="338"/>
    </row>
    <row r="250" spans="1:22" s="41" customFormat="1" ht="19">
      <c r="A250" s="385"/>
      <c r="B250" s="282" t="s">
        <v>154</v>
      </c>
      <c r="C250" s="279">
        <v>2</v>
      </c>
      <c r="D250" s="279">
        <v>1</v>
      </c>
      <c r="E250" s="279">
        <v>2</v>
      </c>
      <c r="F250" s="280">
        <v>3.09</v>
      </c>
      <c r="G250" s="280">
        <v>1.05</v>
      </c>
      <c r="H250" s="289">
        <v>0.125</v>
      </c>
      <c r="I250" s="274">
        <f t="shared" si="25"/>
        <v>1.62225</v>
      </c>
      <c r="J250" s="338"/>
    </row>
    <row r="251" spans="1:22" s="41" customFormat="1" ht="19">
      <c r="A251" s="385"/>
      <c r="B251" s="282" t="s">
        <v>155</v>
      </c>
      <c r="C251" s="279">
        <v>2</v>
      </c>
      <c r="D251" s="279">
        <v>1</v>
      </c>
      <c r="E251" s="279">
        <v>1</v>
      </c>
      <c r="F251" s="280">
        <v>2.29</v>
      </c>
      <c r="G251" s="280">
        <v>1</v>
      </c>
      <c r="H251" s="289">
        <v>0.125</v>
      </c>
      <c r="I251" s="274">
        <f t="shared" si="25"/>
        <v>0.57250000000000001</v>
      </c>
      <c r="J251" s="338"/>
    </row>
    <row r="252" spans="1:22" s="41" customFormat="1" ht="19">
      <c r="A252" s="385"/>
      <c r="B252" s="282" t="s">
        <v>156</v>
      </c>
      <c r="C252" s="279">
        <v>2</v>
      </c>
      <c r="D252" s="279">
        <v>0.5</v>
      </c>
      <c r="E252" s="279">
        <v>17</v>
      </c>
      <c r="F252" s="280">
        <v>1.05</v>
      </c>
      <c r="G252" s="280">
        <v>0.3</v>
      </c>
      <c r="H252" s="289">
        <v>0.15</v>
      </c>
      <c r="I252" s="274">
        <f t="shared" si="25"/>
        <v>0.80325000000000002</v>
      </c>
      <c r="J252" s="338"/>
    </row>
    <row r="253" spans="1:22" s="41" customFormat="1" ht="19">
      <c r="A253" s="385"/>
      <c r="B253" s="282" t="s">
        <v>157</v>
      </c>
      <c r="C253" s="279"/>
      <c r="D253" s="279"/>
      <c r="E253" s="279"/>
      <c r="F253" s="280"/>
      <c r="G253" s="280"/>
      <c r="H253" s="280"/>
      <c r="I253" s="280"/>
      <c r="J253" s="338"/>
    </row>
    <row r="254" spans="1:22" ht="19">
      <c r="A254" s="384"/>
      <c r="B254" s="272" t="s">
        <v>158</v>
      </c>
      <c r="C254" s="273">
        <v>2</v>
      </c>
      <c r="D254" s="273">
        <v>1</v>
      </c>
      <c r="E254" s="273">
        <v>1</v>
      </c>
      <c r="F254" s="274">
        <v>1.96</v>
      </c>
      <c r="G254" s="274">
        <v>0.23</v>
      </c>
      <c r="H254" s="274">
        <v>0.05</v>
      </c>
      <c r="I254" s="280">
        <f t="shared" ref="I254:I256" si="26">PRODUCT(C254:H254)</f>
        <v>4.5080000000000009E-2</v>
      </c>
      <c r="J254" s="338"/>
    </row>
    <row r="255" spans="1:22" s="41" customFormat="1" ht="19">
      <c r="A255" s="385"/>
      <c r="B255" s="282" t="s">
        <v>159</v>
      </c>
      <c r="C255" s="279">
        <v>2</v>
      </c>
      <c r="D255" s="279">
        <v>1</v>
      </c>
      <c r="E255" s="279">
        <v>2</v>
      </c>
      <c r="F255" s="280">
        <v>1.36</v>
      </c>
      <c r="G255" s="274">
        <v>0.23</v>
      </c>
      <c r="H255" s="280">
        <v>0.15</v>
      </c>
      <c r="I255" s="280">
        <f t="shared" si="26"/>
        <v>0.18768000000000001</v>
      </c>
      <c r="J255" s="338"/>
    </row>
    <row r="256" spans="1:22" s="41" customFormat="1" ht="19">
      <c r="A256" s="385"/>
      <c r="B256" s="282" t="s">
        <v>160</v>
      </c>
      <c r="C256" s="279">
        <v>2</v>
      </c>
      <c r="D256" s="279">
        <v>1</v>
      </c>
      <c r="E256" s="279">
        <v>2</v>
      </c>
      <c r="F256" s="280">
        <v>1.21</v>
      </c>
      <c r="G256" s="274">
        <v>0.23</v>
      </c>
      <c r="H256" s="280">
        <v>0.15</v>
      </c>
      <c r="I256" s="280">
        <f t="shared" si="26"/>
        <v>0.16697999999999999</v>
      </c>
      <c r="J256" s="338"/>
    </row>
    <row r="257" spans="1:22" ht="19">
      <c r="A257" s="384"/>
      <c r="B257" s="272"/>
      <c r="C257" s="273"/>
      <c r="D257" s="273"/>
      <c r="E257" s="273"/>
      <c r="F257" s="274"/>
      <c r="G257" s="274"/>
      <c r="H257" s="274" t="s">
        <v>78</v>
      </c>
      <c r="I257" s="274">
        <f>SUM(I208:I256)</f>
        <v>133.502655</v>
      </c>
      <c r="J257" s="338"/>
    </row>
    <row r="258" spans="1:22" ht="19">
      <c r="A258" s="384"/>
      <c r="B258" s="272"/>
      <c r="C258" s="273"/>
      <c r="D258" s="273"/>
      <c r="E258" s="273"/>
      <c r="F258" s="274"/>
      <c r="G258" s="274"/>
      <c r="H258" s="274" t="s">
        <v>161</v>
      </c>
      <c r="I258" s="274">
        <v>133.5</v>
      </c>
      <c r="J258" s="338" t="s">
        <v>79</v>
      </c>
    </row>
    <row r="259" spans="1:22">
      <c r="A259" s="384"/>
      <c r="B259" s="272"/>
      <c r="C259" s="273"/>
      <c r="D259" s="273"/>
      <c r="E259" s="273"/>
      <c r="F259" s="274"/>
      <c r="G259" s="274"/>
      <c r="H259" s="274"/>
      <c r="I259" s="274"/>
      <c r="J259" s="338"/>
    </row>
    <row r="260" spans="1:22" ht="19">
      <c r="A260" s="384"/>
      <c r="B260" s="272" t="s">
        <v>162</v>
      </c>
      <c r="C260" s="273"/>
      <c r="D260" s="273"/>
      <c r="E260" s="273"/>
      <c r="F260" s="274"/>
      <c r="G260" s="274"/>
      <c r="H260" s="274"/>
      <c r="I260" s="274"/>
      <c r="J260" s="338"/>
    </row>
    <row r="261" spans="1:22" s="41" customFormat="1" ht="19">
      <c r="A261" s="385"/>
      <c r="B261" s="272" t="s">
        <v>114</v>
      </c>
      <c r="C261" s="276">
        <v>2</v>
      </c>
      <c r="D261" s="273">
        <v>1</v>
      </c>
      <c r="E261" s="273">
        <v>4</v>
      </c>
      <c r="F261" s="274">
        <v>0.3</v>
      </c>
      <c r="G261" s="274">
        <v>0.23</v>
      </c>
      <c r="H261" s="274">
        <v>2.6</v>
      </c>
      <c r="I261" s="274">
        <f t="shared" ref="I261:I266" si="27">PRODUCT(C261:H261)</f>
        <v>1.4352000000000003</v>
      </c>
      <c r="J261" s="338"/>
      <c r="R261" s="41">
        <v>62.44</v>
      </c>
      <c r="S261" s="41">
        <v>45</v>
      </c>
      <c r="T261" s="41">
        <f>S261*R261</f>
        <v>2809.7999999999997</v>
      </c>
      <c r="U261" s="41">
        <v>2809.8</v>
      </c>
      <c r="V261" s="41">
        <f>T261-U261</f>
        <v>0</v>
      </c>
    </row>
    <row r="262" spans="1:22" s="41" customFormat="1" ht="19">
      <c r="A262" s="385"/>
      <c r="B262" s="272" t="s">
        <v>115</v>
      </c>
      <c r="C262" s="276">
        <v>2</v>
      </c>
      <c r="D262" s="273">
        <v>1</v>
      </c>
      <c r="E262" s="273">
        <v>4</v>
      </c>
      <c r="F262" s="274">
        <v>0.3</v>
      </c>
      <c r="G262" s="274">
        <v>0.3</v>
      </c>
      <c r="H262" s="274">
        <v>2.6</v>
      </c>
      <c r="I262" s="274">
        <f t="shared" si="27"/>
        <v>1.8719999999999999</v>
      </c>
      <c r="J262" s="338"/>
      <c r="R262" s="41">
        <v>67.09</v>
      </c>
      <c r="S262" s="41">
        <v>2250</v>
      </c>
      <c r="T262" s="41">
        <f>S262*R262</f>
        <v>150952.5</v>
      </c>
      <c r="U262" s="41">
        <v>150952.5</v>
      </c>
      <c r="V262" s="41">
        <f>T262-U262</f>
        <v>0</v>
      </c>
    </row>
    <row r="263" spans="1:22" s="41" customFormat="1" ht="19">
      <c r="A263" s="385"/>
      <c r="B263" s="272" t="s">
        <v>116</v>
      </c>
      <c r="C263" s="276">
        <v>2</v>
      </c>
      <c r="D263" s="273">
        <v>1</v>
      </c>
      <c r="E263" s="273">
        <v>4</v>
      </c>
      <c r="F263" s="274">
        <v>0.45</v>
      </c>
      <c r="G263" s="274">
        <v>0.23</v>
      </c>
      <c r="H263" s="274">
        <v>2.6</v>
      </c>
      <c r="I263" s="274">
        <f t="shared" si="27"/>
        <v>2.1528</v>
      </c>
      <c r="J263" s="338"/>
      <c r="R263" s="41">
        <v>62.44</v>
      </c>
      <c r="S263" s="41">
        <v>45</v>
      </c>
      <c r="T263" s="41">
        <f>S263*R263</f>
        <v>2809.7999999999997</v>
      </c>
      <c r="U263" s="41">
        <v>2809.8</v>
      </c>
      <c r="V263" s="41">
        <f>T263-U263</f>
        <v>0</v>
      </c>
    </row>
    <row r="264" spans="1:22" s="41" customFormat="1" ht="19">
      <c r="A264" s="385"/>
      <c r="B264" s="272" t="s">
        <v>117</v>
      </c>
      <c r="C264" s="276">
        <v>2</v>
      </c>
      <c r="D264" s="273">
        <v>1</v>
      </c>
      <c r="E264" s="273">
        <v>16</v>
      </c>
      <c r="F264" s="274">
        <v>0.45</v>
      </c>
      <c r="G264" s="274">
        <v>0.3</v>
      </c>
      <c r="H264" s="274">
        <v>2.6</v>
      </c>
      <c r="I264" s="274">
        <f t="shared" si="27"/>
        <v>11.232000000000001</v>
      </c>
      <c r="J264" s="338"/>
    </row>
    <row r="265" spans="1:22" s="41" customFormat="1" ht="19">
      <c r="A265" s="385"/>
      <c r="B265" s="272" t="s">
        <v>118</v>
      </c>
      <c r="C265" s="276">
        <v>2</v>
      </c>
      <c r="D265" s="273">
        <v>1</v>
      </c>
      <c r="E265" s="273">
        <v>6</v>
      </c>
      <c r="F265" s="274">
        <v>0.45</v>
      </c>
      <c r="G265" s="274">
        <v>0.3</v>
      </c>
      <c r="H265" s="274">
        <v>2.6</v>
      </c>
      <c r="I265" s="274">
        <f t="shared" si="27"/>
        <v>4.2120000000000006</v>
      </c>
      <c r="J265" s="338"/>
    </row>
    <row r="266" spans="1:22" s="41" customFormat="1" ht="19">
      <c r="A266" s="385"/>
      <c r="B266" s="272" t="s">
        <v>119</v>
      </c>
      <c r="C266" s="276">
        <v>2</v>
      </c>
      <c r="D266" s="273">
        <v>1</v>
      </c>
      <c r="E266" s="273">
        <v>6</v>
      </c>
      <c r="F266" s="274">
        <v>0.6</v>
      </c>
      <c r="G266" s="274">
        <v>0.23</v>
      </c>
      <c r="H266" s="274">
        <v>2.6</v>
      </c>
      <c r="I266" s="274">
        <f t="shared" si="27"/>
        <v>4.3056000000000001</v>
      </c>
      <c r="J266" s="338"/>
    </row>
    <row r="267" spans="1:22" s="41" customFormat="1" ht="19">
      <c r="A267" s="385"/>
      <c r="B267" s="282" t="s">
        <v>120</v>
      </c>
      <c r="C267" s="279"/>
      <c r="D267" s="279"/>
      <c r="E267" s="279"/>
      <c r="F267" s="280"/>
      <c r="G267" s="280"/>
      <c r="H267" s="280"/>
      <c r="I267" s="280"/>
      <c r="J267" s="338"/>
    </row>
    <row r="268" spans="1:22" s="41" customFormat="1" ht="19">
      <c r="A268" s="385"/>
      <c r="B268" s="282" t="s">
        <v>121</v>
      </c>
      <c r="C268" s="279"/>
      <c r="D268" s="279"/>
      <c r="E268" s="279"/>
      <c r="F268" s="280"/>
      <c r="G268" s="280"/>
      <c r="H268" s="280"/>
      <c r="I268" s="280"/>
      <c r="J268" s="338"/>
    </row>
    <row r="269" spans="1:22" s="41" customFormat="1" ht="19">
      <c r="A269" s="385"/>
      <c r="B269" s="282" t="s">
        <v>122</v>
      </c>
      <c r="C269" s="279">
        <v>2</v>
      </c>
      <c r="D269" s="279">
        <v>1</v>
      </c>
      <c r="E269" s="279">
        <v>2</v>
      </c>
      <c r="F269" s="280">
        <v>4.03</v>
      </c>
      <c r="G269" s="280">
        <v>0.2</v>
      </c>
      <c r="H269" s="280">
        <v>0.4</v>
      </c>
      <c r="I269" s="274">
        <f t="shared" ref="I269:I316" si="28">PRODUCT(C269:H269)</f>
        <v>1.2896000000000001</v>
      </c>
      <c r="J269" s="338"/>
    </row>
    <row r="270" spans="1:22" s="41" customFormat="1" ht="19">
      <c r="A270" s="385"/>
      <c r="B270" s="282" t="s">
        <v>123</v>
      </c>
      <c r="C270" s="279">
        <v>2</v>
      </c>
      <c r="D270" s="279">
        <v>2</v>
      </c>
      <c r="E270" s="279">
        <v>2</v>
      </c>
      <c r="F270" s="280">
        <v>5.88</v>
      </c>
      <c r="G270" s="280">
        <v>0.23</v>
      </c>
      <c r="H270" s="280">
        <v>0.65</v>
      </c>
      <c r="I270" s="274">
        <f t="shared" si="28"/>
        <v>7.0324800000000005</v>
      </c>
      <c r="J270" s="338"/>
    </row>
    <row r="271" spans="1:22" s="41" customFormat="1" ht="19">
      <c r="A271" s="385"/>
      <c r="B271" s="282" t="s">
        <v>124</v>
      </c>
      <c r="C271" s="279">
        <v>2</v>
      </c>
      <c r="D271" s="279">
        <v>1</v>
      </c>
      <c r="E271" s="279">
        <v>2</v>
      </c>
      <c r="F271" s="280">
        <v>6.95</v>
      </c>
      <c r="G271" s="280">
        <v>0.23</v>
      </c>
      <c r="H271" s="280">
        <v>0.4</v>
      </c>
      <c r="I271" s="274">
        <f t="shared" si="28"/>
        <v>2.5576000000000003</v>
      </c>
      <c r="J271" s="338"/>
    </row>
    <row r="272" spans="1:22" s="41" customFormat="1" ht="19">
      <c r="A272" s="385"/>
      <c r="B272" s="282" t="s">
        <v>125</v>
      </c>
      <c r="C272" s="279">
        <v>2</v>
      </c>
      <c r="D272" s="279">
        <v>2</v>
      </c>
      <c r="E272" s="279">
        <v>2</v>
      </c>
      <c r="F272" s="280">
        <v>3.37</v>
      </c>
      <c r="G272" s="280">
        <v>0.23</v>
      </c>
      <c r="H272" s="280">
        <v>0.4</v>
      </c>
      <c r="I272" s="274">
        <f t="shared" si="28"/>
        <v>2.4803200000000003</v>
      </c>
      <c r="J272" s="338"/>
    </row>
    <row r="273" spans="1:22" s="41" customFormat="1" ht="19">
      <c r="A273" s="385"/>
      <c r="B273" s="282" t="s">
        <v>126</v>
      </c>
      <c r="C273" s="279">
        <v>2</v>
      </c>
      <c r="D273" s="279">
        <v>2</v>
      </c>
      <c r="E273" s="279">
        <v>2</v>
      </c>
      <c r="F273" s="280">
        <v>4.95</v>
      </c>
      <c r="G273" s="280">
        <v>0.23</v>
      </c>
      <c r="H273" s="280">
        <v>0.65</v>
      </c>
      <c r="I273" s="274">
        <f t="shared" si="28"/>
        <v>5.9202000000000004</v>
      </c>
      <c r="J273" s="338"/>
    </row>
    <row r="274" spans="1:22" s="41" customFormat="1" ht="19">
      <c r="A274" s="385"/>
      <c r="B274" s="284" t="s">
        <v>127</v>
      </c>
      <c r="C274" s="279">
        <v>2</v>
      </c>
      <c r="D274" s="279">
        <v>2</v>
      </c>
      <c r="E274" s="279">
        <v>2</v>
      </c>
      <c r="F274" s="280">
        <v>2.1</v>
      </c>
      <c r="G274" s="280">
        <v>0.23</v>
      </c>
      <c r="H274" s="280">
        <v>0.4</v>
      </c>
      <c r="I274" s="274">
        <f t="shared" si="28"/>
        <v>1.5456000000000003</v>
      </c>
      <c r="J274" s="338"/>
    </row>
    <row r="275" spans="1:22" s="41" customFormat="1" ht="19">
      <c r="A275" s="385"/>
      <c r="B275" s="282" t="s">
        <v>128</v>
      </c>
      <c r="C275" s="279">
        <v>2</v>
      </c>
      <c r="D275" s="279">
        <v>2</v>
      </c>
      <c r="E275" s="279">
        <v>2</v>
      </c>
      <c r="F275" s="280">
        <v>3.37</v>
      </c>
      <c r="G275" s="280">
        <v>0.23</v>
      </c>
      <c r="H275" s="280">
        <v>0.4</v>
      </c>
      <c r="I275" s="274">
        <f t="shared" si="28"/>
        <v>2.4803200000000003</v>
      </c>
      <c r="J275" s="338"/>
    </row>
    <row r="276" spans="1:22" s="41" customFormat="1" ht="19">
      <c r="A276" s="385"/>
      <c r="B276" s="282" t="s">
        <v>129</v>
      </c>
      <c r="C276" s="279">
        <v>2</v>
      </c>
      <c r="D276" s="279">
        <v>1</v>
      </c>
      <c r="E276" s="279">
        <v>2</v>
      </c>
      <c r="F276" s="280">
        <v>5.0999999999999996</v>
      </c>
      <c r="G276" s="280">
        <v>0.23</v>
      </c>
      <c r="H276" s="280">
        <v>0.4</v>
      </c>
      <c r="I276" s="274">
        <f t="shared" si="28"/>
        <v>1.8768000000000002</v>
      </c>
      <c r="J276" s="338"/>
    </row>
    <row r="277" spans="1:22" ht="19">
      <c r="A277" s="384"/>
      <c r="B277" s="282" t="s">
        <v>130</v>
      </c>
      <c r="C277" s="279">
        <v>2</v>
      </c>
      <c r="D277" s="279">
        <v>1</v>
      </c>
      <c r="E277" s="279">
        <v>2</v>
      </c>
      <c r="F277" s="280">
        <v>8.06</v>
      </c>
      <c r="G277" s="280">
        <v>0.23</v>
      </c>
      <c r="H277" s="280">
        <v>0.4</v>
      </c>
      <c r="I277" s="274">
        <f t="shared" si="28"/>
        <v>2.9660800000000003</v>
      </c>
      <c r="J277" s="338"/>
      <c r="R277" s="32">
        <v>379.97</v>
      </c>
      <c r="S277" s="32">
        <v>495</v>
      </c>
      <c r="T277" s="32">
        <f>S277*R277</f>
        <v>188085.15000000002</v>
      </c>
      <c r="U277" s="32">
        <v>188085.15</v>
      </c>
      <c r="V277" s="32">
        <f>T277-U277</f>
        <v>0</v>
      </c>
    </row>
    <row r="278" spans="1:22" s="43" customFormat="1" ht="19">
      <c r="A278" s="388"/>
      <c r="B278" s="282" t="s">
        <v>131</v>
      </c>
      <c r="C278" s="279">
        <v>2</v>
      </c>
      <c r="D278" s="279">
        <v>2</v>
      </c>
      <c r="E278" s="279">
        <v>2</v>
      </c>
      <c r="F278" s="280">
        <v>2.6</v>
      </c>
      <c r="G278" s="280">
        <v>0.23</v>
      </c>
      <c r="H278" s="280">
        <v>0.13</v>
      </c>
      <c r="I278" s="274">
        <f t="shared" si="28"/>
        <v>0.62192000000000014</v>
      </c>
      <c r="J278" s="400"/>
    </row>
    <row r="279" spans="1:22" ht="19">
      <c r="A279" s="384"/>
      <c r="B279" s="282" t="s">
        <v>132</v>
      </c>
      <c r="C279" s="279">
        <v>2</v>
      </c>
      <c r="D279" s="279">
        <v>2</v>
      </c>
      <c r="E279" s="279">
        <v>2</v>
      </c>
      <c r="F279" s="280">
        <v>1.26</v>
      </c>
      <c r="G279" s="280">
        <v>0.12</v>
      </c>
      <c r="H279" s="280">
        <v>0.4</v>
      </c>
      <c r="I279" s="274">
        <f t="shared" si="28"/>
        <v>0.48384000000000005</v>
      </c>
      <c r="J279" s="338"/>
      <c r="R279" s="32">
        <v>75.36</v>
      </c>
      <c r="S279" s="32">
        <v>410</v>
      </c>
      <c r="T279" s="32">
        <f>S279*R279</f>
        <v>30897.599999999999</v>
      </c>
      <c r="U279" s="32">
        <v>30897.599999999999</v>
      </c>
      <c r="V279" s="32">
        <f>T279-U279</f>
        <v>0</v>
      </c>
    </row>
    <row r="280" spans="1:22" ht="19">
      <c r="A280" s="384"/>
      <c r="B280" s="282" t="s">
        <v>133</v>
      </c>
      <c r="C280" s="279"/>
      <c r="D280" s="279"/>
      <c r="E280" s="279"/>
      <c r="F280" s="280"/>
      <c r="G280" s="280"/>
      <c r="H280" s="280"/>
      <c r="I280" s="274">
        <f t="shared" si="28"/>
        <v>0</v>
      </c>
      <c r="J280" s="338"/>
      <c r="R280" s="32">
        <v>443.04</v>
      </c>
      <c r="S280" s="32">
        <v>250</v>
      </c>
      <c r="T280" s="32">
        <f>S280*R280</f>
        <v>110760</v>
      </c>
      <c r="U280" s="32">
        <v>110760</v>
      </c>
      <c r="V280" s="32">
        <f>T280-U280</f>
        <v>0</v>
      </c>
    </row>
    <row r="281" spans="1:22" ht="19">
      <c r="A281" s="384"/>
      <c r="B281" s="282" t="s">
        <v>134</v>
      </c>
      <c r="C281" s="279">
        <v>2</v>
      </c>
      <c r="D281" s="279">
        <v>2</v>
      </c>
      <c r="E281" s="279">
        <v>2</v>
      </c>
      <c r="F281" s="280">
        <v>1.3</v>
      </c>
      <c r="G281" s="280">
        <v>0.23</v>
      </c>
      <c r="H281" s="280">
        <v>0.3</v>
      </c>
      <c r="I281" s="274">
        <f t="shared" si="28"/>
        <v>0.71760000000000013</v>
      </c>
      <c r="J281" s="338"/>
      <c r="R281" s="32">
        <v>443.04</v>
      </c>
      <c r="S281" s="32">
        <v>250</v>
      </c>
      <c r="T281" s="32">
        <f>S281*R281</f>
        <v>110760</v>
      </c>
      <c r="U281" s="32">
        <v>110760</v>
      </c>
      <c r="V281" s="32">
        <f>T281-U281</f>
        <v>0</v>
      </c>
    </row>
    <row r="282" spans="1:22" ht="19">
      <c r="A282" s="384"/>
      <c r="B282" s="282" t="s">
        <v>135</v>
      </c>
      <c r="C282" s="279">
        <v>2</v>
      </c>
      <c r="D282" s="279">
        <v>2</v>
      </c>
      <c r="E282" s="279">
        <v>2</v>
      </c>
      <c r="F282" s="280">
        <v>5.25</v>
      </c>
      <c r="G282" s="280">
        <v>0.23</v>
      </c>
      <c r="H282" s="280">
        <v>0.3</v>
      </c>
      <c r="I282" s="274">
        <f t="shared" si="28"/>
        <v>2.8980000000000001</v>
      </c>
      <c r="J282" s="338"/>
      <c r="R282" s="32">
        <v>379.97</v>
      </c>
      <c r="S282" s="32">
        <v>495</v>
      </c>
      <c r="T282" s="32">
        <f>S282*R282</f>
        <v>188085.15000000002</v>
      </c>
      <c r="U282" s="32">
        <v>188085.15</v>
      </c>
      <c r="V282" s="32">
        <f>T282-U282</f>
        <v>0</v>
      </c>
    </row>
    <row r="283" spans="1:22" ht="19">
      <c r="A283" s="384"/>
      <c r="B283" s="282" t="s">
        <v>136</v>
      </c>
      <c r="C283" s="279">
        <v>2</v>
      </c>
      <c r="D283" s="279">
        <v>1</v>
      </c>
      <c r="E283" s="279">
        <v>1</v>
      </c>
      <c r="F283" s="280">
        <v>2.29</v>
      </c>
      <c r="G283" s="280">
        <v>0.23</v>
      </c>
      <c r="H283" s="280">
        <v>0.3</v>
      </c>
      <c r="I283" s="274">
        <f t="shared" si="28"/>
        <v>0.31602000000000002</v>
      </c>
      <c r="J283" s="338"/>
      <c r="R283" s="32">
        <v>379.97</v>
      </c>
      <c r="S283" s="32">
        <v>495</v>
      </c>
      <c r="T283" s="32">
        <f>S283*R283</f>
        <v>188085.15000000002</v>
      </c>
      <c r="U283" s="32">
        <v>188085.15</v>
      </c>
      <c r="V283" s="32">
        <f>T283-U283</f>
        <v>0</v>
      </c>
    </row>
    <row r="284" spans="1:22" s="41" customFormat="1" ht="19">
      <c r="A284" s="385"/>
      <c r="B284" s="282" t="s">
        <v>137</v>
      </c>
      <c r="C284" s="279">
        <v>2</v>
      </c>
      <c r="D284" s="279">
        <v>2</v>
      </c>
      <c r="E284" s="279">
        <v>4</v>
      </c>
      <c r="F284" s="280">
        <v>3.55</v>
      </c>
      <c r="G284" s="280">
        <v>0.23</v>
      </c>
      <c r="H284" s="280">
        <v>0.4</v>
      </c>
      <c r="I284" s="274">
        <f t="shared" si="28"/>
        <v>5.2256</v>
      </c>
      <c r="J284" s="338"/>
    </row>
    <row r="285" spans="1:22" s="41" customFormat="1" ht="19">
      <c r="A285" s="385"/>
      <c r="B285" s="282" t="s">
        <v>138</v>
      </c>
      <c r="C285" s="279">
        <v>2</v>
      </c>
      <c r="D285" s="279">
        <v>2</v>
      </c>
      <c r="E285" s="279">
        <v>2</v>
      </c>
      <c r="F285" s="280">
        <v>3.5</v>
      </c>
      <c r="G285" s="280">
        <v>0.23</v>
      </c>
      <c r="H285" s="280">
        <v>0.65</v>
      </c>
      <c r="I285" s="274">
        <f t="shared" si="28"/>
        <v>4.1860000000000008</v>
      </c>
      <c r="J285" s="338"/>
    </row>
    <row r="286" spans="1:22" s="41" customFormat="1" ht="19">
      <c r="A286" s="385"/>
      <c r="B286" s="282" t="s">
        <v>139</v>
      </c>
      <c r="C286" s="279">
        <v>2</v>
      </c>
      <c r="D286" s="279">
        <v>2</v>
      </c>
      <c r="E286" s="279">
        <v>2</v>
      </c>
      <c r="F286" s="280">
        <v>3.5</v>
      </c>
      <c r="G286" s="280">
        <v>0.23</v>
      </c>
      <c r="H286" s="280">
        <v>0.65</v>
      </c>
      <c r="I286" s="274">
        <f t="shared" si="28"/>
        <v>4.1860000000000008</v>
      </c>
      <c r="J286" s="338"/>
    </row>
    <row r="287" spans="1:22" s="41" customFormat="1" ht="19">
      <c r="A287" s="385"/>
      <c r="B287" s="282" t="s">
        <v>140</v>
      </c>
      <c r="C287" s="279">
        <v>2</v>
      </c>
      <c r="D287" s="279">
        <v>1</v>
      </c>
      <c r="E287" s="279">
        <v>1</v>
      </c>
      <c r="F287" s="280">
        <v>2.29</v>
      </c>
      <c r="G287" s="280">
        <v>0.23</v>
      </c>
      <c r="H287" s="280">
        <v>0.4</v>
      </c>
      <c r="I287" s="274">
        <f t="shared" si="28"/>
        <v>0.42136000000000007</v>
      </c>
      <c r="J287" s="338"/>
    </row>
    <row r="288" spans="1:22" s="41" customFormat="1" ht="19">
      <c r="A288" s="385"/>
      <c r="B288" s="282" t="s">
        <v>141</v>
      </c>
      <c r="C288" s="279">
        <v>2</v>
      </c>
      <c r="D288" s="279">
        <v>1</v>
      </c>
      <c r="E288" s="279">
        <v>2</v>
      </c>
      <c r="F288" s="280">
        <v>3.05</v>
      </c>
      <c r="G288" s="280">
        <v>0.23</v>
      </c>
      <c r="H288" s="280">
        <v>0.4</v>
      </c>
      <c r="I288" s="274">
        <f t="shared" si="28"/>
        <v>1.1224000000000001</v>
      </c>
      <c r="J288" s="338"/>
    </row>
    <row r="289" spans="1:10" s="41" customFormat="1" ht="19">
      <c r="A289" s="385"/>
      <c r="B289" s="282" t="s">
        <v>142</v>
      </c>
      <c r="C289" s="279">
        <v>2</v>
      </c>
      <c r="D289" s="279">
        <v>1</v>
      </c>
      <c r="E289" s="279">
        <v>2</v>
      </c>
      <c r="F289" s="280">
        <v>2.29</v>
      </c>
      <c r="G289" s="280">
        <v>0.23</v>
      </c>
      <c r="H289" s="280">
        <v>0.3</v>
      </c>
      <c r="I289" s="274">
        <f t="shared" si="28"/>
        <v>0.63204000000000005</v>
      </c>
      <c r="J289" s="338"/>
    </row>
    <row r="290" spans="1:10" s="41" customFormat="1" ht="19">
      <c r="A290" s="385"/>
      <c r="B290" s="282" t="s">
        <v>143</v>
      </c>
      <c r="C290" s="279">
        <v>2</v>
      </c>
      <c r="D290" s="279">
        <v>1</v>
      </c>
      <c r="E290" s="279">
        <v>2</v>
      </c>
      <c r="F290" s="280">
        <v>3.05</v>
      </c>
      <c r="G290" s="280">
        <v>0.23</v>
      </c>
      <c r="H290" s="280">
        <v>0.15</v>
      </c>
      <c r="I290" s="274">
        <f t="shared" si="28"/>
        <v>0.4209</v>
      </c>
      <c r="J290" s="338"/>
    </row>
    <row r="291" spans="1:10" s="41" customFormat="1" ht="19">
      <c r="A291" s="385"/>
      <c r="B291" s="272" t="s">
        <v>144</v>
      </c>
      <c r="C291" s="273">
        <v>2</v>
      </c>
      <c r="D291" s="273">
        <v>2</v>
      </c>
      <c r="E291" s="273">
        <v>2</v>
      </c>
      <c r="F291" s="274">
        <v>5.76</v>
      </c>
      <c r="G291" s="274">
        <v>0.23</v>
      </c>
      <c r="H291" s="274">
        <v>0.15</v>
      </c>
      <c r="I291" s="274">
        <f t="shared" si="28"/>
        <v>1.5897599999999998</v>
      </c>
      <c r="J291" s="338"/>
    </row>
    <row r="292" spans="1:10" s="41" customFormat="1" ht="19">
      <c r="A292" s="385"/>
      <c r="B292" s="282" t="s">
        <v>145</v>
      </c>
      <c r="C292" s="286"/>
      <c r="D292" s="286"/>
      <c r="E292" s="286"/>
      <c r="F292" s="287"/>
      <c r="G292" s="287"/>
      <c r="H292" s="287"/>
      <c r="I292" s="274">
        <f t="shared" si="28"/>
        <v>0</v>
      </c>
      <c r="J292" s="338"/>
    </row>
    <row r="293" spans="1:10" ht="19">
      <c r="A293" s="384"/>
      <c r="B293" s="277" t="s">
        <v>85</v>
      </c>
      <c r="C293" s="273">
        <v>2</v>
      </c>
      <c r="D293" s="273">
        <v>1</v>
      </c>
      <c r="E293" s="273">
        <v>4</v>
      </c>
      <c r="F293" s="274">
        <v>3.2</v>
      </c>
      <c r="G293" s="274">
        <v>4.2699999999999996</v>
      </c>
      <c r="H293" s="289">
        <v>0.125</v>
      </c>
      <c r="I293" s="274">
        <f t="shared" si="28"/>
        <v>13.664</v>
      </c>
      <c r="J293" s="338"/>
    </row>
    <row r="294" spans="1:10" ht="19">
      <c r="A294" s="384"/>
      <c r="B294" s="277" t="s">
        <v>146</v>
      </c>
      <c r="C294" s="273">
        <v>2</v>
      </c>
      <c r="D294" s="273">
        <v>1</v>
      </c>
      <c r="E294" s="273">
        <v>4</v>
      </c>
      <c r="F294" s="274">
        <v>3.35</v>
      </c>
      <c r="G294" s="274">
        <v>3.05</v>
      </c>
      <c r="H294" s="289">
        <v>0.125</v>
      </c>
      <c r="I294" s="274">
        <f t="shared" si="28"/>
        <v>10.217499999999999</v>
      </c>
      <c r="J294" s="338"/>
    </row>
    <row r="295" spans="1:10" ht="19">
      <c r="A295" s="384"/>
      <c r="B295" s="277" t="s">
        <v>147</v>
      </c>
      <c r="C295" s="273">
        <v>2</v>
      </c>
      <c r="D295" s="273">
        <v>1</v>
      </c>
      <c r="E295" s="273">
        <v>4</v>
      </c>
      <c r="F295" s="274">
        <v>3.05</v>
      </c>
      <c r="G295" s="274">
        <v>3.05</v>
      </c>
      <c r="H295" s="289">
        <v>0.125</v>
      </c>
      <c r="I295" s="274">
        <f t="shared" si="28"/>
        <v>9.3024999999999984</v>
      </c>
      <c r="J295" s="338"/>
    </row>
    <row r="296" spans="1:10" ht="19">
      <c r="A296" s="384"/>
      <c r="B296" s="277" t="s">
        <v>148</v>
      </c>
      <c r="C296" s="273">
        <v>2</v>
      </c>
      <c r="D296" s="273">
        <v>1</v>
      </c>
      <c r="E296" s="273">
        <v>4</v>
      </c>
      <c r="F296" s="274">
        <v>0.85</v>
      </c>
      <c r="G296" s="274">
        <v>1.82</v>
      </c>
      <c r="H296" s="289">
        <v>0.125</v>
      </c>
      <c r="I296" s="274">
        <f t="shared" si="28"/>
        <v>1.5469999999999999</v>
      </c>
      <c r="J296" s="338"/>
    </row>
    <row r="297" spans="1:10" ht="19">
      <c r="A297" s="384"/>
      <c r="B297" s="277" t="s">
        <v>149</v>
      </c>
      <c r="C297" s="273">
        <v>2</v>
      </c>
      <c r="D297" s="273">
        <v>1</v>
      </c>
      <c r="E297" s="273">
        <v>4</v>
      </c>
      <c r="F297" s="274">
        <v>3.05</v>
      </c>
      <c r="G297" s="274">
        <v>1</v>
      </c>
      <c r="H297" s="289">
        <v>0.125</v>
      </c>
      <c r="I297" s="274">
        <f t="shared" si="28"/>
        <v>3.05</v>
      </c>
      <c r="J297" s="338"/>
    </row>
    <row r="298" spans="1:10" ht="19">
      <c r="A298" s="384"/>
      <c r="B298" s="277" t="s">
        <v>150</v>
      </c>
      <c r="C298" s="273">
        <v>2</v>
      </c>
      <c r="D298" s="273">
        <v>1</v>
      </c>
      <c r="E298" s="273">
        <v>4</v>
      </c>
      <c r="F298" s="274">
        <v>1.41</v>
      </c>
      <c r="G298" s="274">
        <v>1.97</v>
      </c>
      <c r="H298" s="289">
        <v>0.125</v>
      </c>
      <c r="I298" s="274">
        <f t="shared" si="28"/>
        <v>2.7776999999999998</v>
      </c>
      <c r="J298" s="338"/>
    </row>
    <row r="299" spans="1:10" ht="19">
      <c r="A299" s="384"/>
      <c r="B299" s="272" t="s">
        <v>151</v>
      </c>
      <c r="C299" s="273">
        <v>2</v>
      </c>
      <c r="D299" s="273">
        <v>1</v>
      </c>
      <c r="E299" s="273">
        <v>4</v>
      </c>
      <c r="F299" s="274">
        <v>2.04</v>
      </c>
      <c r="G299" s="274">
        <v>1.37</v>
      </c>
      <c r="H299" s="289">
        <v>0.125</v>
      </c>
      <c r="I299" s="274">
        <f t="shared" si="28"/>
        <v>2.7948000000000004</v>
      </c>
      <c r="J299" s="338"/>
    </row>
    <row r="300" spans="1:10" ht="19">
      <c r="A300" s="384"/>
      <c r="B300" s="272" t="s">
        <v>84</v>
      </c>
      <c r="C300" s="273">
        <v>2</v>
      </c>
      <c r="D300" s="273">
        <v>1</v>
      </c>
      <c r="E300" s="273">
        <v>4</v>
      </c>
      <c r="F300" s="274">
        <v>2.14</v>
      </c>
      <c r="G300" s="274">
        <v>2.25</v>
      </c>
      <c r="H300" s="289">
        <v>0.125</v>
      </c>
      <c r="I300" s="274">
        <f t="shared" si="28"/>
        <v>4.8150000000000004</v>
      </c>
      <c r="J300" s="338"/>
    </row>
    <row r="301" spans="1:10" ht="19">
      <c r="A301" s="384"/>
      <c r="B301" s="282" t="s">
        <v>152</v>
      </c>
      <c r="C301" s="279">
        <v>2</v>
      </c>
      <c r="D301" s="279">
        <v>1</v>
      </c>
      <c r="E301" s="279">
        <v>4</v>
      </c>
      <c r="F301" s="280">
        <v>2.35</v>
      </c>
      <c r="G301" s="280">
        <v>1</v>
      </c>
      <c r="H301" s="289">
        <v>0.125</v>
      </c>
      <c r="I301" s="274">
        <f t="shared" si="28"/>
        <v>2.35</v>
      </c>
      <c r="J301" s="338"/>
    </row>
    <row r="302" spans="1:10" ht="19">
      <c r="A302" s="384"/>
      <c r="B302" s="282" t="s">
        <v>153</v>
      </c>
      <c r="C302" s="279">
        <v>2</v>
      </c>
      <c r="D302" s="279">
        <v>1</v>
      </c>
      <c r="E302" s="279">
        <v>1</v>
      </c>
      <c r="F302" s="280">
        <v>2.29</v>
      </c>
      <c r="G302" s="280">
        <v>5.95</v>
      </c>
      <c r="H302" s="289">
        <v>0.125</v>
      </c>
      <c r="I302" s="274">
        <f t="shared" si="28"/>
        <v>3.4063750000000002</v>
      </c>
      <c r="J302" s="338"/>
    </row>
    <row r="303" spans="1:10" ht="19">
      <c r="A303" s="384"/>
      <c r="B303" s="282" t="s">
        <v>154</v>
      </c>
      <c r="C303" s="279">
        <v>2</v>
      </c>
      <c r="D303" s="279">
        <v>1</v>
      </c>
      <c r="E303" s="279">
        <v>2</v>
      </c>
      <c r="F303" s="280">
        <v>3.09</v>
      </c>
      <c r="G303" s="280">
        <v>1.05</v>
      </c>
      <c r="H303" s="289">
        <v>0.125</v>
      </c>
      <c r="I303" s="274">
        <f t="shared" si="28"/>
        <v>1.62225</v>
      </c>
      <c r="J303" s="338"/>
    </row>
    <row r="304" spans="1:10" ht="19">
      <c r="A304" s="384"/>
      <c r="B304" s="282" t="s">
        <v>155</v>
      </c>
      <c r="C304" s="279">
        <v>2</v>
      </c>
      <c r="D304" s="279">
        <v>1</v>
      </c>
      <c r="E304" s="279">
        <v>1</v>
      </c>
      <c r="F304" s="280">
        <v>2.29</v>
      </c>
      <c r="G304" s="280">
        <v>1</v>
      </c>
      <c r="H304" s="289">
        <v>0.125</v>
      </c>
      <c r="I304" s="274">
        <f t="shared" si="28"/>
        <v>0.57250000000000001</v>
      </c>
      <c r="J304" s="338"/>
    </row>
    <row r="305" spans="1:14" ht="19">
      <c r="A305" s="384"/>
      <c r="B305" s="282" t="s">
        <v>156</v>
      </c>
      <c r="C305" s="279">
        <v>2</v>
      </c>
      <c r="D305" s="279">
        <v>0.5</v>
      </c>
      <c r="E305" s="279">
        <v>18</v>
      </c>
      <c r="F305" s="280">
        <v>1.05</v>
      </c>
      <c r="G305" s="280">
        <v>0.3</v>
      </c>
      <c r="H305" s="289">
        <v>0.15</v>
      </c>
      <c r="I305" s="274">
        <f t="shared" si="28"/>
        <v>0.85050000000000014</v>
      </c>
      <c r="J305" s="338"/>
    </row>
    <row r="306" spans="1:14" ht="19">
      <c r="A306" s="384"/>
      <c r="B306" s="282" t="s">
        <v>163</v>
      </c>
      <c r="C306" s="279"/>
      <c r="D306" s="279"/>
      <c r="E306" s="279"/>
      <c r="F306" s="280"/>
      <c r="G306" s="280"/>
      <c r="H306" s="280"/>
      <c r="I306" s="280"/>
      <c r="J306" s="338"/>
    </row>
    <row r="307" spans="1:14" ht="19">
      <c r="A307" s="384"/>
      <c r="B307" s="282" t="s">
        <v>164</v>
      </c>
      <c r="C307" s="279">
        <v>2</v>
      </c>
      <c r="D307" s="279">
        <v>1</v>
      </c>
      <c r="E307" s="279">
        <v>4</v>
      </c>
      <c r="F307" s="280">
        <v>1.96</v>
      </c>
      <c r="G307" s="280">
        <v>0.23</v>
      </c>
      <c r="H307" s="280">
        <v>0.2</v>
      </c>
      <c r="I307" s="274">
        <f t="shared" si="28"/>
        <v>0.72128000000000014</v>
      </c>
      <c r="J307" s="338"/>
      <c r="L307" s="32">
        <v>0.75</v>
      </c>
      <c r="M307" s="32">
        <v>0.46</v>
      </c>
      <c r="N307" s="32">
        <f>L307+M307</f>
        <v>1.21</v>
      </c>
    </row>
    <row r="308" spans="1:14" ht="19">
      <c r="A308" s="384"/>
      <c r="B308" s="282" t="s">
        <v>165</v>
      </c>
      <c r="C308" s="279">
        <v>2</v>
      </c>
      <c r="D308" s="279">
        <v>1</v>
      </c>
      <c r="E308" s="279">
        <v>4</v>
      </c>
      <c r="F308" s="280">
        <v>1.66</v>
      </c>
      <c r="G308" s="280">
        <v>0.23</v>
      </c>
      <c r="H308" s="280">
        <v>0.2</v>
      </c>
      <c r="I308" s="274">
        <f t="shared" si="28"/>
        <v>0.61087999999999998</v>
      </c>
      <c r="J308" s="338"/>
    </row>
    <row r="309" spans="1:14" ht="19">
      <c r="A309" s="384"/>
      <c r="B309" s="282" t="s">
        <v>166</v>
      </c>
      <c r="C309" s="279">
        <v>2</v>
      </c>
      <c r="D309" s="279">
        <v>1</v>
      </c>
      <c r="E309" s="279">
        <v>4</v>
      </c>
      <c r="F309" s="280">
        <v>1.51</v>
      </c>
      <c r="G309" s="280">
        <v>0.23</v>
      </c>
      <c r="H309" s="280">
        <v>0.2</v>
      </c>
      <c r="I309" s="274">
        <f t="shared" si="28"/>
        <v>0.55568000000000006</v>
      </c>
      <c r="J309" s="338"/>
    </row>
    <row r="310" spans="1:14" ht="19">
      <c r="A310" s="384"/>
      <c r="B310" s="282" t="s">
        <v>167</v>
      </c>
      <c r="C310" s="279">
        <v>2</v>
      </c>
      <c r="D310" s="279">
        <v>1</v>
      </c>
      <c r="E310" s="279">
        <v>4</v>
      </c>
      <c r="F310" s="280">
        <v>1.36</v>
      </c>
      <c r="G310" s="280">
        <v>0.23</v>
      </c>
      <c r="H310" s="280">
        <v>0.2</v>
      </c>
      <c r="I310" s="274">
        <f t="shared" si="28"/>
        <v>0.50048000000000004</v>
      </c>
      <c r="J310" s="338"/>
    </row>
    <row r="311" spans="1:14" ht="19">
      <c r="A311" s="384"/>
      <c r="B311" s="282" t="s">
        <v>168</v>
      </c>
      <c r="C311" s="279">
        <v>2</v>
      </c>
      <c r="D311" s="279">
        <v>1</v>
      </c>
      <c r="E311" s="279">
        <v>4</v>
      </c>
      <c r="F311" s="280">
        <v>1.31</v>
      </c>
      <c r="G311" s="280">
        <v>0.23</v>
      </c>
      <c r="H311" s="280">
        <v>0.2</v>
      </c>
      <c r="I311" s="274">
        <f t="shared" si="28"/>
        <v>0.48208000000000006</v>
      </c>
      <c r="J311" s="338"/>
    </row>
    <row r="312" spans="1:14" ht="19">
      <c r="A312" s="384"/>
      <c r="B312" s="282" t="s">
        <v>169</v>
      </c>
      <c r="C312" s="279">
        <v>2</v>
      </c>
      <c r="D312" s="279">
        <v>1</v>
      </c>
      <c r="E312" s="279">
        <v>4</v>
      </c>
      <c r="F312" s="280">
        <v>1.06</v>
      </c>
      <c r="G312" s="280">
        <v>0.23</v>
      </c>
      <c r="H312" s="280">
        <v>0.2</v>
      </c>
      <c r="I312" s="274">
        <f t="shared" si="28"/>
        <v>0.39008000000000004</v>
      </c>
      <c r="J312" s="338"/>
    </row>
    <row r="313" spans="1:14" ht="19">
      <c r="A313" s="384"/>
      <c r="B313" s="282" t="s">
        <v>170</v>
      </c>
      <c r="C313" s="279">
        <v>2</v>
      </c>
      <c r="D313" s="279">
        <v>1</v>
      </c>
      <c r="E313" s="279">
        <v>4</v>
      </c>
      <c r="F313" s="280">
        <v>1.66</v>
      </c>
      <c r="G313" s="280">
        <v>0.23</v>
      </c>
      <c r="H313" s="280">
        <v>0.2</v>
      </c>
      <c r="I313" s="274">
        <f t="shared" si="28"/>
        <v>0.61087999999999998</v>
      </c>
      <c r="J313" s="338"/>
    </row>
    <row r="314" spans="1:14" ht="19">
      <c r="A314" s="384"/>
      <c r="B314" s="282" t="s">
        <v>171</v>
      </c>
      <c r="C314" s="279">
        <v>2</v>
      </c>
      <c r="D314" s="279">
        <v>2</v>
      </c>
      <c r="E314" s="279">
        <v>4</v>
      </c>
      <c r="F314" s="280">
        <v>1.21</v>
      </c>
      <c r="G314" s="280">
        <v>0.23</v>
      </c>
      <c r="H314" s="280">
        <v>0.05</v>
      </c>
      <c r="I314" s="274">
        <f t="shared" si="28"/>
        <v>0.22264</v>
      </c>
      <c r="J314" s="338"/>
    </row>
    <row r="315" spans="1:14" ht="19">
      <c r="A315" s="384"/>
      <c r="B315" s="272" t="s">
        <v>158</v>
      </c>
      <c r="C315" s="273">
        <v>2</v>
      </c>
      <c r="D315" s="273">
        <v>1</v>
      </c>
      <c r="E315" s="273">
        <v>1</v>
      </c>
      <c r="F315" s="274">
        <v>1.96</v>
      </c>
      <c r="G315" s="274">
        <v>1</v>
      </c>
      <c r="H315" s="274">
        <v>0.05</v>
      </c>
      <c r="I315" s="274">
        <f t="shared" si="28"/>
        <v>0.19600000000000001</v>
      </c>
      <c r="J315" s="338"/>
    </row>
    <row r="316" spans="1:14" ht="19">
      <c r="A316" s="384"/>
      <c r="B316" s="282" t="s">
        <v>172</v>
      </c>
      <c r="C316" s="279">
        <v>2</v>
      </c>
      <c r="D316" s="279">
        <v>1</v>
      </c>
      <c r="E316" s="279">
        <v>1</v>
      </c>
      <c r="F316" s="280">
        <v>1.36</v>
      </c>
      <c r="G316" s="274">
        <v>0.23</v>
      </c>
      <c r="H316" s="280">
        <v>0.15</v>
      </c>
      <c r="I316" s="274">
        <f t="shared" si="28"/>
        <v>9.3840000000000007E-2</v>
      </c>
      <c r="J316" s="338"/>
    </row>
    <row r="317" spans="1:14" ht="19">
      <c r="A317" s="384"/>
      <c r="B317" s="282" t="s">
        <v>173</v>
      </c>
      <c r="C317" s="279"/>
      <c r="D317" s="279"/>
      <c r="E317" s="279"/>
      <c r="F317" s="280"/>
      <c r="G317" s="274"/>
      <c r="H317" s="280"/>
      <c r="I317" s="274"/>
      <c r="J317" s="338"/>
    </row>
    <row r="318" spans="1:14" ht="19">
      <c r="A318" s="384"/>
      <c r="B318" s="282" t="s">
        <v>164</v>
      </c>
      <c r="C318" s="279">
        <v>2</v>
      </c>
      <c r="D318" s="279">
        <v>1</v>
      </c>
      <c r="E318" s="279">
        <v>4</v>
      </c>
      <c r="F318" s="280">
        <v>1.96</v>
      </c>
      <c r="G318" s="280">
        <v>0.6</v>
      </c>
      <c r="H318" s="280">
        <v>0.08</v>
      </c>
      <c r="I318" s="274">
        <f t="shared" ref="I318:I328" si="29">PRODUCT(C318:H318)</f>
        <v>0.75263999999999998</v>
      </c>
      <c r="J318" s="338"/>
      <c r="L318" s="32">
        <v>0.75</v>
      </c>
      <c r="M318" s="32">
        <v>0.46</v>
      </c>
      <c r="N318" s="32">
        <f>L318+M318</f>
        <v>1.21</v>
      </c>
    </row>
    <row r="319" spans="1:14" ht="19">
      <c r="A319" s="384"/>
      <c r="B319" s="282" t="s">
        <v>165</v>
      </c>
      <c r="C319" s="279">
        <v>2</v>
      </c>
      <c r="D319" s="279">
        <v>1</v>
      </c>
      <c r="E319" s="279">
        <v>4</v>
      </c>
      <c r="F319" s="280">
        <v>1.66</v>
      </c>
      <c r="G319" s="280">
        <v>0.6</v>
      </c>
      <c r="H319" s="280">
        <v>0.08</v>
      </c>
      <c r="I319" s="274">
        <f t="shared" si="29"/>
        <v>0.6374399999999999</v>
      </c>
      <c r="J319" s="338"/>
    </row>
    <row r="320" spans="1:14" ht="19">
      <c r="A320" s="384"/>
      <c r="B320" s="282" t="s">
        <v>166</v>
      </c>
      <c r="C320" s="279">
        <v>2</v>
      </c>
      <c r="D320" s="279">
        <v>1</v>
      </c>
      <c r="E320" s="279">
        <v>4</v>
      </c>
      <c r="F320" s="280">
        <v>1.51</v>
      </c>
      <c r="G320" s="280">
        <v>0.6</v>
      </c>
      <c r="H320" s="280">
        <v>0.08</v>
      </c>
      <c r="I320" s="274">
        <f t="shared" si="29"/>
        <v>0.57983999999999991</v>
      </c>
      <c r="J320" s="338"/>
    </row>
    <row r="321" spans="1:10" ht="19">
      <c r="A321" s="384"/>
      <c r="B321" s="282" t="s">
        <v>167</v>
      </c>
      <c r="C321" s="279">
        <v>2</v>
      </c>
      <c r="D321" s="279">
        <v>1</v>
      </c>
      <c r="E321" s="279">
        <v>4</v>
      </c>
      <c r="F321" s="280">
        <v>1.36</v>
      </c>
      <c r="G321" s="280">
        <v>0.6</v>
      </c>
      <c r="H321" s="280">
        <v>0.08</v>
      </c>
      <c r="I321" s="274">
        <f t="shared" si="29"/>
        <v>0.52224000000000004</v>
      </c>
      <c r="J321" s="338"/>
    </row>
    <row r="322" spans="1:10" ht="19">
      <c r="A322" s="384"/>
      <c r="B322" s="282" t="s">
        <v>168</v>
      </c>
      <c r="C322" s="279">
        <v>2</v>
      </c>
      <c r="D322" s="279">
        <v>1</v>
      </c>
      <c r="E322" s="279">
        <v>4</v>
      </c>
      <c r="F322" s="280">
        <v>1.31</v>
      </c>
      <c r="G322" s="280">
        <v>0.6</v>
      </c>
      <c r="H322" s="280">
        <v>0.08</v>
      </c>
      <c r="I322" s="274">
        <f t="shared" si="29"/>
        <v>0.50304000000000004</v>
      </c>
      <c r="J322" s="338"/>
    </row>
    <row r="323" spans="1:10" ht="19">
      <c r="A323" s="384"/>
      <c r="B323" s="282" t="s">
        <v>169</v>
      </c>
      <c r="C323" s="279">
        <v>2</v>
      </c>
      <c r="D323" s="279">
        <v>1</v>
      </c>
      <c r="E323" s="279">
        <v>4</v>
      </c>
      <c r="F323" s="280">
        <v>1.06</v>
      </c>
      <c r="G323" s="280">
        <v>0.6</v>
      </c>
      <c r="H323" s="280">
        <v>0.08</v>
      </c>
      <c r="I323" s="274">
        <f t="shared" si="29"/>
        <v>0.40704000000000001</v>
      </c>
      <c r="J323" s="338"/>
    </row>
    <row r="324" spans="1:10" ht="19">
      <c r="A324" s="384"/>
      <c r="B324" s="282" t="s">
        <v>170</v>
      </c>
      <c r="C324" s="279">
        <v>2</v>
      </c>
      <c r="D324" s="279">
        <v>1</v>
      </c>
      <c r="E324" s="279">
        <v>4</v>
      </c>
      <c r="F324" s="280">
        <v>1.66</v>
      </c>
      <c r="G324" s="280">
        <v>0.6</v>
      </c>
      <c r="H324" s="280">
        <v>0.08</v>
      </c>
      <c r="I324" s="274">
        <f t="shared" si="29"/>
        <v>0.6374399999999999</v>
      </c>
      <c r="J324" s="338"/>
    </row>
    <row r="325" spans="1:10" ht="19">
      <c r="A325" s="384"/>
      <c r="B325" s="282" t="s">
        <v>174</v>
      </c>
      <c r="C325" s="279">
        <v>2</v>
      </c>
      <c r="D325" s="279">
        <v>1</v>
      </c>
      <c r="E325" s="279">
        <v>2</v>
      </c>
      <c r="F325" s="280">
        <v>2.5</v>
      </c>
      <c r="G325" s="280">
        <v>0.6</v>
      </c>
      <c r="H325" s="280">
        <v>0.08</v>
      </c>
      <c r="I325" s="274">
        <f t="shared" si="29"/>
        <v>0.48</v>
      </c>
      <c r="J325" s="338"/>
    </row>
    <row r="326" spans="1:10" ht="19">
      <c r="A326" s="384"/>
      <c r="B326" s="282" t="s">
        <v>175</v>
      </c>
      <c r="C326" s="279">
        <v>2</v>
      </c>
      <c r="D326" s="279">
        <v>1</v>
      </c>
      <c r="E326" s="279">
        <v>4</v>
      </c>
      <c r="F326" s="280">
        <v>2.14</v>
      </c>
      <c r="G326" s="280">
        <v>0.6</v>
      </c>
      <c r="H326" s="280">
        <v>0.08</v>
      </c>
      <c r="I326" s="274">
        <f t="shared" si="29"/>
        <v>0.82176000000000005</v>
      </c>
      <c r="J326" s="338"/>
    </row>
    <row r="327" spans="1:10" ht="19">
      <c r="A327" s="384"/>
      <c r="B327" s="282" t="s">
        <v>176</v>
      </c>
      <c r="C327" s="279">
        <v>2</v>
      </c>
      <c r="D327" s="279">
        <v>2</v>
      </c>
      <c r="E327" s="279">
        <v>4</v>
      </c>
      <c r="F327" s="280">
        <v>3.05</v>
      </c>
      <c r="G327" s="280">
        <v>0.6</v>
      </c>
      <c r="H327" s="280">
        <v>0.08</v>
      </c>
      <c r="I327" s="274">
        <f t="shared" si="29"/>
        <v>2.3424</v>
      </c>
      <c r="J327" s="338"/>
    </row>
    <row r="328" spans="1:10" ht="19">
      <c r="A328" s="384"/>
      <c r="B328" s="282" t="s">
        <v>177</v>
      </c>
      <c r="C328" s="279">
        <v>2</v>
      </c>
      <c r="D328" s="279">
        <v>1</v>
      </c>
      <c r="E328" s="279">
        <v>4</v>
      </c>
      <c r="F328" s="280">
        <f>2.25+0.52</f>
        <v>2.77</v>
      </c>
      <c r="G328" s="280">
        <v>0.6</v>
      </c>
      <c r="H328" s="280">
        <v>0.08</v>
      </c>
      <c r="I328" s="274">
        <f t="shared" si="29"/>
        <v>1.06368</v>
      </c>
      <c r="J328" s="338"/>
    </row>
    <row r="329" spans="1:10" ht="19">
      <c r="A329" s="384"/>
      <c r="B329" s="272"/>
      <c r="C329" s="273"/>
      <c r="D329" s="273"/>
      <c r="E329" s="273"/>
      <c r="F329" s="274"/>
      <c r="G329" s="274"/>
      <c r="H329" s="274" t="s">
        <v>78</v>
      </c>
      <c r="I329" s="274">
        <f>SUM(I261:I328)</f>
        <v>146.28152500000007</v>
      </c>
      <c r="J329" s="338"/>
    </row>
    <row r="330" spans="1:10" ht="19">
      <c r="A330" s="384"/>
      <c r="B330" s="272"/>
      <c r="C330" s="273"/>
      <c r="D330" s="273"/>
      <c r="E330" s="273"/>
      <c r="F330" s="274"/>
      <c r="G330" s="274"/>
      <c r="H330" s="274" t="s">
        <v>161</v>
      </c>
      <c r="I330" s="274">
        <v>146.30000000000001</v>
      </c>
      <c r="J330" s="338" t="s">
        <v>79</v>
      </c>
    </row>
    <row r="331" spans="1:10" ht="19">
      <c r="A331" s="384"/>
      <c r="B331" s="272" t="s">
        <v>178</v>
      </c>
      <c r="C331" s="273"/>
      <c r="D331" s="273"/>
      <c r="E331" s="273"/>
      <c r="F331" s="274"/>
      <c r="G331" s="274"/>
      <c r="H331" s="274"/>
      <c r="I331" s="274"/>
      <c r="J331" s="338"/>
    </row>
    <row r="332" spans="1:10" s="41" customFormat="1" ht="19">
      <c r="A332" s="385"/>
      <c r="B332" s="282" t="s">
        <v>179</v>
      </c>
      <c r="C332" s="279"/>
      <c r="D332" s="279"/>
      <c r="E332" s="279"/>
      <c r="F332" s="280"/>
      <c r="G332" s="280"/>
      <c r="H332" s="280"/>
      <c r="I332" s="280">
        <f>I330</f>
        <v>146.30000000000001</v>
      </c>
      <c r="J332" s="338" t="s">
        <v>79</v>
      </c>
    </row>
    <row r="333" spans="1:10" s="41" customFormat="1" ht="19">
      <c r="A333" s="385"/>
      <c r="B333" s="272" t="s">
        <v>180</v>
      </c>
      <c r="C333" s="273"/>
      <c r="D333" s="273"/>
      <c r="E333" s="273"/>
      <c r="F333" s="274"/>
      <c r="G333" s="274"/>
      <c r="H333" s="274"/>
      <c r="I333" s="274"/>
      <c r="J333" s="338"/>
    </row>
    <row r="334" spans="1:10" s="41" customFormat="1" ht="19">
      <c r="A334" s="385"/>
      <c r="B334" s="282" t="s">
        <v>179</v>
      </c>
      <c r="C334" s="279"/>
      <c r="D334" s="279"/>
      <c r="E334" s="279"/>
      <c r="F334" s="280"/>
      <c r="G334" s="280"/>
      <c r="H334" s="280"/>
      <c r="I334" s="280">
        <f>I330</f>
        <v>146.30000000000001</v>
      </c>
      <c r="J334" s="338" t="s">
        <v>79</v>
      </c>
    </row>
    <row r="335" spans="1:10" s="41" customFormat="1" ht="19">
      <c r="A335" s="385"/>
      <c r="B335" s="272" t="s">
        <v>181</v>
      </c>
      <c r="C335" s="273"/>
      <c r="D335" s="273"/>
      <c r="E335" s="273"/>
      <c r="F335" s="274"/>
      <c r="G335" s="274"/>
      <c r="H335" s="274"/>
      <c r="I335" s="274"/>
      <c r="J335" s="338"/>
    </row>
    <row r="336" spans="1:10" s="41" customFormat="1" ht="19">
      <c r="A336" s="385"/>
      <c r="B336" s="282" t="s">
        <v>179</v>
      </c>
      <c r="C336" s="279"/>
      <c r="D336" s="279"/>
      <c r="E336" s="279"/>
      <c r="F336" s="280"/>
      <c r="G336" s="280"/>
      <c r="H336" s="280"/>
      <c r="I336" s="280">
        <f>I330</f>
        <v>146.30000000000001</v>
      </c>
      <c r="J336" s="338" t="s">
        <v>79</v>
      </c>
    </row>
    <row r="337" spans="1:10" s="41" customFormat="1" ht="19">
      <c r="A337" s="385"/>
      <c r="B337" s="272" t="s">
        <v>182</v>
      </c>
      <c r="C337" s="273"/>
      <c r="D337" s="273"/>
      <c r="E337" s="273"/>
      <c r="F337" s="274"/>
      <c r="G337" s="274"/>
      <c r="H337" s="274"/>
      <c r="I337" s="274"/>
      <c r="J337" s="338"/>
    </row>
    <row r="338" spans="1:10" s="41" customFormat="1" ht="19">
      <c r="A338" s="385"/>
      <c r="B338" s="282" t="s">
        <v>179</v>
      </c>
      <c r="C338" s="276"/>
      <c r="D338" s="273"/>
      <c r="E338" s="273"/>
      <c r="F338" s="274"/>
      <c r="G338" s="274"/>
      <c r="H338" s="274"/>
      <c r="I338" s="274">
        <f>I336</f>
        <v>146.30000000000001</v>
      </c>
      <c r="J338" s="338" t="s">
        <v>79</v>
      </c>
    </row>
    <row r="339" spans="1:10" s="41" customFormat="1" ht="19">
      <c r="A339" s="385"/>
      <c r="B339" s="272" t="s">
        <v>183</v>
      </c>
      <c r="C339" s="273"/>
      <c r="D339" s="273"/>
      <c r="E339" s="273"/>
      <c r="F339" s="274"/>
      <c r="G339" s="274"/>
      <c r="H339" s="274"/>
      <c r="I339" s="274"/>
      <c r="J339" s="338"/>
    </row>
    <row r="340" spans="1:10" s="41" customFormat="1" ht="19">
      <c r="A340" s="385"/>
      <c r="B340" s="272" t="s">
        <v>114</v>
      </c>
      <c r="C340" s="276">
        <v>2</v>
      </c>
      <c r="D340" s="273">
        <v>1</v>
      </c>
      <c r="E340" s="273">
        <v>4</v>
      </c>
      <c r="F340" s="274">
        <v>0.3</v>
      </c>
      <c r="G340" s="274">
        <v>0.23</v>
      </c>
      <c r="H340" s="274">
        <v>1.2</v>
      </c>
      <c r="I340" s="274">
        <f t="shared" ref="I340:I345" si="30">PRODUCT(C340:H340)</f>
        <v>0.66239999999999999</v>
      </c>
      <c r="J340" s="338"/>
    </row>
    <row r="341" spans="1:10" s="41" customFormat="1" ht="19">
      <c r="A341" s="385"/>
      <c r="B341" s="272" t="s">
        <v>115</v>
      </c>
      <c r="C341" s="276">
        <v>2</v>
      </c>
      <c r="D341" s="273">
        <v>1</v>
      </c>
      <c r="E341" s="273">
        <v>4</v>
      </c>
      <c r="F341" s="274">
        <v>0.3</v>
      </c>
      <c r="G341" s="274">
        <v>0.3</v>
      </c>
      <c r="H341" s="274">
        <v>1.2</v>
      </c>
      <c r="I341" s="274">
        <f t="shared" si="30"/>
        <v>0.86399999999999999</v>
      </c>
      <c r="J341" s="338"/>
    </row>
    <row r="342" spans="1:10" s="41" customFormat="1" ht="19">
      <c r="A342" s="385"/>
      <c r="B342" s="272" t="s">
        <v>116</v>
      </c>
      <c r="C342" s="276">
        <v>2</v>
      </c>
      <c r="D342" s="273">
        <v>1</v>
      </c>
      <c r="E342" s="273">
        <v>4</v>
      </c>
      <c r="F342" s="274">
        <v>0.45</v>
      </c>
      <c r="G342" s="274">
        <v>0.23</v>
      </c>
      <c r="H342" s="274">
        <v>1.2</v>
      </c>
      <c r="I342" s="274">
        <f t="shared" si="30"/>
        <v>0.99360000000000004</v>
      </c>
      <c r="J342" s="338"/>
    </row>
    <row r="343" spans="1:10" s="41" customFormat="1" ht="19">
      <c r="A343" s="385"/>
      <c r="B343" s="272" t="s">
        <v>117</v>
      </c>
      <c r="C343" s="276">
        <v>2</v>
      </c>
      <c r="D343" s="273">
        <v>1</v>
      </c>
      <c r="E343" s="273">
        <v>16</v>
      </c>
      <c r="F343" s="274">
        <v>0.45</v>
      </c>
      <c r="G343" s="274">
        <v>0.3</v>
      </c>
      <c r="H343" s="274">
        <v>1.2</v>
      </c>
      <c r="I343" s="274">
        <f t="shared" si="30"/>
        <v>5.1840000000000002</v>
      </c>
      <c r="J343" s="338"/>
    </row>
    <row r="344" spans="1:10" s="41" customFormat="1" ht="19">
      <c r="A344" s="385"/>
      <c r="B344" s="272" t="s">
        <v>118</v>
      </c>
      <c r="C344" s="276">
        <v>2</v>
      </c>
      <c r="D344" s="273">
        <v>1</v>
      </c>
      <c r="E344" s="273">
        <v>4</v>
      </c>
      <c r="F344" s="274">
        <v>0.45</v>
      </c>
      <c r="G344" s="274">
        <v>0.3</v>
      </c>
      <c r="H344" s="274">
        <v>1.2</v>
      </c>
      <c r="I344" s="274">
        <f t="shared" si="30"/>
        <v>1.296</v>
      </c>
      <c r="J344" s="338"/>
    </row>
    <row r="345" spans="1:10" s="41" customFormat="1" ht="19">
      <c r="A345" s="385"/>
      <c r="B345" s="272" t="s">
        <v>119</v>
      </c>
      <c r="C345" s="276">
        <v>2</v>
      </c>
      <c r="D345" s="273">
        <v>1</v>
      </c>
      <c r="E345" s="273">
        <v>4</v>
      </c>
      <c r="F345" s="274">
        <v>0.6</v>
      </c>
      <c r="G345" s="274">
        <v>0.23</v>
      </c>
      <c r="H345" s="274">
        <v>1.2</v>
      </c>
      <c r="I345" s="274">
        <f t="shared" si="30"/>
        <v>1.3248</v>
      </c>
      <c r="J345" s="338"/>
    </row>
    <row r="346" spans="1:10" s="41" customFormat="1" ht="19">
      <c r="A346" s="385"/>
      <c r="B346" s="272" t="s">
        <v>184</v>
      </c>
      <c r="C346" s="273"/>
      <c r="D346" s="273"/>
      <c r="E346" s="273"/>
      <c r="F346" s="274"/>
      <c r="G346" s="274"/>
      <c r="H346" s="274"/>
      <c r="I346" s="274"/>
      <c r="J346" s="338"/>
    </row>
    <row r="347" spans="1:10" s="41" customFormat="1" ht="19">
      <c r="A347" s="385"/>
      <c r="B347" s="272" t="s">
        <v>118</v>
      </c>
      <c r="C347" s="276">
        <v>2</v>
      </c>
      <c r="D347" s="273">
        <v>1</v>
      </c>
      <c r="E347" s="273">
        <v>4</v>
      </c>
      <c r="F347" s="274">
        <v>0.45</v>
      </c>
      <c r="G347" s="274">
        <v>0.3</v>
      </c>
      <c r="H347" s="274">
        <v>3.2</v>
      </c>
      <c r="I347" s="274">
        <f t="shared" ref="I347:I348" si="31">PRODUCT(C347:H347)</f>
        <v>3.4560000000000004</v>
      </c>
      <c r="J347" s="338"/>
    </row>
    <row r="348" spans="1:10" s="41" customFormat="1" ht="19">
      <c r="A348" s="385"/>
      <c r="B348" s="272" t="s">
        <v>119</v>
      </c>
      <c r="C348" s="276">
        <v>2</v>
      </c>
      <c r="D348" s="273">
        <v>1</v>
      </c>
      <c r="E348" s="273">
        <v>4</v>
      </c>
      <c r="F348" s="274">
        <v>0.6</v>
      </c>
      <c r="G348" s="274">
        <v>0.23</v>
      </c>
      <c r="H348" s="274">
        <v>3.2</v>
      </c>
      <c r="I348" s="274">
        <f t="shared" si="31"/>
        <v>3.5328000000000004</v>
      </c>
      <c r="J348" s="338"/>
    </row>
    <row r="349" spans="1:10" s="41" customFormat="1" ht="19">
      <c r="A349" s="385"/>
      <c r="B349" s="272" t="s">
        <v>185</v>
      </c>
      <c r="C349" s="273"/>
      <c r="D349" s="273"/>
      <c r="E349" s="273"/>
      <c r="F349" s="274"/>
      <c r="G349" s="274"/>
      <c r="H349" s="274"/>
      <c r="I349" s="274"/>
      <c r="J349" s="338"/>
    </row>
    <row r="350" spans="1:10" s="41" customFormat="1" ht="19">
      <c r="A350" s="385"/>
      <c r="B350" s="272" t="s">
        <v>116</v>
      </c>
      <c r="C350" s="276">
        <v>2</v>
      </c>
      <c r="D350" s="273">
        <v>1</v>
      </c>
      <c r="E350" s="273">
        <v>4</v>
      </c>
      <c r="F350" s="274">
        <v>0.45</v>
      </c>
      <c r="G350" s="274">
        <v>0.23</v>
      </c>
      <c r="H350" s="274">
        <v>3.2</v>
      </c>
      <c r="I350" s="274">
        <f t="shared" ref="I350:I368" si="32">PRODUCT(C350:H350)</f>
        <v>2.6496000000000004</v>
      </c>
      <c r="J350" s="338"/>
    </row>
    <row r="351" spans="1:10" s="41" customFormat="1" ht="19">
      <c r="A351" s="385"/>
      <c r="B351" s="272" t="s">
        <v>186</v>
      </c>
      <c r="C351" s="276"/>
      <c r="D351" s="273"/>
      <c r="E351" s="273"/>
      <c r="F351" s="274"/>
      <c r="G351" s="274"/>
      <c r="H351" s="274"/>
      <c r="I351" s="274"/>
      <c r="J351" s="338"/>
    </row>
    <row r="352" spans="1:10" s="41" customFormat="1" ht="19">
      <c r="A352" s="385"/>
      <c r="B352" s="272" t="s">
        <v>187</v>
      </c>
      <c r="C352" s="276">
        <v>2</v>
      </c>
      <c r="D352" s="273">
        <v>1</v>
      </c>
      <c r="E352" s="273">
        <v>1</v>
      </c>
      <c r="F352" s="274">
        <v>12.78</v>
      </c>
      <c r="G352" s="274">
        <v>0.23</v>
      </c>
      <c r="H352" s="274">
        <v>0.4</v>
      </c>
      <c r="I352" s="274">
        <f t="shared" si="32"/>
        <v>2.3515200000000003</v>
      </c>
      <c r="J352" s="338"/>
    </row>
    <row r="353" spans="1:10" s="41" customFormat="1" ht="19">
      <c r="A353" s="385"/>
      <c r="B353" s="272" t="s">
        <v>188</v>
      </c>
      <c r="C353" s="276">
        <v>2</v>
      </c>
      <c r="D353" s="273">
        <v>1</v>
      </c>
      <c r="E353" s="273">
        <v>2</v>
      </c>
      <c r="F353" s="274">
        <v>12.48</v>
      </c>
      <c r="G353" s="274">
        <v>0.23</v>
      </c>
      <c r="H353" s="274">
        <v>0.4</v>
      </c>
      <c r="I353" s="274">
        <f t="shared" si="32"/>
        <v>4.5926400000000003</v>
      </c>
      <c r="J353" s="338"/>
    </row>
    <row r="354" spans="1:10" s="41" customFormat="1" ht="19">
      <c r="A354" s="385"/>
      <c r="B354" s="272" t="s">
        <v>189</v>
      </c>
      <c r="C354" s="273"/>
      <c r="D354" s="273"/>
      <c r="E354" s="273"/>
      <c r="F354" s="274"/>
      <c r="G354" s="274"/>
      <c r="H354" s="274"/>
      <c r="I354" s="274"/>
      <c r="J354" s="338"/>
    </row>
    <row r="355" spans="1:10" s="41" customFormat="1" ht="19">
      <c r="A355" s="385"/>
      <c r="B355" s="272" t="s">
        <v>190</v>
      </c>
      <c r="C355" s="273">
        <v>2</v>
      </c>
      <c r="D355" s="273">
        <v>1</v>
      </c>
      <c r="E355" s="273">
        <v>1</v>
      </c>
      <c r="F355" s="274">
        <v>2.75</v>
      </c>
      <c r="G355" s="274">
        <v>4.5599999999999996</v>
      </c>
      <c r="H355" s="289">
        <v>0.125</v>
      </c>
      <c r="I355" s="274">
        <f t="shared" si="32"/>
        <v>3.1349999999999998</v>
      </c>
      <c r="J355" s="338"/>
    </row>
    <row r="356" spans="1:10" s="41" customFormat="1" ht="19">
      <c r="A356" s="385"/>
      <c r="B356" s="272" t="s">
        <v>191</v>
      </c>
      <c r="C356" s="273">
        <v>2</v>
      </c>
      <c r="D356" s="273">
        <v>1</v>
      </c>
      <c r="E356" s="273">
        <v>1</v>
      </c>
      <c r="F356" s="274">
        <v>2.75</v>
      </c>
      <c r="G356" s="274">
        <v>2.75</v>
      </c>
      <c r="H356" s="289">
        <v>0.2</v>
      </c>
      <c r="I356" s="274">
        <f t="shared" si="32"/>
        <v>3.0250000000000004</v>
      </c>
      <c r="J356" s="338"/>
    </row>
    <row r="357" spans="1:10" s="41" customFormat="1" ht="19">
      <c r="A357" s="385"/>
      <c r="B357" s="272" t="s">
        <v>192</v>
      </c>
      <c r="C357" s="273">
        <v>2</v>
      </c>
      <c r="D357" s="273">
        <v>1</v>
      </c>
      <c r="E357" s="273">
        <v>1</v>
      </c>
      <c r="F357" s="274">
        <v>2.75</v>
      </c>
      <c r="G357" s="274">
        <v>2.75</v>
      </c>
      <c r="H357" s="289">
        <v>0.2</v>
      </c>
      <c r="I357" s="274">
        <f t="shared" si="32"/>
        <v>3.0250000000000004</v>
      </c>
      <c r="J357" s="338"/>
    </row>
    <row r="358" spans="1:10" s="41" customFormat="1" ht="19">
      <c r="A358" s="385"/>
      <c r="B358" s="272" t="s">
        <v>193</v>
      </c>
      <c r="C358" s="273">
        <v>2</v>
      </c>
      <c r="D358" s="273">
        <v>1</v>
      </c>
      <c r="E358" s="273">
        <v>2</v>
      </c>
      <c r="F358" s="274">
        <v>1.36</v>
      </c>
      <c r="G358" s="274">
        <v>0.23</v>
      </c>
      <c r="H358" s="289">
        <v>0.15</v>
      </c>
      <c r="I358" s="274">
        <f t="shared" si="32"/>
        <v>0.18768000000000001</v>
      </c>
      <c r="J358" s="338"/>
    </row>
    <row r="359" spans="1:10" s="41" customFormat="1" ht="19">
      <c r="A359" s="385"/>
      <c r="B359" s="272" t="s">
        <v>194</v>
      </c>
      <c r="C359" s="273">
        <v>2</v>
      </c>
      <c r="D359" s="273">
        <v>1</v>
      </c>
      <c r="E359" s="273">
        <v>1</v>
      </c>
      <c r="F359" s="274">
        <v>1.36</v>
      </c>
      <c r="G359" s="274">
        <v>0.23</v>
      </c>
      <c r="H359" s="289">
        <v>0.15</v>
      </c>
      <c r="I359" s="274">
        <f t="shared" si="32"/>
        <v>9.3840000000000007E-2</v>
      </c>
      <c r="J359" s="338"/>
    </row>
    <row r="360" spans="1:10" s="41" customFormat="1" ht="19">
      <c r="A360" s="385"/>
      <c r="B360" s="272" t="s">
        <v>195</v>
      </c>
      <c r="C360" s="273">
        <v>2</v>
      </c>
      <c r="D360" s="273">
        <v>1</v>
      </c>
      <c r="E360" s="273">
        <v>3</v>
      </c>
      <c r="F360" s="274">
        <v>1.36</v>
      </c>
      <c r="G360" s="274">
        <v>0.6</v>
      </c>
      <c r="H360" s="289">
        <v>7.4999999999999997E-2</v>
      </c>
      <c r="I360" s="274">
        <f t="shared" si="32"/>
        <v>0.36719999999999997</v>
      </c>
      <c r="J360" s="338"/>
    </row>
    <row r="361" spans="1:10" s="41" customFormat="1" ht="19">
      <c r="A361" s="385"/>
      <c r="B361" s="272" t="s">
        <v>196</v>
      </c>
      <c r="C361" s="273"/>
      <c r="D361" s="273"/>
      <c r="E361" s="273"/>
      <c r="F361" s="274"/>
      <c r="G361" s="274"/>
      <c r="H361" s="289"/>
      <c r="I361" s="274"/>
      <c r="J361" s="338"/>
    </row>
    <row r="362" spans="1:10" s="41" customFormat="1" ht="19">
      <c r="A362" s="385"/>
      <c r="B362" s="272" t="s">
        <v>197</v>
      </c>
      <c r="C362" s="273">
        <v>2</v>
      </c>
      <c r="D362" s="273">
        <v>1</v>
      </c>
      <c r="E362" s="273">
        <v>2</v>
      </c>
      <c r="F362" s="274">
        <v>11.72</v>
      </c>
      <c r="G362" s="274">
        <v>0.23</v>
      </c>
      <c r="H362" s="289">
        <v>0.4</v>
      </c>
      <c r="I362" s="274">
        <f t="shared" si="32"/>
        <v>4.3129600000000003</v>
      </c>
      <c r="J362" s="338"/>
    </row>
    <row r="363" spans="1:10" s="41" customFormat="1" ht="19">
      <c r="A363" s="385"/>
      <c r="B363" s="272" t="s">
        <v>198</v>
      </c>
      <c r="C363" s="273">
        <v>2</v>
      </c>
      <c r="D363" s="273">
        <v>1</v>
      </c>
      <c r="E363" s="273">
        <v>2</v>
      </c>
      <c r="F363" s="274">
        <v>1.53</v>
      </c>
      <c r="G363" s="274">
        <v>0.23</v>
      </c>
      <c r="H363" s="289">
        <v>0.4</v>
      </c>
      <c r="I363" s="274">
        <f t="shared" si="32"/>
        <v>0.5630400000000001</v>
      </c>
      <c r="J363" s="338"/>
    </row>
    <row r="364" spans="1:10" s="41" customFormat="1" ht="19">
      <c r="A364" s="385"/>
      <c r="B364" s="272" t="s">
        <v>189</v>
      </c>
      <c r="C364" s="273">
        <v>2</v>
      </c>
      <c r="D364" s="273">
        <v>1</v>
      </c>
      <c r="E364" s="273">
        <v>2</v>
      </c>
      <c r="F364" s="274">
        <v>4.33</v>
      </c>
      <c r="G364" s="274">
        <v>1.53</v>
      </c>
      <c r="H364" s="289">
        <v>0.125</v>
      </c>
      <c r="I364" s="274">
        <f t="shared" si="32"/>
        <v>3.3124500000000001</v>
      </c>
      <c r="J364" s="338"/>
    </row>
    <row r="365" spans="1:10" s="41" customFormat="1" ht="19">
      <c r="A365" s="385"/>
      <c r="B365" s="272" t="s">
        <v>199</v>
      </c>
      <c r="C365" s="273">
        <v>2</v>
      </c>
      <c r="D365" s="273">
        <v>1</v>
      </c>
      <c r="E365" s="273">
        <v>2</v>
      </c>
      <c r="F365" s="274">
        <v>1.8</v>
      </c>
      <c r="G365" s="274">
        <v>0.2</v>
      </c>
      <c r="H365" s="289">
        <v>1</v>
      </c>
      <c r="I365" s="274">
        <f t="shared" si="32"/>
        <v>1.4400000000000002</v>
      </c>
      <c r="J365" s="338"/>
    </row>
    <row r="366" spans="1:10" s="41" customFormat="1" ht="19">
      <c r="A366" s="385"/>
      <c r="B366" s="272" t="s">
        <v>200</v>
      </c>
      <c r="C366" s="273">
        <v>2</v>
      </c>
      <c r="D366" s="273">
        <v>1</v>
      </c>
      <c r="E366" s="273">
        <v>2</v>
      </c>
      <c r="F366" s="274">
        <v>1.8</v>
      </c>
      <c r="G366" s="274">
        <v>0.2</v>
      </c>
      <c r="H366" s="289">
        <v>1</v>
      </c>
      <c r="I366" s="274">
        <f t="shared" si="32"/>
        <v>1.4400000000000002</v>
      </c>
      <c r="J366" s="338"/>
    </row>
    <row r="367" spans="1:10" s="41" customFormat="1" ht="19">
      <c r="A367" s="385"/>
      <c r="B367" s="272" t="s">
        <v>201</v>
      </c>
      <c r="C367" s="273">
        <v>2</v>
      </c>
      <c r="D367" s="273">
        <v>1</v>
      </c>
      <c r="E367" s="273">
        <v>2</v>
      </c>
      <c r="F367" s="274">
        <v>4.33</v>
      </c>
      <c r="G367" s="274">
        <v>1.53</v>
      </c>
      <c r="H367" s="289">
        <v>0.1</v>
      </c>
      <c r="I367" s="274">
        <f t="shared" si="32"/>
        <v>2.6499600000000001</v>
      </c>
      <c r="J367" s="338"/>
    </row>
    <row r="368" spans="1:10" s="41" customFormat="1" ht="19">
      <c r="A368" s="385"/>
      <c r="B368" s="272" t="s">
        <v>202</v>
      </c>
      <c r="C368" s="273">
        <v>-2</v>
      </c>
      <c r="D368" s="273">
        <v>2</v>
      </c>
      <c r="E368" s="273">
        <v>2</v>
      </c>
      <c r="F368" s="274">
        <v>0.6</v>
      </c>
      <c r="G368" s="274">
        <v>0.6</v>
      </c>
      <c r="H368" s="289">
        <v>0.1</v>
      </c>
      <c r="I368" s="274">
        <f t="shared" si="32"/>
        <v>-0.28799999999999998</v>
      </c>
      <c r="J368" s="338"/>
    </row>
    <row r="369" spans="1:20" s="41" customFormat="1">
      <c r="A369" s="385"/>
      <c r="B369" s="272"/>
      <c r="C369" s="273"/>
      <c r="D369" s="273"/>
      <c r="E369" s="273"/>
      <c r="F369" s="274"/>
      <c r="G369" s="274"/>
      <c r="H369" s="274"/>
      <c r="I369" s="274">
        <f>SUM(I340:I368)</f>
        <v>50.171489999999999</v>
      </c>
      <c r="J369" s="338"/>
    </row>
    <row r="370" spans="1:20" s="41" customFormat="1" ht="19">
      <c r="A370" s="385"/>
      <c r="B370" s="272"/>
      <c r="C370" s="273"/>
      <c r="D370" s="273"/>
      <c r="E370" s="273"/>
      <c r="F370" s="274"/>
      <c r="G370" s="274"/>
      <c r="H370" s="274" t="s">
        <v>161</v>
      </c>
      <c r="I370" s="274">
        <v>50.2</v>
      </c>
      <c r="J370" s="338" t="s">
        <v>19</v>
      </c>
    </row>
    <row r="371" spans="1:20" s="35" customFormat="1" ht="133">
      <c r="A371" s="384">
        <v>10</v>
      </c>
      <c r="B371" s="290" t="s">
        <v>1357</v>
      </c>
      <c r="C371" s="291"/>
      <c r="D371" s="273"/>
      <c r="E371" s="273"/>
      <c r="F371" s="274"/>
      <c r="G371" s="274"/>
      <c r="H371" s="274"/>
      <c r="I371" s="274"/>
      <c r="J371" s="340"/>
      <c r="T371" s="32"/>
    </row>
    <row r="372" spans="1:20" s="35" customFormat="1" ht="19">
      <c r="A372" s="384"/>
      <c r="B372" s="272" t="s">
        <v>203</v>
      </c>
      <c r="C372" s="291"/>
      <c r="D372" s="412">
        <f>+I179+I258+I330+I332+I334+I336+I338+I370</f>
        <v>1224.3999999999999</v>
      </c>
      <c r="E372" s="273">
        <v>125</v>
      </c>
      <c r="F372" s="274"/>
      <c r="G372" s="274"/>
      <c r="H372" s="274">
        <f>+D372*E372</f>
        <v>153049.99999999997</v>
      </c>
      <c r="I372" s="274">
        <f>+H372/1000</f>
        <v>153.04999999999998</v>
      </c>
      <c r="J372" s="340" t="s">
        <v>26</v>
      </c>
      <c r="T372" s="32"/>
    </row>
    <row r="373" spans="1:20" s="35" customFormat="1" ht="247">
      <c r="A373" s="384">
        <v>11</v>
      </c>
      <c r="B373" s="290" t="s">
        <v>1358</v>
      </c>
      <c r="C373" s="291"/>
      <c r="D373" s="273"/>
      <c r="E373" s="273"/>
      <c r="F373" s="274"/>
      <c r="G373" s="274"/>
      <c r="H373" s="274"/>
      <c r="I373" s="274"/>
      <c r="J373" s="340"/>
      <c r="T373" s="32"/>
    </row>
    <row r="374" spans="1:20" s="35" customFormat="1" ht="19">
      <c r="A374" s="384"/>
      <c r="B374" s="290" t="s">
        <v>204</v>
      </c>
      <c r="C374" s="291"/>
      <c r="D374" s="273"/>
      <c r="E374" s="273"/>
      <c r="F374" s="274"/>
      <c r="G374" s="274"/>
      <c r="H374" s="274"/>
      <c r="I374" s="274">
        <f>I372</f>
        <v>153.04999999999998</v>
      </c>
      <c r="J374" s="340" t="s">
        <v>26</v>
      </c>
      <c r="T374" s="32"/>
    </row>
    <row r="375" spans="1:20" s="41" customFormat="1">
      <c r="A375" s="385"/>
      <c r="B375" s="272"/>
      <c r="C375" s="273"/>
      <c r="D375" s="273"/>
      <c r="E375" s="273"/>
      <c r="F375" s="274"/>
      <c r="G375" s="274"/>
      <c r="H375" s="274"/>
      <c r="I375" s="274"/>
      <c r="J375" s="338"/>
    </row>
    <row r="376" spans="1:20" ht="209">
      <c r="A376" s="384">
        <v>12</v>
      </c>
      <c r="B376" s="7" t="s">
        <v>1359</v>
      </c>
      <c r="C376" s="273"/>
      <c r="D376" s="273"/>
      <c r="E376" s="273"/>
      <c r="F376" s="274"/>
      <c r="G376" s="274"/>
      <c r="H376" s="274"/>
      <c r="I376" s="274"/>
      <c r="J376" s="338"/>
    </row>
    <row r="377" spans="1:20" ht="19">
      <c r="A377" s="384"/>
      <c r="B377" s="272" t="s">
        <v>205</v>
      </c>
      <c r="C377" s="273"/>
      <c r="D377" s="273"/>
      <c r="E377" s="273"/>
      <c r="F377" s="274"/>
      <c r="G377" s="274"/>
      <c r="H377" s="274"/>
      <c r="I377" s="274"/>
      <c r="J377" s="338"/>
    </row>
    <row r="378" spans="1:20" ht="19">
      <c r="A378" s="384"/>
      <c r="B378" s="272" t="s">
        <v>206</v>
      </c>
      <c r="C378" s="273">
        <v>2</v>
      </c>
      <c r="D378" s="273">
        <v>1</v>
      </c>
      <c r="E378" s="273">
        <v>1</v>
      </c>
      <c r="F378" s="274">
        <v>8.76</v>
      </c>
      <c r="G378" s="274">
        <v>0.23</v>
      </c>
      <c r="H378" s="274">
        <v>2.65</v>
      </c>
      <c r="I378" s="274">
        <f t="shared" ref="I378:I387" si="33">PRODUCT(C378:H378)</f>
        <v>10.67844</v>
      </c>
      <c r="J378" s="338"/>
      <c r="K378" s="32">
        <v>3.05</v>
      </c>
      <c r="L378" s="32">
        <v>0.3</v>
      </c>
      <c r="M378" s="32">
        <f>K378-L378</f>
        <v>2.75</v>
      </c>
    </row>
    <row r="379" spans="1:20" ht="19">
      <c r="A379" s="384"/>
      <c r="B379" s="272" t="s">
        <v>207</v>
      </c>
      <c r="C379" s="273">
        <v>-2</v>
      </c>
      <c r="D379" s="273">
        <v>1</v>
      </c>
      <c r="E379" s="273">
        <v>1</v>
      </c>
      <c r="F379" s="274">
        <v>1.5</v>
      </c>
      <c r="G379" s="274">
        <v>0.23</v>
      </c>
      <c r="H379" s="274">
        <v>1.2</v>
      </c>
      <c r="I379" s="274">
        <f t="shared" si="33"/>
        <v>-0.82800000000000007</v>
      </c>
      <c r="J379" s="338"/>
    </row>
    <row r="380" spans="1:20" ht="19">
      <c r="A380" s="384"/>
      <c r="B380" s="272" t="s">
        <v>208</v>
      </c>
      <c r="C380" s="273">
        <v>2</v>
      </c>
      <c r="D380" s="273">
        <v>1</v>
      </c>
      <c r="E380" s="273">
        <v>1</v>
      </c>
      <c r="F380" s="274">
        <v>8.33</v>
      </c>
      <c r="G380" s="274">
        <v>0.23</v>
      </c>
      <c r="H380" s="274">
        <v>2.7</v>
      </c>
      <c r="I380" s="274">
        <f t="shared" si="33"/>
        <v>10.345860000000002</v>
      </c>
      <c r="J380" s="338"/>
    </row>
    <row r="381" spans="1:20" ht="19">
      <c r="A381" s="384"/>
      <c r="B381" s="272" t="s">
        <v>209</v>
      </c>
      <c r="C381" s="273">
        <v>-2</v>
      </c>
      <c r="D381" s="273">
        <v>1</v>
      </c>
      <c r="E381" s="273">
        <v>1</v>
      </c>
      <c r="F381" s="274">
        <v>0.9</v>
      </c>
      <c r="G381" s="274">
        <v>2.1</v>
      </c>
      <c r="H381" s="274">
        <v>2.1</v>
      </c>
      <c r="I381" s="274">
        <f t="shared" si="33"/>
        <v>-7.9380000000000006</v>
      </c>
      <c r="J381" s="338"/>
      <c r="M381" s="32">
        <f>0.4-0.125</f>
        <v>0.27500000000000002</v>
      </c>
    </row>
    <row r="382" spans="1:20" ht="19">
      <c r="A382" s="384"/>
      <c r="B382" s="272" t="s">
        <v>210</v>
      </c>
      <c r="C382" s="273">
        <v>2</v>
      </c>
      <c r="D382" s="273">
        <v>1</v>
      </c>
      <c r="E382" s="273">
        <v>1</v>
      </c>
      <c r="F382" s="274">
        <v>5.64</v>
      </c>
      <c r="G382" s="274">
        <v>0.23</v>
      </c>
      <c r="H382" s="274">
        <v>2.7</v>
      </c>
      <c r="I382" s="274">
        <f t="shared" si="33"/>
        <v>7.00488</v>
      </c>
      <c r="J382" s="338"/>
      <c r="M382" s="32">
        <v>0.4</v>
      </c>
    </row>
    <row r="383" spans="1:20" ht="19">
      <c r="A383" s="384"/>
      <c r="B383" s="272" t="s">
        <v>211</v>
      </c>
      <c r="C383" s="273">
        <v>-2</v>
      </c>
      <c r="D383" s="273">
        <v>1</v>
      </c>
      <c r="E383" s="273">
        <v>1</v>
      </c>
      <c r="F383" s="274">
        <v>0.75</v>
      </c>
      <c r="G383" s="274">
        <v>0.23</v>
      </c>
      <c r="H383" s="274">
        <v>2.1</v>
      </c>
      <c r="I383" s="274">
        <f t="shared" si="33"/>
        <v>-0.72450000000000014</v>
      </c>
      <c r="J383" s="338"/>
      <c r="M383" s="32">
        <f>0.4-0.125</f>
        <v>0.27500000000000002</v>
      </c>
    </row>
    <row r="384" spans="1:20" ht="19">
      <c r="A384" s="384"/>
      <c r="B384" s="272" t="s">
        <v>212</v>
      </c>
      <c r="C384" s="273">
        <v>2</v>
      </c>
      <c r="D384" s="273">
        <v>1</v>
      </c>
      <c r="E384" s="273">
        <v>1</v>
      </c>
      <c r="F384" s="274">
        <v>8.2799999999999994</v>
      </c>
      <c r="G384" s="274">
        <v>0.23</v>
      </c>
      <c r="H384" s="274">
        <v>2.65</v>
      </c>
      <c r="I384" s="274">
        <f t="shared" si="33"/>
        <v>10.093319999999999</v>
      </c>
      <c r="J384" s="338"/>
      <c r="M384" s="32">
        <f>M383/2</f>
        <v>0.13750000000000001</v>
      </c>
    </row>
    <row r="385" spans="1:13" ht="19">
      <c r="A385" s="384"/>
      <c r="B385" s="272" t="s">
        <v>213</v>
      </c>
      <c r="C385" s="273">
        <v>-2</v>
      </c>
      <c r="D385" s="273">
        <v>1</v>
      </c>
      <c r="E385" s="273">
        <v>1</v>
      </c>
      <c r="F385" s="274">
        <v>0.9</v>
      </c>
      <c r="G385" s="274">
        <v>0.23</v>
      </c>
      <c r="H385" s="274">
        <v>2.1</v>
      </c>
      <c r="I385" s="274">
        <f t="shared" si="33"/>
        <v>-0.86940000000000006</v>
      </c>
      <c r="J385" s="338"/>
      <c r="M385" s="32">
        <f>3.05-M384</f>
        <v>2.9124999999999996</v>
      </c>
    </row>
    <row r="386" spans="1:13" ht="19">
      <c r="A386" s="384"/>
      <c r="B386" s="272" t="s">
        <v>214</v>
      </c>
      <c r="C386" s="273">
        <v>-2</v>
      </c>
      <c r="D386" s="273">
        <v>1</v>
      </c>
      <c r="E386" s="273">
        <v>2</v>
      </c>
      <c r="F386" s="274">
        <v>1.36</v>
      </c>
      <c r="G386" s="274">
        <v>0.23</v>
      </c>
      <c r="H386" s="274">
        <v>0.15</v>
      </c>
      <c r="I386" s="274">
        <f t="shared" si="33"/>
        <v>-0.18768000000000001</v>
      </c>
      <c r="J386" s="338"/>
    </row>
    <row r="387" spans="1:13" ht="19">
      <c r="A387" s="384"/>
      <c r="B387" s="272" t="s">
        <v>215</v>
      </c>
      <c r="C387" s="273">
        <v>-2</v>
      </c>
      <c r="D387" s="273">
        <v>1</v>
      </c>
      <c r="E387" s="273">
        <v>1</v>
      </c>
      <c r="F387" s="274">
        <v>1.1599999999999999</v>
      </c>
      <c r="G387" s="274">
        <v>0.23</v>
      </c>
      <c r="H387" s="274">
        <v>0.15</v>
      </c>
      <c r="I387" s="274">
        <f t="shared" si="33"/>
        <v>-8.0039999999999986E-2</v>
      </c>
      <c r="J387" s="338"/>
    </row>
    <row r="388" spans="1:13">
      <c r="A388" s="384"/>
      <c r="B388" s="272"/>
      <c r="C388" s="273"/>
      <c r="D388" s="273"/>
      <c r="E388" s="273"/>
      <c r="F388" s="274"/>
      <c r="G388" s="274"/>
      <c r="H388" s="274"/>
      <c r="I388" s="274">
        <f>SUM(I378:I387)</f>
        <v>27.494879999999998</v>
      </c>
      <c r="J388" s="338"/>
    </row>
    <row r="389" spans="1:13" ht="19">
      <c r="A389" s="384"/>
      <c r="B389" s="272"/>
      <c r="C389" s="273"/>
      <c r="D389" s="273"/>
      <c r="E389" s="273"/>
      <c r="F389" s="274"/>
      <c r="G389" s="274"/>
      <c r="H389" s="274" t="s">
        <v>161</v>
      </c>
      <c r="I389" s="274">
        <v>27.5</v>
      </c>
      <c r="J389" s="338" t="s">
        <v>19</v>
      </c>
    </row>
    <row r="390" spans="1:13" ht="19">
      <c r="A390" s="384"/>
      <c r="B390" s="272" t="s">
        <v>216</v>
      </c>
      <c r="C390" s="273"/>
      <c r="D390" s="273"/>
      <c r="E390" s="273"/>
      <c r="F390" s="274"/>
      <c r="G390" s="274"/>
      <c r="H390" s="274"/>
      <c r="I390" s="274"/>
      <c r="J390" s="338"/>
    </row>
    <row r="391" spans="1:13" ht="19">
      <c r="A391" s="384"/>
      <c r="B391" s="272" t="s">
        <v>217</v>
      </c>
      <c r="C391" s="273">
        <v>2</v>
      </c>
      <c r="D391" s="273">
        <v>1</v>
      </c>
      <c r="E391" s="273">
        <v>4</v>
      </c>
      <c r="F391" s="274">
        <v>35.35</v>
      </c>
      <c r="G391" s="274">
        <v>0.23</v>
      </c>
      <c r="H391" s="274">
        <v>2.65</v>
      </c>
      <c r="I391" s="274">
        <f t="shared" ref="I391:I397" si="34">PRODUCT(C391:H391)</f>
        <v>172.36660000000003</v>
      </c>
      <c r="J391" s="338"/>
    </row>
    <row r="392" spans="1:13" ht="19">
      <c r="A392" s="384"/>
      <c r="B392" s="272" t="s">
        <v>218</v>
      </c>
      <c r="C392" s="273">
        <v>2</v>
      </c>
      <c r="D392" s="273">
        <v>1</v>
      </c>
      <c r="E392" s="273">
        <v>1</v>
      </c>
      <c r="F392" s="274">
        <v>8.2799999999999994</v>
      </c>
      <c r="G392" s="274">
        <v>0.23</v>
      </c>
      <c r="H392" s="274">
        <v>2.65</v>
      </c>
      <c r="I392" s="274">
        <f t="shared" si="34"/>
        <v>10.093319999999999</v>
      </c>
      <c r="J392" s="338"/>
    </row>
    <row r="393" spans="1:13" ht="19">
      <c r="A393" s="384"/>
      <c r="B393" s="272" t="s">
        <v>219</v>
      </c>
      <c r="C393" s="273">
        <v>2</v>
      </c>
      <c r="D393" s="273">
        <v>1</v>
      </c>
      <c r="E393" s="273">
        <v>2</v>
      </c>
      <c r="F393" s="274">
        <v>2.15</v>
      </c>
      <c r="G393" s="274">
        <v>0.23</v>
      </c>
      <c r="H393" s="274">
        <v>2.65</v>
      </c>
      <c r="I393" s="274">
        <f t="shared" si="34"/>
        <v>5.2416999999999998</v>
      </c>
      <c r="J393" s="338"/>
    </row>
    <row r="394" spans="1:13" ht="19">
      <c r="A394" s="384"/>
      <c r="B394" s="272" t="s">
        <v>220</v>
      </c>
      <c r="C394" s="273">
        <v>2</v>
      </c>
      <c r="D394" s="273">
        <v>1</v>
      </c>
      <c r="E394" s="273">
        <v>3</v>
      </c>
      <c r="F394" s="274">
        <v>2.29</v>
      </c>
      <c r="G394" s="274">
        <v>0.23</v>
      </c>
      <c r="H394" s="274">
        <v>2.65</v>
      </c>
      <c r="I394" s="274">
        <f t="shared" si="34"/>
        <v>8.37453</v>
      </c>
      <c r="J394" s="338"/>
    </row>
    <row r="395" spans="1:13" ht="19">
      <c r="A395" s="384"/>
      <c r="B395" s="272" t="s">
        <v>221</v>
      </c>
      <c r="C395" s="273">
        <v>-2</v>
      </c>
      <c r="D395" s="273">
        <v>1</v>
      </c>
      <c r="E395" s="273">
        <v>4</v>
      </c>
      <c r="F395" s="274">
        <v>1</v>
      </c>
      <c r="G395" s="274">
        <v>0.23</v>
      </c>
      <c r="H395" s="274">
        <v>2.1</v>
      </c>
      <c r="I395" s="274">
        <f t="shared" si="34"/>
        <v>-3.8640000000000003</v>
      </c>
      <c r="J395" s="338"/>
    </row>
    <row r="396" spans="1:13" ht="19">
      <c r="A396" s="384"/>
      <c r="B396" s="272" t="s">
        <v>222</v>
      </c>
      <c r="C396" s="273">
        <v>-2</v>
      </c>
      <c r="D396" s="273">
        <v>2</v>
      </c>
      <c r="E396" s="273">
        <v>4</v>
      </c>
      <c r="F396" s="274">
        <v>0.9</v>
      </c>
      <c r="G396" s="274">
        <v>0.23</v>
      </c>
      <c r="H396" s="274">
        <v>2.1</v>
      </c>
      <c r="I396" s="274">
        <f t="shared" si="34"/>
        <v>-6.9552000000000005</v>
      </c>
      <c r="J396" s="338"/>
    </row>
    <row r="397" spans="1:13" ht="19">
      <c r="A397" s="384"/>
      <c r="B397" s="272" t="s">
        <v>223</v>
      </c>
      <c r="C397" s="273">
        <v>-2</v>
      </c>
      <c r="D397" s="273">
        <v>1</v>
      </c>
      <c r="E397" s="273">
        <v>1</v>
      </c>
      <c r="F397" s="274">
        <v>0.9</v>
      </c>
      <c r="G397" s="274">
        <v>0.23</v>
      </c>
      <c r="H397" s="274">
        <v>2.1</v>
      </c>
      <c r="I397" s="274">
        <f t="shared" si="34"/>
        <v>-0.86940000000000006</v>
      </c>
      <c r="J397" s="338"/>
    </row>
    <row r="398" spans="1:13" ht="19">
      <c r="A398" s="324"/>
      <c r="B398" s="272" t="s">
        <v>224</v>
      </c>
      <c r="C398" s="273">
        <v>-2</v>
      </c>
      <c r="D398" s="273">
        <v>1</v>
      </c>
      <c r="E398" s="273">
        <v>4</v>
      </c>
      <c r="F398" s="274">
        <v>0.85</v>
      </c>
      <c r="G398" s="274">
        <v>0.23</v>
      </c>
      <c r="H398" s="274">
        <v>1.35</v>
      </c>
      <c r="I398" s="274">
        <f>PRODUCT(C398:H398)</f>
        <v>-2.1114000000000002</v>
      </c>
      <c r="J398" s="338"/>
    </row>
    <row r="399" spans="1:13" ht="19">
      <c r="A399" s="324"/>
      <c r="B399" s="272" t="s">
        <v>225</v>
      </c>
      <c r="C399" s="273">
        <v>-2</v>
      </c>
      <c r="D399" s="273">
        <v>1</v>
      </c>
      <c r="E399" s="273">
        <v>4</v>
      </c>
      <c r="F399" s="274">
        <v>1.2</v>
      </c>
      <c r="G399" s="274">
        <v>0.23</v>
      </c>
      <c r="H399" s="274">
        <v>1.05</v>
      </c>
      <c r="I399" s="274">
        <f>PRODUCT(C399:H399)</f>
        <v>-2.3184000000000005</v>
      </c>
      <c r="J399" s="338"/>
    </row>
    <row r="400" spans="1:13" ht="19">
      <c r="A400" s="384"/>
      <c r="B400" s="272" t="s">
        <v>226</v>
      </c>
      <c r="C400" s="273">
        <v>-2</v>
      </c>
      <c r="D400" s="273">
        <v>1</v>
      </c>
      <c r="E400" s="273">
        <v>4</v>
      </c>
      <c r="F400" s="274">
        <v>0.9</v>
      </c>
      <c r="G400" s="274">
        <v>0.23</v>
      </c>
      <c r="H400" s="274">
        <v>0.13500000000000001</v>
      </c>
      <c r="I400" s="274">
        <f>PRODUCT(C400:H400)</f>
        <v>-0.22356000000000004</v>
      </c>
      <c r="J400" s="338"/>
    </row>
    <row r="401" spans="1:11" ht="19">
      <c r="A401" s="384"/>
      <c r="B401" s="272" t="s">
        <v>227</v>
      </c>
      <c r="C401" s="273">
        <v>-2</v>
      </c>
      <c r="D401" s="273">
        <v>1</v>
      </c>
      <c r="E401" s="273">
        <v>4</v>
      </c>
      <c r="F401" s="274">
        <v>1.35</v>
      </c>
      <c r="G401" s="274">
        <v>0.23</v>
      </c>
      <c r="H401" s="274">
        <v>1.35</v>
      </c>
      <c r="I401" s="274">
        <f>PRODUCT(C401:H401)</f>
        <v>-3.3534000000000006</v>
      </c>
      <c r="J401" s="338"/>
    </row>
    <row r="402" spans="1:11" ht="19">
      <c r="A402" s="384"/>
      <c r="B402" s="272" t="s">
        <v>228</v>
      </c>
      <c r="C402" s="273">
        <v>-2</v>
      </c>
      <c r="D402" s="273">
        <v>1</v>
      </c>
      <c r="E402" s="273">
        <v>4</v>
      </c>
      <c r="F402" s="274">
        <v>1.05</v>
      </c>
      <c r="G402" s="274">
        <v>0.23</v>
      </c>
      <c r="H402" s="274">
        <v>1.35</v>
      </c>
      <c r="I402" s="274">
        <f t="shared" ref="I402:I404" si="35">PRODUCT(C402:H402)</f>
        <v>-2.6082000000000005</v>
      </c>
      <c r="J402" s="338"/>
    </row>
    <row r="403" spans="1:11" ht="19">
      <c r="A403" s="384"/>
      <c r="B403" s="272" t="s">
        <v>229</v>
      </c>
      <c r="C403" s="273">
        <v>-2</v>
      </c>
      <c r="D403" s="273">
        <v>1</v>
      </c>
      <c r="E403" s="273">
        <v>4</v>
      </c>
      <c r="F403" s="274">
        <v>1.5</v>
      </c>
      <c r="G403" s="274">
        <v>0.23</v>
      </c>
      <c r="H403" s="274">
        <v>1.35</v>
      </c>
      <c r="I403" s="274">
        <f t="shared" si="35"/>
        <v>-3.7260000000000004</v>
      </c>
      <c r="J403" s="338"/>
    </row>
    <row r="404" spans="1:11" ht="19">
      <c r="A404" s="384"/>
      <c r="B404" s="272" t="s">
        <v>230</v>
      </c>
      <c r="C404" s="273">
        <v>-2</v>
      </c>
      <c r="D404" s="273">
        <v>1</v>
      </c>
      <c r="E404" s="273">
        <v>1</v>
      </c>
      <c r="F404" s="274">
        <v>0.6</v>
      </c>
      <c r="G404" s="274">
        <v>0.23</v>
      </c>
      <c r="H404" s="274">
        <v>1.35</v>
      </c>
      <c r="I404" s="274">
        <f t="shared" si="35"/>
        <v>-0.37260000000000004</v>
      </c>
      <c r="J404" s="338"/>
    </row>
    <row r="405" spans="1:11" ht="19">
      <c r="A405" s="384"/>
      <c r="B405" s="272" t="s">
        <v>231</v>
      </c>
      <c r="C405" s="273">
        <v>-2</v>
      </c>
      <c r="D405" s="273">
        <v>2</v>
      </c>
      <c r="E405" s="273">
        <v>4</v>
      </c>
      <c r="F405" s="274">
        <v>0.75</v>
      </c>
      <c r="G405" s="274">
        <v>0.23</v>
      </c>
      <c r="H405" s="274">
        <v>0.6</v>
      </c>
      <c r="I405" s="274">
        <f>PRODUCT(C405:H405)</f>
        <v>-1.6560000000000001</v>
      </c>
      <c r="J405" s="338"/>
    </row>
    <row r="406" spans="1:11" ht="19">
      <c r="A406" s="384"/>
      <c r="B406" s="272" t="s">
        <v>232</v>
      </c>
      <c r="C406" s="273">
        <v>-2</v>
      </c>
      <c r="D406" s="273">
        <v>1</v>
      </c>
      <c r="E406" s="273">
        <v>1</v>
      </c>
      <c r="F406" s="274">
        <v>1.8</v>
      </c>
      <c r="G406" s="274">
        <v>0.23</v>
      </c>
      <c r="H406" s="274">
        <v>1.35</v>
      </c>
      <c r="I406" s="274">
        <f>PRODUCT(C406:H406)</f>
        <v>-1.1178000000000001</v>
      </c>
      <c r="J406" s="338"/>
    </row>
    <row r="407" spans="1:11" ht="19">
      <c r="A407" s="384"/>
      <c r="B407" s="272" t="s">
        <v>233</v>
      </c>
      <c r="C407" s="273">
        <v>-2</v>
      </c>
      <c r="D407" s="273">
        <v>1</v>
      </c>
      <c r="E407" s="273">
        <v>4</v>
      </c>
      <c r="F407" s="274">
        <v>1.46</v>
      </c>
      <c r="G407" s="274">
        <v>0.23</v>
      </c>
      <c r="H407" s="274">
        <v>0.15</v>
      </c>
      <c r="I407" s="274">
        <f t="shared" ref="I407:I408" si="36">PRODUCT(C407:H407)</f>
        <v>-0.40295999999999998</v>
      </c>
      <c r="J407" s="338"/>
    </row>
    <row r="408" spans="1:11" ht="19">
      <c r="A408" s="384"/>
      <c r="B408" s="272" t="s">
        <v>234</v>
      </c>
      <c r="C408" s="273">
        <v>-2</v>
      </c>
      <c r="D408" s="273">
        <v>2</v>
      </c>
      <c r="E408" s="273">
        <v>4</v>
      </c>
      <c r="F408" s="274">
        <v>1.36</v>
      </c>
      <c r="G408" s="274">
        <v>0.23</v>
      </c>
      <c r="H408" s="274">
        <v>0.15</v>
      </c>
      <c r="I408" s="274">
        <f t="shared" si="36"/>
        <v>-0.75072000000000005</v>
      </c>
      <c r="J408" s="338"/>
      <c r="K408" s="32">
        <f>F408+0.46</f>
        <v>1.82</v>
      </c>
    </row>
    <row r="409" spans="1:11" ht="19">
      <c r="A409" s="324"/>
      <c r="B409" s="272" t="s">
        <v>235</v>
      </c>
      <c r="C409" s="273">
        <v>-2</v>
      </c>
      <c r="D409" s="273">
        <v>1</v>
      </c>
      <c r="E409" s="273">
        <v>4</v>
      </c>
      <c r="F409" s="274">
        <v>1.2</v>
      </c>
      <c r="G409" s="274">
        <v>0.23</v>
      </c>
      <c r="H409" s="274">
        <v>0.2</v>
      </c>
      <c r="I409" s="274">
        <f>PRODUCT(C409:H409)</f>
        <v>-0.44160000000000005</v>
      </c>
      <c r="J409" s="338"/>
    </row>
    <row r="410" spans="1:11" ht="19">
      <c r="A410" s="384"/>
      <c r="B410" s="272" t="s">
        <v>226</v>
      </c>
      <c r="C410" s="273">
        <v>-2</v>
      </c>
      <c r="D410" s="273">
        <v>1</v>
      </c>
      <c r="E410" s="273">
        <v>4</v>
      </c>
      <c r="F410" s="274">
        <v>0.9</v>
      </c>
      <c r="G410" s="274">
        <v>0.23</v>
      </c>
      <c r="H410" s="274">
        <v>0.2</v>
      </c>
      <c r="I410" s="274">
        <f>PRODUCT(C410:H410)</f>
        <v>-0.33120000000000005</v>
      </c>
      <c r="J410" s="338"/>
    </row>
    <row r="411" spans="1:11" ht="19">
      <c r="A411" s="384"/>
      <c r="B411" s="272" t="s">
        <v>227</v>
      </c>
      <c r="C411" s="273">
        <v>-2</v>
      </c>
      <c r="D411" s="273">
        <v>1</v>
      </c>
      <c r="E411" s="273">
        <v>4</v>
      </c>
      <c r="F411" s="274">
        <v>1.35</v>
      </c>
      <c r="G411" s="274">
        <v>0.23</v>
      </c>
      <c r="H411" s="274">
        <v>0.2</v>
      </c>
      <c r="I411" s="274">
        <f>PRODUCT(C411:H411)</f>
        <v>-0.49680000000000013</v>
      </c>
      <c r="J411" s="338"/>
    </row>
    <row r="412" spans="1:11" ht="19">
      <c r="A412" s="384"/>
      <c r="B412" s="272" t="s">
        <v>228</v>
      </c>
      <c r="C412" s="273">
        <v>-2</v>
      </c>
      <c r="D412" s="273">
        <v>1</v>
      </c>
      <c r="E412" s="273">
        <v>4</v>
      </c>
      <c r="F412" s="274">
        <v>1.05</v>
      </c>
      <c r="G412" s="274">
        <v>0.23</v>
      </c>
      <c r="H412" s="274">
        <v>0.2</v>
      </c>
      <c r="I412" s="274">
        <f t="shared" ref="I412:I413" si="37">PRODUCT(C412:H412)</f>
        <v>-0.38640000000000008</v>
      </c>
      <c r="J412" s="338"/>
    </row>
    <row r="413" spans="1:11" ht="19">
      <c r="A413" s="384"/>
      <c r="B413" s="272" t="s">
        <v>229</v>
      </c>
      <c r="C413" s="273">
        <v>-2</v>
      </c>
      <c r="D413" s="273">
        <v>1</v>
      </c>
      <c r="E413" s="273">
        <v>4</v>
      </c>
      <c r="F413" s="274">
        <v>1.5</v>
      </c>
      <c r="G413" s="274">
        <v>0.23</v>
      </c>
      <c r="H413" s="274">
        <v>0.2</v>
      </c>
      <c r="I413" s="274">
        <f t="shared" si="37"/>
        <v>-0.55200000000000005</v>
      </c>
      <c r="J413" s="338"/>
    </row>
    <row r="414" spans="1:11" ht="19">
      <c r="A414" s="384"/>
      <c r="B414" s="272" t="s">
        <v>231</v>
      </c>
      <c r="C414" s="273">
        <v>-2</v>
      </c>
      <c r="D414" s="273">
        <v>2</v>
      </c>
      <c r="E414" s="273">
        <v>4</v>
      </c>
      <c r="F414" s="274">
        <v>0.75</v>
      </c>
      <c r="G414" s="274">
        <v>0.23</v>
      </c>
      <c r="H414" s="274">
        <v>0.05</v>
      </c>
      <c r="I414" s="274">
        <f>PRODUCT(C414:H414)</f>
        <v>-0.13800000000000001</v>
      </c>
      <c r="J414" s="338"/>
    </row>
    <row r="415" spans="1:11" ht="19">
      <c r="A415" s="384"/>
      <c r="B415" s="272" t="s">
        <v>236</v>
      </c>
      <c r="C415" s="273">
        <v>-2</v>
      </c>
      <c r="D415" s="273">
        <v>1</v>
      </c>
      <c r="E415" s="273">
        <v>4</v>
      </c>
      <c r="F415" s="274">
        <v>1.06</v>
      </c>
      <c r="G415" s="274">
        <v>0.23</v>
      </c>
      <c r="H415" s="274">
        <v>0.2</v>
      </c>
      <c r="I415" s="274">
        <f>PRODUCT(C415:H415)</f>
        <v>-0.39008000000000004</v>
      </c>
      <c r="J415" s="338"/>
    </row>
    <row r="416" spans="1:11">
      <c r="A416" s="384"/>
      <c r="B416" s="293"/>
      <c r="C416" s="276"/>
      <c r="D416" s="276"/>
      <c r="E416" s="276"/>
      <c r="F416" s="298"/>
      <c r="G416" s="298"/>
      <c r="H416" s="298"/>
      <c r="I416" s="298">
        <f>SUM(I391:I415)</f>
        <v>163.01043000000001</v>
      </c>
      <c r="J416" s="338"/>
    </row>
    <row r="417" spans="1:12" ht="19">
      <c r="A417" s="384"/>
      <c r="B417" s="272"/>
      <c r="C417" s="273"/>
      <c r="D417" s="273"/>
      <c r="E417" s="273"/>
      <c r="F417" s="274"/>
      <c r="G417" s="274"/>
      <c r="H417" s="274" t="s">
        <v>13</v>
      </c>
      <c r="I417" s="274">
        <v>163.1</v>
      </c>
      <c r="J417" s="338" t="s">
        <v>79</v>
      </c>
    </row>
    <row r="418" spans="1:12" ht="19">
      <c r="A418" s="384"/>
      <c r="B418" s="272" t="s">
        <v>237</v>
      </c>
      <c r="C418" s="273"/>
      <c r="D418" s="273"/>
      <c r="E418" s="273"/>
      <c r="F418" s="274"/>
      <c r="G418" s="274"/>
      <c r="H418" s="274"/>
      <c r="I418" s="274"/>
      <c r="J418" s="338"/>
    </row>
    <row r="419" spans="1:12" ht="19">
      <c r="A419" s="384"/>
      <c r="B419" s="272" t="s">
        <v>217</v>
      </c>
      <c r="C419" s="273">
        <v>2</v>
      </c>
      <c r="D419" s="273">
        <v>1</v>
      </c>
      <c r="E419" s="273">
        <v>4</v>
      </c>
      <c r="F419" s="274">
        <v>35.35</v>
      </c>
      <c r="G419" s="274">
        <v>0.23</v>
      </c>
      <c r="H419" s="274">
        <v>2.65</v>
      </c>
      <c r="I419" s="274">
        <f t="shared" ref="I419:I425" si="38">PRODUCT(C419:H419)</f>
        <v>172.36660000000003</v>
      </c>
      <c r="J419" s="338"/>
    </row>
    <row r="420" spans="1:12" ht="19">
      <c r="A420" s="384"/>
      <c r="B420" s="272" t="s">
        <v>218</v>
      </c>
      <c r="C420" s="273">
        <v>2</v>
      </c>
      <c r="D420" s="273">
        <v>1</v>
      </c>
      <c r="E420" s="273">
        <v>1</v>
      </c>
      <c r="F420" s="274">
        <v>8.2799999999999994</v>
      </c>
      <c r="G420" s="274">
        <v>0.23</v>
      </c>
      <c r="H420" s="274">
        <v>2.65</v>
      </c>
      <c r="I420" s="274">
        <f t="shared" si="38"/>
        <v>10.093319999999999</v>
      </c>
      <c r="J420" s="338"/>
    </row>
    <row r="421" spans="1:12" ht="19">
      <c r="A421" s="384"/>
      <c r="B421" s="272" t="s">
        <v>219</v>
      </c>
      <c r="C421" s="273">
        <v>2</v>
      </c>
      <c r="D421" s="273">
        <v>1</v>
      </c>
      <c r="E421" s="273">
        <v>2</v>
      </c>
      <c r="F421" s="274">
        <v>2.15</v>
      </c>
      <c r="G421" s="274">
        <v>0.23</v>
      </c>
      <c r="H421" s="274">
        <v>2.65</v>
      </c>
      <c r="I421" s="274">
        <f t="shared" si="38"/>
        <v>5.2416999999999998</v>
      </c>
      <c r="J421" s="338"/>
    </row>
    <row r="422" spans="1:12" ht="19">
      <c r="A422" s="384"/>
      <c r="B422" s="272" t="s">
        <v>220</v>
      </c>
      <c r="C422" s="273">
        <v>2</v>
      </c>
      <c r="D422" s="273">
        <v>1</v>
      </c>
      <c r="E422" s="273">
        <v>3</v>
      </c>
      <c r="F422" s="274">
        <v>2.29</v>
      </c>
      <c r="G422" s="274">
        <v>0.23</v>
      </c>
      <c r="H422" s="274">
        <v>2.65</v>
      </c>
      <c r="I422" s="274">
        <f t="shared" si="38"/>
        <v>8.37453</v>
      </c>
      <c r="J422" s="338"/>
    </row>
    <row r="423" spans="1:12" ht="19">
      <c r="A423" s="384"/>
      <c r="B423" s="272" t="s">
        <v>221</v>
      </c>
      <c r="C423" s="273">
        <v>-2</v>
      </c>
      <c r="D423" s="273">
        <v>1</v>
      </c>
      <c r="E423" s="273">
        <v>4</v>
      </c>
      <c r="F423" s="274">
        <v>1</v>
      </c>
      <c r="G423" s="274">
        <v>0.23</v>
      </c>
      <c r="H423" s="274">
        <v>2.1</v>
      </c>
      <c r="I423" s="274">
        <f t="shared" si="38"/>
        <v>-3.8640000000000003</v>
      </c>
      <c r="J423" s="338"/>
    </row>
    <row r="424" spans="1:12" ht="19">
      <c r="A424" s="384"/>
      <c r="B424" s="272" t="s">
        <v>222</v>
      </c>
      <c r="C424" s="273">
        <v>-2</v>
      </c>
      <c r="D424" s="273">
        <v>2</v>
      </c>
      <c r="E424" s="273">
        <v>4</v>
      </c>
      <c r="F424" s="274">
        <v>0.9</v>
      </c>
      <c r="G424" s="274">
        <v>0.23</v>
      </c>
      <c r="H424" s="274">
        <v>2.1</v>
      </c>
      <c r="I424" s="274">
        <f t="shared" si="38"/>
        <v>-6.9552000000000005</v>
      </c>
      <c r="J424" s="338"/>
    </row>
    <row r="425" spans="1:12" ht="19">
      <c r="A425" s="384"/>
      <c r="B425" s="272" t="s">
        <v>223</v>
      </c>
      <c r="C425" s="273">
        <v>-2</v>
      </c>
      <c r="D425" s="273">
        <v>1</v>
      </c>
      <c r="E425" s="273">
        <v>1</v>
      </c>
      <c r="F425" s="274">
        <v>0.9</v>
      </c>
      <c r="G425" s="274">
        <v>0.23</v>
      </c>
      <c r="H425" s="274">
        <v>2.1</v>
      </c>
      <c r="I425" s="274">
        <f t="shared" si="38"/>
        <v>-0.86940000000000006</v>
      </c>
      <c r="J425" s="338"/>
    </row>
    <row r="426" spans="1:12" ht="19">
      <c r="A426" s="384"/>
      <c r="B426" s="272" t="s">
        <v>224</v>
      </c>
      <c r="C426" s="273">
        <v>-2</v>
      </c>
      <c r="D426" s="273">
        <v>1</v>
      </c>
      <c r="E426" s="273">
        <v>4</v>
      </c>
      <c r="F426" s="274">
        <v>0.85</v>
      </c>
      <c r="G426" s="274">
        <v>0.23</v>
      </c>
      <c r="H426" s="274">
        <v>1.35</v>
      </c>
      <c r="I426" s="274">
        <f>PRODUCT(C426:H426)</f>
        <v>-2.1114000000000002</v>
      </c>
      <c r="J426" s="338"/>
    </row>
    <row r="427" spans="1:12" ht="19">
      <c r="A427" s="384"/>
      <c r="B427" s="272" t="s">
        <v>225</v>
      </c>
      <c r="C427" s="273">
        <v>-2</v>
      </c>
      <c r="D427" s="273">
        <v>1</v>
      </c>
      <c r="E427" s="273">
        <v>4</v>
      </c>
      <c r="F427" s="274">
        <v>1.2</v>
      </c>
      <c r="G427" s="274">
        <v>0.23</v>
      </c>
      <c r="H427" s="274">
        <v>1.05</v>
      </c>
      <c r="I427" s="274">
        <f>PRODUCT(C427:H427)</f>
        <v>-2.3184000000000005</v>
      </c>
      <c r="J427" s="338"/>
      <c r="L427" s="45">
        <f>18.535+9.255+9.635+18.535+2.105+1.725</f>
        <v>59.789999999999992</v>
      </c>
    </row>
    <row r="428" spans="1:12" ht="19">
      <c r="A428" s="384"/>
      <c r="B428" s="272" t="s">
        <v>226</v>
      </c>
      <c r="C428" s="273">
        <v>-2</v>
      </c>
      <c r="D428" s="273">
        <v>1</v>
      </c>
      <c r="E428" s="273">
        <v>4</v>
      </c>
      <c r="F428" s="274">
        <v>0.9</v>
      </c>
      <c r="G428" s="274">
        <v>0.23</v>
      </c>
      <c r="H428" s="274">
        <v>0.13500000000000001</v>
      </c>
      <c r="I428" s="274">
        <f>PRODUCT(C428:H428)</f>
        <v>-0.22356000000000004</v>
      </c>
      <c r="J428" s="338"/>
    </row>
    <row r="429" spans="1:12" ht="19">
      <c r="A429" s="384"/>
      <c r="B429" s="272" t="s">
        <v>227</v>
      </c>
      <c r="C429" s="273">
        <v>-2</v>
      </c>
      <c r="D429" s="273">
        <v>1</v>
      </c>
      <c r="E429" s="273">
        <v>4</v>
      </c>
      <c r="F429" s="274">
        <v>1.35</v>
      </c>
      <c r="G429" s="274">
        <v>0.23</v>
      </c>
      <c r="H429" s="274">
        <v>1.35</v>
      </c>
      <c r="I429" s="274">
        <f>PRODUCT(C429:H429)</f>
        <v>-3.3534000000000006</v>
      </c>
      <c r="J429" s="338"/>
      <c r="L429" s="32">
        <f>59.79-0.92</f>
        <v>58.87</v>
      </c>
    </row>
    <row r="430" spans="1:12" ht="19">
      <c r="A430" s="384"/>
      <c r="B430" s="272" t="s">
        <v>228</v>
      </c>
      <c r="C430" s="273">
        <v>-2</v>
      </c>
      <c r="D430" s="273">
        <v>1</v>
      </c>
      <c r="E430" s="273">
        <v>4</v>
      </c>
      <c r="F430" s="274">
        <v>1.05</v>
      </c>
      <c r="G430" s="274">
        <v>0.23</v>
      </c>
      <c r="H430" s="274">
        <v>1.35</v>
      </c>
      <c r="I430" s="274">
        <f t="shared" ref="I430:I432" si="39">PRODUCT(C430:H430)</f>
        <v>-2.6082000000000005</v>
      </c>
      <c r="J430" s="338"/>
    </row>
    <row r="431" spans="1:12" ht="19">
      <c r="A431" s="384"/>
      <c r="B431" s="272" t="s">
        <v>229</v>
      </c>
      <c r="C431" s="273">
        <v>-2</v>
      </c>
      <c r="D431" s="273">
        <v>1</v>
      </c>
      <c r="E431" s="273">
        <v>4</v>
      </c>
      <c r="F431" s="274">
        <v>1.5</v>
      </c>
      <c r="G431" s="274">
        <v>0.23</v>
      </c>
      <c r="H431" s="274">
        <v>1.35</v>
      </c>
      <c r="I431" s="274">
        <f t="shared" si="39"/>
        <v>-3.7260000000000004</v>
      </c>
      <c r="J431" s="338"/>
    </row>
    <row r="432" spans="1:12" ht="19">
      <c r="A432" s="384"/>
      <c r="B432" s="272" t="s">
        <v>230</v>
      </c>
      <c r="C432" s="273">
        <v>-2</v>
      </c>
      <c r="D432" s="273">
        <v>1</v>
      </c>
      <c r="E432" s="273">
        <v>1</v>
      </c>
      <c r="F432" s="274">
        <v>0.6</v>
      </c>
      <c r="G432" s="274">
        <v>0.23</v>
      </c>
      <c r="H432" s="274">
        <v>1.35</v>
      </c>
      <c r="I432" s="274">
        <f t="shared" si="39"/>
        <v>-0.37260000000000004</v>
      </c>
      <c r="J432" s="338"/>
    </row>
    <row r="433" spans="1:10" ht="19">
      <c r="A433" s="384"/>
      <c r="B433" s="272" t="s">
        <v>231</v>
      </c>
      <c r="C433" s="273">
        <v>-2</v>
      </c>
      <c r="D433" s="273">
        <v>2</v>
      </c>
      <c r="E433" s="273">
        <v>4</v>
      </c>
      <c r="F433" s="274">
        <v>0.75</v>
      </c>
      <c r="G433" s="274">
        <v>0.23</v>
      </c>
      <c r="H433" s="274">
        <v>0.6</v>
      </c>
      <c r="I433" s="274">
        <f>PRODUCT(C433:H433)</f>
        <v>-1.6560000000000001</v>
      </c>
      <c r="J433" s="338"/>
    </row>
    <row r="434" spans="1:10" ht="19">
      <c r="A434" s="384"/>
      <c r="B434" s="272" t="s">
        <v>232</v>
      </c>
      <c r="C434" s="273">
        <v>-2</v>
      </c>
      <c r="D434" s="273">
        <v>1</v>
      </c>
      <c r="E434" s="273">
        <v>1</v>
      </c>
      <c r="F434" s="274">
        <v>1.8</v>
      </c>
      <c r="G434" s="274">
        <v>0.23</v>
      </c>
      <c r="H434" s="274">
        <v>1.35</v>
      </c>
      <c r="I434" s="274">
        <f>PRODUCT(C434:H434)</f>
        <v>-1.1178000000000001</v>
      </c>
      <c r="J434" s="338"/>
    </row>
    <row r="435" spans="1:10" ht="19">
      <c r="A435" s="384"/>
      <c r="B435" s="272" t="s">
        <v>233</v>
      </c>
      <c r="C435" s="273">
        <v>-2</v>
      </c>
      <c r="D435" s="273">
        <v>1</v>
      </c>
      <c r="E435" s="273">
        <v>4</v>
      </c>
      <c r="F435" s="274">
        <v>1.46</v>
      </c>
      <c r="G435" s="274">
        <v>0.23</v>
      </c>
      <c r="H435" s="274">
        <v>0.15</v>
      </c>
      <c r="I435" s="274">
        <f t="shared" ref="I435:I436" si="40">PRODUCT(C435:H435)</f>
        <v>-0.40295999999999998</v>
      </c>
      <c r="J435" s="338"/>
    </row>
    <row r="436" spans="1:10" ht="19">
      <c r="A436" s="384"/>
      <c r="B436" s="272" t="s">
        <v>234</v>
      </c>
      <c r="C436" s="273">
        <v>-2</v>
      </c>
      <c r="D436" s="273">
        <v>2</v>
      </c>
      <c r="E436" s="273">
        <v>4</v>
      </c>
      <c r="F436" s="274">
        <v>1.36</v>
      </c>
      <c r="G436" s="274">
        <v>0.23</v>
      </c>
      <c r="H436" s="274">
        <v>0.15</v>
      </c>
      <c r="I436" s="274">
        <f t="shared" si="40"/>
        <v>-0.75072000000000005</v>
      </c>
      <c r="J436" s="338"/>
    </row>
    <row r="437" spans="1:10" ht="19">
      <c r="A437" s="384"/>
      <c r="B437" s="272" t="s">
        <v>235</v>
      </c>
      <c r="C437" s="273">
        <v>-2</v>
      </c>
      <c r="D437" s="273">
        <v>1</v>
      </c>
      <c r="E437" s="273">
        <v>4</v>
      </c>
      <c r="F437" s="274">
        <v>1.2</v>
      </c>
      <c r="G437" s="274">
        <v>0.23</v>
      </c>
      <c r="H437" s="274">
        <v>0.2</v>
      </c>
      <c r="I437" s="274">
        <f>PRODUCT(C437:H437)</f>
        <v>-0.44160000000000005</v>
      </c>
      <c r="J437" s="338"/>
    </row>
    <row r="438" spans="1:10" ht="19">
      <c r="A438" s="384"/>
      <c r="B438" s="272" t="s">
        <v>226</v>
      </c>
      <c r="C438" s="273">
        <v>-2</v>
      </c>
      <c r="D438" s="273">
        <v>1</v>
      </c>
      <c r="E438" s="273">
        <v>4</v>
      </c>
      <c r="F438" s="274">
        <v>0.9</v>
      </c>
      <c r="G438" s="274">
        <v>0.23</v>
      </c>
      <c r="H438" s="274">
        <v>0.2</v>
      </c>
      <c r="I438" s="274">
        <f>PRODUCT(C438:H438)</f>
        <v>-0.33120000000000005</v>
      </c>
      <c r="J438" s="338"/>
    </row>
    <row r="439" spans="1:10" ht="19">
      <c r="A439" s="384"/>
      <c r="B439" s="272" t="s">
        <v>227</v>
      </c>
      <c r="C439" s="273">
        <v>-2</v>
      </c>
      <c r="D439" s="273">
        <v>1</v>
      </c>
      <c r="E439" s="273">
        <v>4</v>
      </c>
      <c r="F439" s="274">
        <v>1.35</v>
      </c>
      <c r="G439" s="274">
        <v>0.23</v>
      </c>
      <c r="H439" s="274">
        <v>0.2</v>
      </c>
      <c r="I439" s="274">
        <f>PRODUCT(C439:H439)</f>
        <v>-0.49680000000000013</v>
      </c>
      <c r="J439" s="338"/>
    </row>
    <row r="440" spans="1:10" ht="19">
      <c r="A440" s="384"/>
      <c r="B440" s="272" t="s">
        <v>228</v>
      </c>
      <c r="C440" s="273">
        <v>-2</v>
      </c>
      <c r="D440" s="273">
        <v>1</v>
      </c>
      <c r="E440" s="273">
        <v>4</v>
      </c>
      <c r="F440" s="274">
        <v>1.05</v>
      </c>
      <c r="G440" s="274">
        <v>0.23</v>
      </c>
      <c r="H440" s="274">
        <v>0.2</v>
      </c>
      <c r="I440" s="274">
        <f t="shared" ref="I440:I441" si="41">PRODUCT(C440:H440)</f>
        <v>-0.38640000000000008</v>
      </c>
      <c r="J440" s="338"/>
    </row>
    <row r="441" spans="1:10" ht="19">
      <c r="A441" s="384"/>
      <c r="B441" s="272" t="s">
        <v>229</v>
      </c>
      <c r="C441" s="273">
        <v>-2</v>
      </c>
      <c r="D441" s="273">
        <v>1</v>
      </c>
      <c r="E441" s="273">
        <v>4</v>
      </c>
      <c r="F441" s="274">
        <v>1.5</v>
      </c>
      <c r="G441" s="274">
        <v>0.23</v>
      </c>
      <c r="H441" s="274">
        <v>0.2</v>
      </c>
      <c r="I441" s="274">
        <f t="shared" si="41"/>
        <v>-0.55200000000000005</v>
      </c>
      <c r="J441" s="338"/>
    </row>
    <row r="442" spans="1:10" ht="19">
      <c r="A442" s="384"/>
      <c r="B442" s="272" t="s">
        <v>231</v>
      </c>
      <c r="C442" s="273">
        <v>-2</v>
      </c>
      <c r="D442" s="273">
        <v>2</v>
      </c>
      <c r="E442" s="273">
        <v>4</v>
      </c>
      <c r="F442" s="274">
        <v>0.75</v>
      </c>
      <c r="G442" s="274">
        <v>0.23</v>
      </c>
      <c r="H442" s="274">
        <v>0.05</v>
      </c>
      <c r="I442" s="274">
        <f>PRODUCT(C442:H442)</f>
        <v>-0.13800000000000001</v>
      </c>
      <c r="J442" s="338"/>
    </row>
    <row r="443" spans="1:10" ht="19">
      <c r="A443" s="384"/>
      <c r="B443" s="272" t="s">
        <v>236</v>
      </c>
      <c r="C443" s="273">
        <v>-2</v>
      </c>
      <c r="D443" s="273">
        <v>1</v>
      </c>
      <c r="E443" s="273">
        <v>4</v>
      </c>
      <c r="F443" s="274">
        <v>1.06</v>
      </c>
      <c r="G443" s="274">
        <v>0.23</v>
      </c>
      <c r="H443" s="274">
        <v>0.2</v>
      </c>
      <c r="I443" s="274">
        <f>PRODUCT(C443:H443)</f>
        <v>-0.39008000000000004</v>
      </c>
      <c r="J443" s="338"/>
    </row>
    <row r="444" spans="1:10">
      <c r="A444" s="384"/>
      <c r="B444" s="293"/>
      <c r="C444" s="276"/>
      <c r="D444" s="276"/>
      <c r="E444" s="276"/>
      <c r="F444" s="298"/>
      <c r="G444" s="298"/>
      <c r="H444" s="298"/>
      <c r="I444" s="298">
        <f>SUM(I419:I443)</f>
        <v>163.01043000000001</v>
      </c>
      <c r="J444" s="338"/>
    </row>
    <row r="445" spans="1:10" ht="19">
      <c r="A445" s="384"/>
      <c r="B445" s="272"/>
      <c r="C445" s="273"/>
      <c r="D445" s="273"/>
      <c r="E445" s="273"/>
      <c r="F445" s="274"/>
      <c r="G445" s="274"/>
      <c r="H445" s="274" t="s">
        <v>13</v>
      </c>
      <c r="I445" s="274">
        <v>163.1</v>
      </c>
      <c r="J445" s="338" t="s">
        <v>79</v>
      </c>
    </row>
    <row r="446" spans="1:10">
      <c r="A446" s="384"/>
      <c r="B446" s="272"/>
      <c r="C446" s="273"/>
      <c r="D446" s="273"/>
      <c r="E446" s="273"/>
      <c r="F446" s="274"/>
      <c r="G446" s="274"/>
      <c r="H446" s="274"/>
      <c r="I446" s="274"/>
      <c r="J446" s="338"/>
    </row>
    <row r="447" spans="1:10" ht="19">
      <c r="A447" s="384"/>
      <c r="B447" s="272" t="s">
        <v>238</v>
      </c>
      <c r="C447" s="273"/>
      <c r="D447" s="273"/>
      <c r="E447" s="273"/>
      <c r="F447" s="274"/>
      <c r="G447" s="274"/>
      <c r="H447" s="274"/>
      <c r="I447" s="274"/>
      <c r="J447" s="338"/>
    </row>
    <row r="448" spans="1:10" ht="19">
      <c r="A448" s="384"/>
      <c r="B448" s="272" t="s">
        <v>217</v>
      </c>
      <c r="C448" s="273">
        <v>2</v>
      </c>
      <c r="D448" s="273">
        <v>1</v>
      </c>
      <c r="E448" s="273">
        <v>4</v>
      </c>
      <c r="F448" s="274">
        <v>35.35</v>
      </c>
      <c r="G448" s="274">
        <v>0.23</v>
      </c>
      <c r="H448" s="274">
        <v>2.65</v>
      </c>
      <c r="I448" s="274">
        <f t="shared" ref="I448:I454" si="42">PRODUCT(C448:H448)</f>
        <v>172.36660000000003</v>
      </c>
      <c r="J448" s="338"/>
    </row>
    <row r="449" spans="1:10" ht="19">
      <c r="A449" s="384"/>
      <c r="B449" s="272" t="s">
        <v>218</v>
      </c>
      <c r="C449" s="273">
        <v>2</v>
      </c>
      <c r="D449" s="273">
        <v>1</v>
      </c>
      <c r="E449" s="273">
        <v>1</v>
      </c>
      <c r="F449" s="274">
        <v>8.2799999999999994</v>
      </c>
      <c r="G449" s="274">
        <v>0.23</v>
      </c>
      <c r="H449" s="274">
        <v>2.65</v>
      </c>
      <c r="I449" s="274">
        <f t="shared" si="42"/>
        <v>10.093319999999999</v>
      </c>
      <c r="J449" s="338"/>
    </row>
    <row r="450" spans="1:10" ht="19">
      <c r="A450" s="384"/>
      <c r="B450" s="272" t="s">
        <v>219</v>
      </c>
      <c r="C450" s="273">
        <v>2</v>
      </c>
      <c r="D450" s="273">
        <v>1</v>
      </c>
      <c r="E450" s="273">
        <v>2</v>
      </c>
      <c r="F450" s="274">
        <v>2.15</v>
      </c>
      <c r="G450" s="274">
        <v>0.23</v>
      </c>
      <c r="H450" s="274">
        <v>2.65</v>
      </c>
      <c r="I450" s="274">
        <f t="shared" si="42"/>
        <v>5.2416999999999998</v>
      </c>
      <c r="J450" s="338"/>
    </row>
    <row r="451" spans="1:10" ht="19">
      <c r="A451" s="384"/>
      <c r="B451" s="272" t="s">
        <v>220</v>
      </c>
      <c r="C451" s="273">
        <v>2</v>
      </c>
      <c r="D451" s="273">
        <v>1</v>
      </c>
      <c r="E451" s="273">
        <v>3</v>
      </c>
      <c r="F451" s="274">
        <v>2.29</v>
      </c>
      <c r="G451" s="274">
        <v>0.23</v>
      </c>
      <c r="H451" s="274">
        <v>2.65</v>
      </c>
      <c r="I451" s="274">
        <f t="shared" si="42"/>
        <v>8.37453</v>
      </c>
      <c r="J451" s="338"/>
    </row>
    <row r="452" spans="1:10" ht="19">
      <c r="A452" s="384"/>
      <c r="B452" s="272" t="s">
        <v>221</v>
      </c>
      <c r="C452" s="273">
        <v>-2</v>
      </c>
      <c r="D452" s="273">
        <v>1</v>
      </c>
      <c r="E452" s="273">
        <v>4</v>
      </c>
      <c r="F452" s="274">
        <v>1</v>
      </c>
      <c r="G452" s="274">
        <v>0.23</v>
      </c>
      <c r="H452" s="274">
        <v>2.1</v>
      </c>
      <c r="I452" s="274">
        <f t="shared" si="42"/>
        <v>-3.8640000000000003</v>
      </c>
      <c r="J452" s="338"/>
    </row>
    <row r="453" spans="1:10" ht="19">
      <c r="A453" s="384"/>
      <c r="B453" s="272" t="s">
        <v>222</v>
      </c>
      <c r="C453" s="273">
        <v>-2</v>
      </c>
      <c r="D453" s="273">
        <v>2</v>
      </c>
      <c r="E453" s="273">
        <v>4</v>
      </c>
      <c r="F453" s="274">
        <v>0.9</v>
      </c>
      <c r="G453" s="274">
        <v>0.23</v>
      </c>
      <c r="H453" s="274">
        <v>2.1</v>
      </c>
      <c r="I453" s="274">
        <f t="shared" si="42"/>
        <v>-6.9552000000000005</v>
      </c>
      <c r="J453" s="338"/>
    </row>
    <row r="454" spans="1:10" ht="19">
      <c r="A454" s="384"/>
      <c r="B454" s="272" t="s">
        <v>223</v>
      </c>
      <c r="C454" s="273">
        <v>-2</v>
      </c>
      <c r="D454" s="273">
        <v>1</v>
      </c>
      <c r="E454" s="273">
        <v>1</v>
      </c>
      <c r="F454" s="274">
        <v>0.9</v>
      </c>
      <c r="G454" s="274">
        <v>0.23</v>
      </c>
      <c r="H454" s="274">
        <v>2.1</v>
      </c>
      <c r="I454" s="274">
        <f t="shared" si="42"/>
        <v>-0.86940000000000006</v>
      </c>
      <c r="J454" s="338"/>
    </row>
    <row r="455" spans="1:10" ht="19">
      <c r="A455" s="384"/>
      <c r="B455" s="272" t="s">
        <v>224</v>
      </c>
      <c r="C455" s="273">
        <v>-2</v>
      </c>
      <c r="D455" s="273">
        <v>1</v>
      </c>
      <c r="E455" s="273">
        <v>4</v>
      </c>
      <c r="F455" s="274">
        <v>0.85</v>
      </c>
      <c r="G455" s="274">
        <v>0.23</v>
      </c>
      <c r="H455" s="274">
        <v>1.35</v>
      </c>
      <c r="I455" s="274">
        <f>PRODUCT(C455:H455)</f>
        <v>-2.1114000000000002</v>
      </c>
      <c r="J455" s="338"/>
    </row>
    <row r="456" spans="1:10" ht="19">
      <c r="A456" s="384"/>
      <c r="B456" s="272" t="s">
        <v>225</v>
      </c>
      <c r="C456" s="273">
        <v>-2</v>
      </c>
      <c r="D456" s="273">
        <v>1</v>
      </c>
      <c r="E456" s="273">
        <v>4</v>
      </c>
      <c r="F456" s="274">
        <v>1.2</v>
      </c>
      <c r="G456" s="274">
        <v>0.23</v>
      </c>
      <c r="H456" s="274">
        <v>1.05</v>
      </c>
      <c r="I456" s="274">
        <f>PRODUCT(C456:H456)</f>
        <v>-2.3184000000000005</v>
      </c>
      <c r="J456" s="338"/>
    </row>
    <row r="457" spans="1:10" ht="19">
      <c r="A457" s="384"/>
      <c r="B457" s="272" t="s">
        <v>226</v>
      </c>
      <c r="C457" s="273">
        <v>-2</v>
      </c>
      <c r="D457" s="273">
        <v>1</v>
      </c>
      <c r="E457" s="273">
        <v>4</v>
      </c>
      <c r="F457" s="274">
        <v>0.9</v>
      </c>
      <c r="G457" s="274">
        <v>0.23</v>
      </c>
      <c r="H457" s="274">
        <v>0.13500000000000001</v>
      </c>
      <c r="I457" s="274">
        <f>PRODUCT(C457:H457)</f>
        <v>-0.22356000000000004</v>
      </c>
      <c r="J457" s="338"/>
    </row>
    <row r="458" spans="1:10" ht="19">
      <c r="A458" s="384"/>
      <c r="B458" s="272" t="s">
        <v>227</v>
      </c>
      <c r="C458" s="273">
        <v>-2</v>
      </c>
      <c r="D458" s="273">
        <v>1</v>
      </c>
      <c r="E458" s="273">
        <v>4</v>
      </c>
      <c r="F458" s="274">
        <v>1.35</v>
      </c>
      <c r="G458" s="274">
        <v>0.23</v>
      </c>
      <c r="H458" s="274">
        <v>1.35</v>
      </c>
      <c r="I458" s="274">
        <f>PRODUCT(C458:H458)</f>
        <v>-3.3534000000000006</v>
      </c>
      <c r="J458" s="338"/>
    </row>
    <row r="459" spans="1:10" ht="19">
      <c r="A459" s="384"/>
      <c r="B459" s="272" t="s">
        <v>228</v>
      </c>
      <c r="C459" s="273">
        <v>-2</v>
      </c>
      <c r="D459" s="273">
        <v>1</v>
      </c>
      <c r="E459" s="273">
        <v>4</v>
      </c>
      <c r="F459" s="274">
        <v>1.05</v>
      </c>
      <c r="G459" s="274">
        <v>0.23</v>
      </c>
      <c r="H459" s="274">
        <v>1.35</v>
      </c>
      <c r="I459" s="274">
        <f t="shared" ref="I459:I461" si="43">PRODUCT(C459:H459)</f>
        <v>-2.6082000000000005</v>
      </c>
      <c r="J459" s="338"/>
    </row>
    <row r="460" spans="1:10" ht="19">
      <c r="A460" s="384"/>
      <c r="B460" s="272" t="s">
        <v>229</v>
      </c>
      <c r="C460" s="273">
        <v>-2</v>
      </c>
      <c r="D460" s="273">
        <v>1</v>
      </c>
      <c r="E460" s="273">
        <v>4</v>
      </c>
      <c r="F460" s="274">
        <v>1.5</v>
      </c>
      <c r="G460" s="274">
        <v>0.23</v>
      </c>
      <c r="H460" s="274">
        <v>1.35</v>
      </c>
      <c r="I460" s="274">
        <f t="shared" si="43"/>
        <v>-3.7260000000000004</v>
      </c>
      <c r="J460" s="338"/>
    </row>
    <row r="461" spans="1:10" ht="19">
      <c r="A461" s="384"/>
      <c r="B461" s="272" t="s">
        <v>230</v>
      </c>
      <c r="C461" s="273">
        <v>-2</v>
      </c>
      <c r="D461" s="273">
        <v>1</v>
      </c>
      <c r="E461" s="273">
        <v>1</v>
      </c>
      <c r="F461" s="274">
        <v>0.6</v>
      </c>
      <c r="G461" s="274">
        <v>0.23</v>
      </c>
      <c r="H461" s="274">
        <v>1.35</v>
      </c>
      <c r="I461" s="274">
        <f t="shared" si="43"/>
        <v>-0.37260000000000004</v>
      </c>
      <c r="J461" s="338"/>
    </row>
    <row r="462" spans="1:10" ht="19">
      <c r="A462" s="384"/>
      <c r="B462" s="272" t="s">
        <v>231</v>
      </c>
      <c r="C462" s="273">
        <v>-2</v>
      </c>
      <c r="D462" s="273">
        <v>2</v>
      </c>
      <c r="E462" s="273">
        <v>4</v>
      </c>
      <c r="F462" s="274">
        <v>0.75</v>
      </c>
      <c r="G462" s="274">
        <v>0.23</v>
      </c>
      <c r="H462" s="274">
        <v>0.6</v>
      </c>
      <c r="I462" s="274">
        <f>PRODUCT(C462:H462)</f>
        <v>-1.6560000000000001</v>
      </c>
      <c r="J462" s="338"/>
    </row>
    <row r="463" spans="1:10" ht="19">
      <c r="A463" s="384"/>
      <c r="B463" s="272" t="s">
        <v>232</v>
      </c>
      <c r="C463" s="273">
        <v>-2</v>
      </c>
      <c r="D463" s="273">
        <v>1</v>
      </c>
      <c r="E463" s="273">
        <v>1</v>
      </c>
      <c r="F463" s="274">
        <v>1.8</v>
      </c>
      <c r="G463" s="274">
        <v>0.23</v>
      </c>
      <c r="H463" s="274">
        <v>1.35</v>
      </c>
      <c r="I463" s="274">
        <f>PRODUCT(C463:H463)</f>
        <v>-1.1178000000000001</v>
      </c>
      <c r="J463" s="338"/>
    </row>
    <row r="464" spans="1:10" ht="19">
      <c r="A464" s="384"/>
      <c r="B464" s="272" t="s">
        <v>233</v>
      </c>
      <c r="C464" s="273">
        <v>-2</v>
      </c>
      <c r="D464" s="273">
        <v>1</v>
      </c>
      <c r="E464" s="273">
        <v>4</v>
      </c>
      <c r="F464" s="274">
        <v>1.46</v>
      </c>
      <c r="G464" s="274">
        <v>0.23</v>
      </c>
      <c r="H464" s="274">
        <v>0.15</v>
      </c>
      <c r="I464" s="274">
        <f t="shared" ref="I464:I465" si="44">PRODUCT(C464:H464)</f>
        <v>-0.40295999999999998</v>
      </c>
      <c r="J464" s="338"/>
    </row>
    <row r="465" spans="1:12" ht="19">
      <c r="A465" s="384"/>
      <c r="B465" s="272" t="s">
        <v>234</v>
      </c>
      <c r="C465" s="273">
        <v>-2</v>
      </c>
      <c r="D465" s="273">
        <v>2</v>
      </c>
      <c r="E465" s="273">
        <v>4</v>
      </c>
      <c r="F465" s="274">
        <v>1.36</v>
      </c>
      <c r="G465" s="274">
        <v>0.23</v>
      </c>
      <c r="H465" s="274">
        <v>0.15</v>
      </c>
      <c r="I465" s="274">
        <f t="shared" si="44"/>
        <v>-0.75072000000000005</v>
      </c>
      <c r="J465" s="338"/>
    </row>
    <row r="466" spans="1:12" ht="19">
      <c r="A466" s="384"/>
      <c r="B466" s="272" t="s">
        <v>235</v>
      </c>
      <c r="C466" s="273">
        <v>-2</v>
      </c>
      <c r="D466" s="273">
        <v>1</v>
      </c>
      <c r="E466" s="273">
        <v>4</v>
      </c>
      <c r="F466" s="274">
        <v>1.2</v>
      </c>
      <c r="G466" s="274">
        <v>0.23</v>
      </c>
      <c r="H466" s="274">
        <v>0.2</v>
      </c>
      <c r="I466" s="274">
        <f>PRODUCT(C466:H466)</f>
        <v>-0.44160000000000005</v>
      </c>
      <c r="J466" s="338"/>
      <c r="L466" s="45">
        <f>18.535+9.255+9.635+18.535+2.105+1.725</f>
        <v>59.789999999999992</v>
      </c>
    </row>
    <row r="467" spans="1:12" ht="19">
      <c r="A467" s="384"/>
      <c r="B467" s="272" t="s">
        <v>226</v>
      </c>
      <c r="C467" s="273">
        <v>-2</v>
      </c>
      <c r="D467" s="273">
        <v>1</v>
      </c>
      <c r="E467" s="273">
        <v>4</v>
      </c>
      <c r="F467" s="274">
        <v>0.9</v>
      </c>
      <c r="G467" s="274">
        <v>0.23</v>
      </c>
      <c r="H467" s="274">
        <v>0.2</v>
      </c>
      <c r="I467" s="274">
        <f>PRODUCT(C467:H467)</f>
        <v>-0.33120000000000005</v>
      </c>
      <c r="J467" s="338"/>
    </row>
    <row r="468" spans="1:12" ht="19">
      <c r="A468" s="384"/>
      <c r="B468" s="272" t="s">
        <v>227</v>
      </c>
      <c r="C468" s="273">
        <v>-2</v>
      </c>
      <c r="D468" s="273">
        <v>1</v>
      </c>
      <c r="E468" s="273">
        <v>4</v>
      </c>
      <c r="F468" s="274">
        <v>1.35</v>
      </c>
      <c r="G468" s="274">
        <v>0.23</v>
      </c>
      <c r="H468" s="274">
        <v>0.2</v>
      </c>
      <c r="I468" s="274">
        <f>PRODUCT(C468:H468)</f>
        <v>-0.49680000000000013</v>
      </c>
      <c r="J468" s="338"/>
      <c r="L468" s="32">
        <f>59.79-0.92</f>
        <v>58.87</v>
      </c>
    </row>
    <row r="469" spans="1:12" ht="19">
      <c r="A469" s="384"/>
      <c r="B469" s="272" t="s">
        <v>228</v>
      </c>
      <c r="C469" s="273">
        <v>-2</v>
      </c>
      <c r="D469" s="273">
        <v>1</v>
      </c>
      <c r="E469" s="273">
        <v>4</v>
      </c>
      <c r="F469" s="274">
        <v>1.05</v>
      </c>
      <c r="G469" s="274">
        <v>0.23</v>
      </c>
      <c r="H469" s="274">
        <v>0.2</v>
      </c>
      <c r="I469" s="274">
        <f t="shared" ref="I469:I470" si="45">PRODUCT(C469:H469)</f>
        <v>-0.38640000000000008</v>
      </c>
      <c r="J469" s="338"/>
    </row>
    <row r="470" spans="1:12" ht="19">
      <c r="A470" s="384"/>
      <c r="B470" s="272" t="s">
        <v>229</v>
      </c>
      <c r="C470" s="273">
        <v>-2</v>
      </c>
      <c r="D470" s="273">
        <v>1</v>
      </c>
      <c r="E470" s="273">
        <v>4</v>
      </c>
      <c r="F470" s="274">
        <v>1.5</v>
      </c>
      <c r="G470" s="274">
        <v>0.23</v>
      </c>
      <c r="H470" s="274">
        <v>0.2</v>
      </c>
      <c r="I470" s="274">
        <f t="shared" si="45"/>
        <v>-0.55200000000000005</v>
      </c>
      <c r="J470" s="338"/>
    </row>
    <row r="471" spans="1:12" ht="19">
      <c r="A471" s="384"/>
      <c r="B471" s="272" t="s">
        <v>231</v>
      </c>
      <c r="C471" s="273">
        <v>-2</v>
      </c>
      <c r="D471" s="273">
        <v>2</v>
      </c>
      <c r="E471" s="273">
        <v>4</v>
      </c>
      <c r="F471" s="274">
        <v>0.75</v>
      </c>
      <c r="G471" s="274">
        <v>0.23</v>
      </c>
      <c r="H471" s="274">
        <v>0.05</v>
      </c>
      <c r="I471" s="274">
        <f>PRODUCT(C471:H471)</f>
        <v>-0.13800000000000001</v>
      </c>
      <c r="J471" s="338"/>
    </row>
    <row r="472" spans="1:12" ht="19">
      <c r="A472" s="384"/>
      <c r="B472" s="272" t="s">
        <v>236</v>
      </c>
      <c r="C472" s="273">
        <v>-2</v>
      </c>
      <c r="D472" s="273">
        <v>1</v>
      </c>
      <c r="E472" s="273">
        <v>4</v>
      </c>
      <c r="F472" s="274">
        <v>1.06</v>
      </c>
      <c r="G472" s="274">
        <v>0.23</v>
      </c>
      <c r="H472" s="274">
        <v>0.2</v>
      </c>
      <c r="I472" s="274">
        <f>PRODUCT(C472:H472)</f>
        <v>-0.39008000000000004</v>
      </c>
      <c r="J472" s="338"/>
    </row>
    <row r="473" spans="1:12">
      <c r="A473" s="384"/>
      <c r="B473" s="293"/>
      <c r="C473" s="276"/>
      <c r="D473" s="276"/>
      <c r="E473" s="276"/>
      <c r="F473" s="298"/>
      <c r="G473" s="298"/>
      <c r="H473" s="298"/>
      <c r="I473" s="298">
        <f>SUM(I448:I472)</f>
        <v>163.01043000000001</v>
      </c>
      <c r="J473" s="338"/>
    </row>
    <row r="474" spans="1:12" ht="19">
      <c r="A474" s="384"/>
      <c r="B474" s="272"/>
      <c r="C474" s="273"/>
      <c r="D474" s="273"/>
      <c r="E474" s="273"/>
      <c r="F474" s="274"/>
      <c r="G474" s="274"/>
      <c r="H474" s="274" t="s">
        <v>13</v>
      </c>
      <c r="I474" s="274">
        <v>163.1</v>
      </c>
      <c r="J474" s="338" t="s">
        <v>79</v>
      </c>
    </row>
    <row r="475" spans="1:12" ht="19">
      <c r="A475" s="384"/>
      <c r="B475" s="272" t="s">
        <v>239</v>
      </c>
      <c r="C475" s="273"/>
      <c r="D475" s="273"/>
      <c r="E475" s="273"/>
      <c r="F475" s="274"/>
      <c r="G475" s="274"/>
      <c r="H475" s="274"/>
      <c r="I475" s="274"/>
      <c r="J475" s="338"/>
    </row>
    <row r="476" spans="1:12" ht="19">
      <c r="A476" s="384"/>
      <c r="B476" s="272" t="s">
        <v>217</v>
      </c>
      <c r="C476" s="273">
        <v>2</v>
      </c>
      <c r="D476" s="273">
        <v>1</v>
      </c>
      <c r="E476" s="273">
        <v>4</v>
      </c>
      <c r="F476" s="274">
        <v>35.35</v>
      </c>
      <c r="G476" s="274">
        <v>0.23</v>
      </c>
      <c r="H476" s="274">
        <v>2.65</v>
      </c>
      <c r="I476" s="274">
        <f t="shared" ref="I476:I482" si="46">PRODUCT(C476:H476)</f>
        <v>172.36660000000003</v>
      </c>
      <c r="J476" s="338"/>
    </row>
    <row r="477" spans="1:12" ht="19">
      <c r="A477" s="384"/>
      <c r="B477" s="272" t="s">
        <v>218</v>
      </c>
      <c r="C477" s="273">
        <v>2</v>
      </c>
      <c r="D477" s="273">
        <v>1</v>
      </c>
      <c r="E477" s="273">
        <v>1</v>
      </c>
      <c r="F477" s="274">
        <v>8.2799999999999994</v>
      </c>
      <c r="G477" s="274">
        <v>0.23</v>
      </c>
      <c r="H477" s="274">
        <v>2.65</v>
      </c>
      <c r="I477" s="274">
        <f t="shared" si="46"/>
        <v>10.093319999999999</v>
      </c>
      <c r="J477" s="338"/>
    </row>
    <row r="478" spans="1:12" ht="19">
      <c r="A478" s="384"/>
      <c r="B478" s="272" t="s">
        <v>219</v>
      </c>
      <c r="C478" s="273">
        <v>2</v>
      </c>
      <c r="D478" s="273">
        <v>1</v>
      </c>
      <c r="E478" s="273">
        <v>2</v>
      </c>
      <c r="F478" s="274">
        <v>2.15</v>
      </c>
      <c r="G478" s="274">
        <v>0.23</v>
      </c>
      <c r="H478" s="274">
        <v>2.65</v>
      </c>
      <c r="I478" s="274">
        <f t="shared" si="46"/>
        <v>5.2416999999999998</v>
      </c>
      <c r="J478" s="338"/>
    </row>
    <row r="479" spans="1:12" ht="19">
      <c r="A479" s="384"/>
      <c r="B479" s="272" t="s">
        <v>220</v>
      </c>
      <c r="C479" s="273">
        <v>2</v>
      </c>
      <c r="D479" s="273">
        <v>1</v>
      </c>
      <c r="E479" s="273">
        <v>3</v>
      </c>
      <c r="F479" s="274">
        <v>2.29</v>
      </c>
      <c r="G479" s="274">
        <v>0.23</v>
      </c>
      <c r="H479" s="274">
        <v>2.65</v>
      </c>
      <c r="I479" s="274">
        <f t="shared" si="46"/>
        <v>8.37453</v>
      </c>
      <c r="J479" s="338"/>
    </row>
    <row r="480" spans="1:12" ht="19">
      <c r="A480" s="384"/>
      <c r="B480" s="272" t="s">
        <v>221</v>
      </c>
      <c r="C480" s="273">
        <v>-2</v>
      </c>
      <c r="D480" s="273">
        <v>1</v>
      </c>
      <c r="E480" s="273">
        <v>4</v>
      </c>
      <c r="F480" s="274">
        <v>1</v>
      </c>
      <c r="G480" s="274">
        <v>0.23</v>
      </c>
      <c r="H480" s="274">
        <v>2.1</v>
      </c>
      <c r="I480" s="274">
        <f t="shared" si="46"/>
        <v>-3.8640000000000003</v>
      </c>
      <c r="J480" s="338"/>
    </row>
    <row r="481" spans="1:10" ht="19">
      <c r="A481" s="384"/>
      <c r="B481" s="272" t="s">
        <v>222</v>
      </c>
      <c r="C481" s="273">
        <v>-2</v>
      </c>
      <c r="D481" s="273">
        <v>2</v>
      </c>
      <c r="E481" s="273">
        <v>4</v>
      </c>
      <c r="F481" s="274">
        <v>0.9</v>
      </c>
      <c r="G481" s="274">
        <v>0.23</v>
      </c>
      <c r="H481" s="274">
        <v>2.1</v>
      </c>
      <c r="I481" s="274">
        <f t="shared" si="46"/>
        <v>-6.9552000000000005</v>
      </c>
      <c r="J481" s="338"/>
    </row>
    <row r="482" spans="1:10" ht="19">
      <c r="A482" s="384"/>
      <c r="B482" s="272" t="s">
        <v>223</v>
      </c>
      <c r="C482" s="273">
        <v>-2</v>
      </c>
      <c r="D482" s="273">
        <v>1</v>
      </c>
      <c r="E482" s="273">
        <v>1</v>
      </c>
      <c r="F482" s="274">
        <v>0.9</v>
      </c>
      <c r="G482" s="274">
        <v>0.23</v>
      </c>
      <c r="H482" s="274">
        <v>2.1</v>
      </c>
      <c r="I482" s="274">
        <f t="shared" si="46"/>
        <v>-0.86940000000000006</v>
      </c>
      <c r="J482" s="338"/>
    </row>
    <row r="483" spans="1:10" ht="19">
      <c r="A483" s="384"/>
      <c r="B483" s="272" t="s">
        <v>224</v>
      </c>
      <c r="C483" s="273">
        <v>-2</v>
      </c>
      <c r="D483" s="273">
        <v>1</v>
      </c>
      <c r="E483" s="273">
        <v>4</v>
      </c>
      <c r="F483" s="274">
        <v>0.85</v>
      </c>
      <c r="G483" s="274">
        <v>0.23</v>
      </c>
      <c r="H483" s="274">
        <v>1.35</v>
      </c>
      <c r="I483" s="274">
        <f>PRODUCT(C483:H483)</f>
        <v>-2.1114000000000002</v>
      </c>
      <c r="J483" s="338"/>
    </row>
    <row r="484" spans="1:10" ht="19">
      <c r="A484" s="384"/>
      <c r="B484" s="272" t="s">
        <v>225</v>
      </c>
      <c r="C484" s="273">
        <v>-2</v>
      </c>
      <c r="D484" s="273">
        <v>1</v>
      </c>
      <c r="E484" s="273">
        <v>4</v>
      </c>
      <c r="F484" s="274">
        <v>1.2</v>
      </c>
      <c r="G484" s="274">
        <v>0.23</v>
      </c>
      <c r="H484" s="274">
        <v>1.05</v>
      </c>
      <c r="I484" s="274">
        <f>PRODUCT(C484:H484)</f>
        <v>-2.3184000000000005</v>
      </c>
      <c r="J484" s="338"/>
    </row>
    <row r="485" spans="1:10" ht="19">
      <c r="A485" s="384"/>
      <c r="B485" s="272" t="s">
        <v>226</v>
      </c>
      <c r="C485" s="273">
        <v>-2</v>
      </c>
      <c r="D485" s="273">
        <v>1</v>
      </c>
      <c r="E485" s="273">
        <v>4</v>
      </c>
      <c r="F485" s="274">
        <v>0.9</v>
      </c>
      <c r="G485" s="274">
        <v>0.23</v>
      </c>
      <c r="H485" s="274">
        <v>0.13500000000000001</v>
      </c>
      <c r="I485" s="274">
        <f>PRODUCT(C485:H485)</f>
        <v>-0.22356000000000004</v>
      </c>
      <c r="J485" s="338"/>
    </row>
    <row r="486" spans="1:10" ht="19">
      <c r="A486" s="384"/>
      <c r="B486" s="272" t="s">
        <v>227</v>
      </c>
      <c r="C486" s="273">
        <v>-2</v>
      </c>
      <c r="D486" s="273">
        <v>1</v>
      </c>
      <c r="E486" s="273">
        <v>4</v>
      </c>
      <c r="F486" s="274">
        <v>1.35</v>
      </c>
      <c r="G486" s="274">
        <v>0.23</v>
      </c>
      <c r="H486" s="274">
        <v>1.35</v>
      </c>
      <c r="I486" s="274">
        <f>PRODUCT(C486:H486)</f>
        <v>-3.3534000000000006</v>
      </c>
      <c r="J486" s="338"/>
    </row>
    <row r="487" spans="1:10" ht="19">
      <c r="A487" s="384"/>
      <c r="B487" s="272" t="s">
        <v>228</v>
      </c>
      <c r="C487" s="273">
        <v>-2</v>
      </c>
      <c r="D487" s="273">
        <v>1</v>
      </c>
      <c r="E487" s="273">
        <v>4</v>
      </c>
      <c r="F487" s="274">
        <v>1.05</v>
      </c>
      <c r="G487" s="274">
        <v>0.23</v>
      </c>
      <c r="H487" s="274">
        <v>1.35</v>
      </c>
      <c r="I487" s="274">
        <f t="shared" ref="I487:I489" si="47">PRODUCT(C487:H487)</f>
        <v>-2.6082000000000005</v>
      </c>
      <c r="J487" s="338"/>
    </row>
    <row r="488" spans="1:10" ht="19">
      <c r="A488" s="384"/>
      <c r="B488" s="272" t="s">
        <v>229</v>
      </c>
      <c r="C488" s="273">
        <v>-2</v>
      </c>
      <c r="D488" s="273">
        <v>1</v>
      </c>
      <c r="E488" s="273">
        <v>4</v>
      </c>
      <c r="F488" s="274">
        <v>1.5</v>
      </c>
      <c r="G488" s="274">
        <v>0.23</v>
      </c>
      <c r="H488" s="274">
        <v>1.35</v>
      </c>
      <c r="I488" s="274">
        <f t="shared" si="47"/>
        <v>-3.7260000000000004</v>
      </c>
      <c r="J488" s="338"/>
    </row>
    <row r="489" spans="1:10" ht="19">
      <c r="A489" s="384"/>
      <c r="B489" s="272" t="s">
        <v>230</v>
      </c>
      <c r="C489" s="273">
        <v>-2</v>
      </c>
      <c r="D489" s="273">
        <v>1</v>
      </c>
      <c r="E489" s="273">
        <v>1</v>
      </c>
      <c r="F489" s="274">
        <v>0.6</v>
      </c>
      <c r="G489" s="274">
        <v>0.23</v>
      </c>
      <c r="H489" s="274">
        <v>1.35</v>
      </c>
      <c r="I489" s="274">
        <f t="shared" si="47"/>
        <v>-0.37260000000000004</v>
      </c>
      <c r="J489" s="338"/>
    </row>
    <row r="490" spans="1:10" ht="19">
      <c r="A490" s="384"/>
      <c r="B490" s="272" t="s">
        <v>231</v>
      </c>
      <c r="C490" s="273">
        <v>-2</v>
      </c>
      <c r="D490" s="273">
        <v>2</v>
      </c>
      <c r="E490" s="273">
        <v>4</v>
      </c>
      <c r="F490" s="274">
        <v>0.75</v>
      </c>
      <c r="G490" s="274">
        <v>0.23</v>
      </c>
      <c r="H490" s="274">
        <v>0.6</v>
      </c>
      <c r="I490" s="274">
        <f>PRODUCT(C490:H490)</f>
        <v>-1.6560000000000001</v>
      </c>
      <c r="J490" s="338"/>
    </row>
    <row r="491" spans="1:10" ht="19">
      <c r="A491" s="384"/>
      <c r="B491" s="272" t="s">
        <v>232</v>
      </c>
      <c r="C491" s="273">
        <v>-2</v>
      </c>
      <c r="D491" s="273">
        <v>1</v>
      </c>
      <c r="E491" s="273">
        <v>1</v>
      </c>
      <c r="F491" s="274">
        <v>1.8</v>
      </c>
      <c r="G491" s="274">
        <v>0.23</v>
      </c>
      <c r="H491" s="274">
        <v>1.35</v>
      </c>
      <c r="I491" s="274">
        <f>PRODUCT(C491:H491)</f>
        <v>-1.1178000000000001</v>
      </c>
      <c r="J491" s="338"/>
    </row>
    <row r="492" spans="1:10" ht="19">
      <c r="A492" s="384"/>
      <c r="B492" s="272" t="s">
        <v>233</v>
      </c>
      <c r="C492" s="273">
        <v>-2</v>
      </c>
      <c r="D492" s="273">
        <v>1</v>
      </c>
      <c r="E492" s="273">
        <v>4</v>
      </c>
      <c r="F492" s="274">
        <v>1.46</v>
      </c>
      <c r="G492" s="274">
        <v>0.23</v>
      </c>
      <c r="H492" s="274">
        <v>0.15</v>
      </c>
      <c r="I492" s="274">
        <f t="shared" ref="I492:I493" si="48">PRODUCT(C492:H492)</f>
        <v>-0.40295999999999998</v>
      </c>
      <c r="J492" s="338"/>
    </row>
    <row r="493" spans="1:10" ht="19">
      <c r="A493" s="384"/>
      <c r="B493" s="272" t="s">
        <v>234</v>
      </c>
      <c r="C493" s="273">
        <v>-2</v>
      </c>
      <c r="D493" s="273">
        <v>2</v>
      </c>
      <c r="E493" s="273">
        <v>4</v>
      </c>
      <c r="F493" s="274">
        <v>1.36</v>
      </c>
      <c r="G493" s="274">
        <v>0.23</v>
      </c>
      <c r="H493" s="274">
        <v>0.15</v>
      </c>
      <c r="I493" s="274">
        <f t="shared" si="48"/>
        <v>-0.75072000000000005</v>
      </c>
      <c r="J493" s="338"/>
    </row>
    <row r="494" spans="1:10" ht="19">
      <c r="A494" s="384"/>
      <c r="B494" s="272" t="s">
        <v>235</v>
      </c>
      <c r="C494" s="273">
        <v>-2</v>
      </c>
      <c r="D494" s="273">
        <v>1</v>
      </c>
      <c r="E494" s="273">
        <v>4</v>
      </c>
      <c r="F494" s="274">
        <v>1.2</v>
      </c>
      <c r="G494" s="274">
        <v>0.23</v>
      </c>
      <c r="H494" s="274">
        <v>0.2</v>
      </c>
      <c r="I494" s="274">
        <f>PRODUCT(C494:H494)</f>
        <v>-0.44160000000000005</v>
      </c>
      <c r="J494" s="338"/>
    </row>
    <row r="495" spans="1:10" ht="19">
      <c r="A495" s="384"/>
      <c r="B495" s="272" t="s">
        <v>226</v>
      </c>
      <c r="C495" s="273">
        <v>-2</v>
      </c>
      <c r="D495" s="273">
        <v>1</v>
      </c>
      <c r="E495" s="273">
        <v>4</v>
      </c>
      <c r="F495" s="274">
        <v>0.9</v>
      </c>
      <c r="G495" s="274">
        <v>0.23</v>
      </c>
      <c r="H495" s="274">
        <v>0.2</v>
      </c>
      <c r="I495" s="274">
        <f>PRODUCT(C495:H495)</f>
        <v>-0.33120000000000005</v>
      </c>
      <c r="J495" s="338"/>
    </row>
    <row r="496" spans="1:10" ht="19">
      <c r="A496" s="384"/>
      <c r="B496" s="272" t="s">
        <v>227</v>
      </c>
      <c r="C496" s="273">
        <v>-2</v>
      </c>
      <c r="D496" s="273">
        <v>1</v>
      </c>
      <c r="E496" s="273">
        <v>4</v>
      </c>
      <c r="F496" s="274">
        <v>1.35</v>
      </c>
      <c r="G496" s="274">
        <v>0.23</v>
      </c>
      <c r="H496" s="274">
        <v>0.2</v>
      </c>
      <c r="I496" s="274">
        <f>PRODUCT(C496:H496)</f>
        <v>-0.49680000000000013</v>
      </c>
      <c r="J496" s="338"/>
    </row>
    <row r="497" spans="1:12" ht="19">
      <c r="A497" s="384"/>
      <c r="B497" s="272" t="s">
        <v>228</v>
      </c>
      <c r="C497" s="273">
        <v>-2</v>
      </c>
      <c r="D497" s="273">
        <v>1</v>
      </c>
      <c r="E497" s="273">
        <v>4</v>
      </c>
      <c r="F497" s="274">
        <v>1.05</v>
      </c>
      <c r="G497" s="274">
        <v>0.23</v>
      </c>
      <c r="H497" s="274">
        <v>0.2</v>
      </c>
      <c r="I497" s="274">
        <f t="shared" ref="I497:I498" si="49">PRODUCT(C497:H497)</f>
        <v>-0.38640000000000008</v>
      </c>
      <c r="J497" s="338"/>
    </row>
    <row r="498" spans="1:12" ht="19">
      <c r="A498" s="384"/>
      <c r="B498" s="272" t="s">
        <v>229</v>
      </c>
      <c r="C498" s="273">
        <v>-2</v>
      </c>
      <c r="D498" s="273">
        <v>1</v>
      </c>
      <c r="E498" s="273">
        <v>4</v>
      </c>
      <c r="F498" s="274">
        <v>1.5</v>
      </c>
      <c r="G498" s="274">
        <v>0.23</v>
      </c>
      <c r="H498" s="274">
        <v>0.2</v>
      </c>
      <c r="I498" s="274">
        <f t="shared" si="49"/>
        <v>-0.55200000000000005</v>
      </c>
      <c r="J498" s="338"/>
    </row>
    <row r="499" spans="1:12" ht="19">
      <c r="A499" s="384"/>
      <c r="B499" s="272" t="s">
        <v>231</v>
      </c>
      <c r="C499" s="273">
        <v>-2</v>
      </c>
      <c r="D499" s="273">
        <v>2</v>
      </c>
      <c r="E499" s="273">
        <v>4</v>
      </c>
      <c r="F499" s="274">
        <v>0.75</v>
      </c>
      <c r="G499" s="274">
        <v>0.23</v>
      </c>
      <c r="H499" s="274">
        <v>0.05</v>
      </c>
      <c r="I499" s="274">
        <f>PRODUCT(C499:H499)</f>
        <v>-0.13800000000000001</v>
      </c>
      <c r="J499" s="338"/>
    </row>
    <row r="500" spans="1:12" ht="19">
      <c r="A500" s="384"/>
      <c r="B500" s="272" t="s">
        <v>236</v>
      </c>
      <c r="C500" s="273">
        <v>-2</v>
      </c>
      <c r="D500" s="273">
        <v>1</v>
      </c>
      <c r="E500" s="273">
        <v>4</v>
      </c>
      <c r="F500" s="274">
        <v>1.06</v>
      </c>
      <c r="G500" s="274">
        <v>0.23</v>
      </c>
      <c r="H500" s="274">
        <v>0.2</v>
      </c>
      <c r="I500" s="274">
        <f>PRODUCT(C500:H500)</f>
        <v>-0.39008000000000004</v>
      </c>
      <c r="J500" s="338"/>
    </row>
    <row r="501" spans="1:12">
      <c r="A501" s="384"/>
      <c r="B501" s="293"/>
      <c r="C501" s="276"/>
      <c r="D501" s="276"/>
      <c r="E501" s="276"/>
      <c r="F501" s="298"/>
      <c r="G501" s="298"/>
      <c r="H501" s="298"/>
      <c r="I501" s="298">
        <f>SUM(I476:I500)</f>
        <v>163.01043000000001</v>
      </c>
      <c r="J501" s="338"/>
    </row>
    <row r="502" spans="1:12" ht="19">
      <c r="A502" s="384"/>
      <c r="B502" s="272"/>
      <c r="C502" s="273"/>
      <c r="D502" s="273"/>
      <c r="E502" s="273"/>
      <c r="F502" s="274"/>
      <c r="G502" s="274"/>
      <c r="H502" s="274" t="s">
        <v>13</v>
      </c>
      <c r="I502" s="274">
        <v>163.1</v>
      </c>
      <c r="J502" s="338" t="s">
        <v>79</v>
      </c>
    </row>
    <row r="503" spans="1:12" ht="19">
      <c r="A503" s="384"/>
      <c r="B503" s="272" t="s">
        <v>240</v>
      </c>
      <c r="C503" s="273"/>
      <c r="D503" s="273"/>
      <c r="E503" s="273"/>
      <c r="F503" s="274"/>
      <c r="G503" s="274"/>
      <c r="H503" s="274"/>
      <c r="I503" s="274"/>
      <c r="J503" s="338"/>
    </row>
    <row r="504" spans="1:12" ht="19">
      <c r="A504" s="384"/>
      <c r="B504" s="272" t="s">
        <v>217</v>
      </c>
      <c r="C504" s="273">
        <v>2</v>
      </c>
      <c r="D504" s="273">
        <v>1</v>
      </c>
      <c r="E504" s="273">
        <v>4</v>
      </c>
      <c r="F504" s="274">
        <v>35.35</v>
      </c>
      <c r="G504" s="274">
        <v>0.23</v>
      </c>
      <c r="H504" s="274">
        <v>2.65</v>
      </c>
      <c r="I504" s="274">
        <f t="shared" ref="I504:I510" si="50">PRODUCT(C504:H504)</f>
        <v>172.36660000000003</v>
      </c>
      <c r="J504" s="338"/>
    </row>
    <row r="505" spans="1:12" ht="19">
      <c r="A505" s="384"/>
      <c r="B505" s="272" t="s">
        <v>218</v>
      </c>
      <c r="C505" s="273">
        <v>2</v>
      </c>
      <c r="D505" s="273">
        <v>1</v>
      </c>
      <c r="E505" s="273">
        <v>1</v>
      </c>
      <c r="F505" s="274">
        <v>8.2799999999999994</v>
      </c>
      <c r="G505" s="274">
        <v>0.23</v>
      </c>
      <c r="H505" s="274">
        <v>2.65</v>
      </c>
      <c r="I505" s="274">
        <f t="shared" si="50"/>
        <v>10.093319999999999</v>
      </c>
      <c r="J505" s="338"/>
    </row>
    <row r="506" spans="1:12" ht="19">
      <c r="A506" s="384"/>
      <c r="B506" s="272" t="s">
        <v>219</v>
      </c>
      <c r="C506" s="273">
        <v>2</v>
      </c>
      <c r="D506" s="273">
        <v>1</v>
      </c>
      <c r="E506" s="273">
        <v>2</v>
      </c>
      <c r="F506" s="274">
        <v>2.15</v>
      </c>
      <c r="G506" s="274">
        <v>0.23</v>
      </c>
      <c r="H506" s="274">
        <v>2.65</v>
      </c>
      <c r="I506" s="274">
        <f t="shared" si="50"/>
        <v>5.2416999999999998</v>
      </c>
      <c r="J506" s="338"/>
      <c r="L506" s="45">
        <f>18.535+9.255+9.635+18.535+2.105+1.725</f>
        <v>59.789999999999992</v>
      </c>
    </row>
    <row r="507" spans="1:12" ht="19">
      <c r="A507" s="384"/>
      <c r="B507" s="272" t="s">
        <v>220</v>
      </c>
      <c r="C507" s="273">
        <v>2</v>
      </c>
      <c r="D507" s="273">
        <v>1</v>
      </c>
      <c r="E507" s="273">
        <v>3</v>
      </c>
      <c r="F507" s="274">
        <v>2.29</v>
      </c>
      <c r="G507" s="274">
        <v>0.23</v>
      </c>
      <c r="H507" s="274">
        <v>2.65</v>
      </c>
      <c r="I507" s="274">
        <f t="shared" si="50"/>
        <v>8.37453</v>
      </c>
      <c r="J507" s="338"/>
    </row>
    <row r="508" spans="1:12" ht="19">
      <c r="A508" s="384"/>
      <c r="B508" s="272" t="s">
        <v>221</v>
      </c>
      <c r="C508" s="273">
        <v>-2</v>
      </c>
      <c r="D508" s="273">
        <v>1</v>
      </c>
      <c r="E508" s="273">
        <v>4</v>
      </c>
      <c r="F508" s="274">
        <v>1</v>
      </c>
      <c r="G508" s="274">
        <v>0.23</v>
      </c>
      <c r="H508" s="274">
        <v>2.1</v>
      </c>
      <c r="I508" s="274">
        <f t="shared" si="50"/>
        <v>-3.8640000000000003</v>
      </c>
      <c r="J508" s="338"/>
      <c r="L508" s="32">
        <f>59.79-0.92</f>
        <v>58.87</v>
      </c>
    </row>
    <row r="509" spans="1:12" ht="19">
      <c r="A509" s="384"/>
      <c r="B509" s="272" t="s">
        <v>222</v>
      </c>
      <c r="C509" s="273">
        <v>-2</v>
      </c>
      <c r="D509" s="273">
        <v>2</v>
      </c>
      <c r="E509" s="273">
        <v>4</v>
      </c>
      <c r="F509" s="274">
        <v>0.9</v>
      </c>
      <c r="G509" s="274">
        <v>0.23</v>
      </c>
      <c r="H509" s="274">
        <v>2.1</v>
      </c>
      <c r="I509" s="274">
        <f t="shared" si="50"/>
        <v>-6.9552000000000005</v>
      </c>
      <c r="J509" s="338"/>
    </row>
    <row r="510" spans="1:12" ht="19">
      <c r="A510" s="384"/>
      <c r="B510" s="272" t="s">
        <v>223</v>
      </c>
      <c r="C510" s="273">
        <v>-2</v>
      </c>
      <c r="D510" s="273">
        <v>1</v>
      </c>
      <c r="E510" s="273">
        <v>1</v>
      </c>
      <c r="F510" s="274">
        <v>0.9</v>
      </c>
      <c r="G510" s="274">
        <v>0.23</v>
      </c>
      <c r="H510" s="274">
        <v>2.1</v>
      </c>
      <c r="I510" s="274">
        <f t="shared" si="50"/>
        <v>-0.86940000000000006</v>
      </c>
      <c r="J510" s="338"/>
    </row>
    <row r="511" spans="1:12" ht="19">
      <c r="A511" s="384"/>
      <c r="B511" s="272" t="s">
        <v>224</v>
      </c>
      <c r="C511" s="273">
        <v>-2</v>
      </c>
      <c r="D511" s="273">
        <v>1</v>
      </c>
      <c r="E511" s="273">
        <v>4</v>
      </c>
      <c r="F511" s="274">
        <v>0.85</v>
      </c>
      <c r="G511" s="274">
        <v>0.23</v>
      </c>
      <c r="H511" s="274">
        <v>1.35</v>
      </c>
      <c r="I511" s="274">
        <f>PRODUCT(C511:H511)</f>
        <v>-2.1114000000000002</v>
      </c>
      <c r="J511" s="338"/>
    </row>
    <row r="512" spans="1:12" ht="19">
      <c r="A512" s="384"/>
      <c r="B512" s="272" t="s">
        <v>225</v>
      </c>
      <c r="C512" s="273">
        <v>-2</v>
      </c>
      <c r="D512" s="273">
        <v>1</v>
      </c>
      <c r="E512" s="273">
        <v>4</v>
      </c>
      <c r="F512" s="274">
        <v>1.2</v>
      </c>
      <c r="G512" s="274">
        <v>0.23</v>
      </c>
      <c r="H512" s="274">
        <v>1.05</v>
      </c>
      <c r="I512" s="274">
        <f>PRODUCT(C512:H512)</f>
        <v>-2.3184000000000005</v>
      </c>
      <c r="J512" s="338"/>
    </row>
    <row r="513" spans="1:10" ht="19">
      <c r="A513" s="384"/>
      <c r="B513" s="272" t="s">
        <v>226</v>
      </c>
      <c r="C513" s="273">
        <v>-2</v>
      </c>
      <c r="D513" s="273">
        <v>1</v>
      </c>
      <c r="E513" s="273">
        <v>4</v>
      </c>
      <c r="F513" s="274">
        <v>0.9</v>
      </c>
      <c r="G513" s="274">
        <v>0.23</v>
      </c>
      <c r="H513" s="274">
        <v>0.13500000000000001</v>
      </c>
      <c r="I513" s="274">
        <f>PRODUCT(C513:H513)</f>
        <v>-0.22356000000000004</v>
      </c>
      <c r="J513" s="338"/>
    </row>
    <row r="514" spans="1:10" ht="19">
      <c r="A514" s="384"/>
      <c r="B514" s="272" t="s">
        <v>227</v>
      </c>
      <c r="C514" s="273">
        <v>-2</v>
      </c>
      <c r="D514" s="273">
        <v>1</v>
      </c>
      <c r="E514" s="273">
        <v>4</v>
      </c>
      <c r="F514" s="274">
        <v>1.35</v>
      </c>
      <c r="G514" s="274">
        <v>0.23</v>
      </c>
      <c r="H514" s="274">
        <v>1.35</v>
      </c>
      <c r="I514" s="274">
        <f>PRODUCT(C514:H514)</f>
        <v>-3.3534000000000006</v>
      </c>
      <c r="J514" s="338"/>
    </row>
    <row r="515" spans="1:10" ht="19">
      <c r="A515" s="384"/>
      <c r="B515" s="272" t="s">
        <v>228</v>
      </c>
      <c r="C515" s="273">
        <v>-2</v>
      </c>
      <c r="D515" s="273">
        <v>1</v>
      </c>
      <c r="E515" s="273">
        <v>4</v>
      </c>
      <c r="F515" s="274">
        <v>1.05</v>
      </c>
      <c r="G515" s="274">
        <v>0.23</v>
      </c>
      <c r="H515" s="274">
        <v>1.35</v>
      </c>
      <c r="I515" s="274">
        <f t="shared" ref="I515:I517" si="51">PRODUCT(C515:H515)</f>
        <v>-2.6082000000000005</v>
      </c>
      <c r="J515" s="338"/>
    </row>
    <row r="516" spans="1:10" ht="19">
      <c r="A516" s="384"/>
      <c r="B516" s="272" t="s">
        <v>229</v>
      </c>
      <c r="C516" s="273">
        <v>-2</v>
      </c>
      <c r="D516" s="273">
        <v>1</v>
      </c>
      <c r="E516" s="273">
        <v>4</v>
      </c>
      <c r="F516" s="274">
        <v>1.5</v>
      </c>
      <c r="G516" s="274">
        <v>0.23</v>
      </c>
      <c r="H516" s="274">
        <v>1.35</v>
      </c>
      <c r="I516" s="274">
        <f t="shared" si="51"/>
        <v>-3.7260000000000004</v>
      </c>
      <c r="J516" s="338"/>
    </row>
    <row r="517" spans="1:10" ht="19">
      <c r="A517" s="384"/>
      <c r="B517" s="272" t="s">
        <v>230</v>
      </c>
      <c r="C517" s="273">
        <v>-2</v>
      </c>
      <c r="D517" s="273">
        <v>1</v>
      </c>
      <c r="E517" s="273">
        <v>1</v>
      </c>
      <c r="F517" s="274">
        <v>0.6</v>
      </c>
      <c r="G517" s="274">
        <v>0.23</v>
      </c>
      <c r="H517" s="274">
        <v>1.35</v>
      </c>
      <c r="I517" s="274">
        <f t="shared" si="51"/>
        <v>-0.37260000000000004</v>
      </c>
      <c r="J517" s="338"/>
    </row>
    <row r="518" spans="1:10" ht="19">
      <c r="A518" s="384"/>
      <c r="B518" s="272" t="s">
        <v>231</v>
      </c>
      <c r="C518" s="273">
        <v>-2</v>
      </c>
      <c r="D518" s="273">
        <v>2</v>
      </c>
      <c r="E518" s="273">
        <v>4</v>
      </c>
      <c r="F518" s="274">
        <v>0.75</v>
      </c>
      <c r="G518" s="274">
        <v>0.23</v>
      </c>
      <c r="H518" s="274">
        <v>0.6</v>
      </c>
      <c r="I518" s="274">
        <f>PRODUCT(C518:H518)</f>
        <v>-1.6560000000000001</v>
      </c>
      <c r="J518" s="338"/>
    </row>
    <row r="519" spans="1:10" ht="19">
      <c r="A519" s="384"/>
      <c r="B519" s="272" t="s">
        <v>232</v>
      </c>
      <c r="C519" s="273">
        <v>-2</v>
      </c>
      <c r="D519" s="273">
        <v>1</v>
      </c>
      <c r="E519" s="273">
        <v>1</v>
      </c>
      <c r="F519" s="274">
        <v>1.8</v>
      </c>
      <c r="G519" s="274">
        <v>0.23</v>
      </c>
      <c r="H519" s="274">
        <v>1.35</v>
      </c>
      <c r="I519" s="274">
        <f>PRODUCT(C519:H519)</f>
        <v>-1.1178000000000001</v>
      </c>
      <c r="J519" s="338"/>
    </row>
    <row r="520" spans="1:10" ht="19">
      <c r="A520" s="384"/>
      <c r="B520" s="272" t="s">
        <v>233</v>
      </c>
      <c r="C520" s="273">
        <v>-2</v>
      </c>
      <c r="D520" s="273">
        <v>1</v>
      </c>
      <c r="E520" s="273">
        <v>4</v>
      </c>
      <c r="F520" s="274">
        <v>1.46</v>
      </c>
      <c r="G520" s="274">
        <v>0.23</v>
      </c>
      <c r="H520" s="274">
        <v>0.15</v>
      </c>
      <c r="I520" s="274">
        <f t="shared" ref="I520:I521" si="52">PRODUCT(C520:H520)</f>
        <v>-0.40295999999999998</v>
      </c>
      <c r="J520" s="338"/>
    </row>
    <row r="521" spans="1:10" ht="19">
      <c r="A521" s="384"/>
      <c r="B521" s="272" t="s">
        <v>234</v>
      </c>
      <c r="C521" s="273">
        <v>-2</v>
      </c>
      <c r="D521" s="273">
        <v>2</v>
      </c>
      <c r="E521" s="273">
        <v>4</v>
      </c>
      <c r="F521" s="274">
        <v>1.36</v>
      </c>
      <c r="G521" s="274">
        <v>0.23</v>
      </c>
      <c r="H521" s="274">
        <v>0.15</v>
      </c>
      <c r="I521" s="274">
        <f t="shared" si="52"/>
        <v>-0.75072000000000005</v>
      </c>
      <c r="J521" s="338"/>
    </row>
    <row r="522" spans="1:10" ht="19">
      <c r="A522" s="384"/>
      <c r="B522" s="272" t="s">
        <v>235</v>
      </c>
      <c r="C522" s="273">
        <v>-2</v>
      </c>
      <c r="D522" s="273">
        <v>1</v>
      </c>
      <c r="E522" s="273">
        <v>4</v>
      </c>
      <c r="F522" s="274">
        <v>1.2</v>
      </c>
      <c r="G522" s="274">
        <v>0.23</v>
      </c>
      <c r="H522" s="274">
        <v>0.2</v>
      </c>
      <c r="I522" s="274">
        <f>PRODUCT(C522:H522)</f>
        <v>-0.44160000000000005</v>
      </c>
      <c r="J522" s="338"/>
    </row>
    <row r="523" spans="1:10" ht="19">
      <c r="A523" s="384"/>
      <c r="B523" s="272" t="s">
        <v>226</v>
      </c>
      <c r="C523" s="273">
        <v>-2</v>
      </c>
      <c r="D523" s="273">
        <v>1</v>
      </c>
      <c r="E523" s="273">
        <v>4</v>
      </c>
      <c r="F523" s="274">
        <v>0.9</v>
      </c>
      <c r="G523" s="274">
        <v>0.23</v>
      </c>
      <c r="H523" s="274">
        <v>0.2</v>
      </c>
      <c r="I523" s="274">
        <f>PRODUCT(C523:H523)</f>
        <v>-0.33120000000000005</v>
      </c>
      <c r="J523" s="338"/>
    </row>
    <row r="524" spans="1:10" ht="19">
      <c r="A524" s="384"/>
      <c r="B524" s="272" t="s">
        <v>227</v>
      </c>
      <c r="C524" s="273">
        <v>-2</v>
      </c>
      <c r="D524" s="273">
        <v>1</v>
      </c>
      <c r="E524" s="273">
        <v>4</v>
      </c>
      <c r="F524" s="274">
        <v>1.35</v>
      </c>
      <c r="G524" s="274">
        <v>0.23</v>
      </c>
      <c r="H524" s="274">
        <v>0.2</v>
      </c>
      <c r="I524" s="274">
        <f>PRODUCT(C524:H524)</f>
        <v>-0.49680000000000013</v>
      </c>
      <c r="J524" s="338"/>
    </row>
    <row r="525" spans="1:10" ht="19">
      <c r="A525" s="384"/>
      <c r="B525" s="272" t="s">
        <v>228</v>
      </c>
      <c r="C525" s="273">
        <v>-2</v>
      </c>
      <c r="D525" s="273">
        <v>1</v>
      </c>
      <c r="E525" s="273">
        <v>4</v>
      </c>
      <c r="F525" s="274">
        <v>1.05</v>
      </c>
      <c r="G525" s="274">
        <v>0.23</v>
      </c>
      <c r="H525" s="274">
        <v>0.2</v>
      </c>
      <c r="I525" s="274">
        <f t="shared" ref="I525:I526" si="53">PRODUCT(C525:H525)</f>
        <v>-0.38640000000000008</v>
      </c>
      <c r="J525" s="338"/>
    </row>
    <row r="526" spans="1:10" ht="19">
      <c r="A526" s="384"/>
      <c r="B526" s="272" t="s">
        <v>229</v>
      </c>
      <c r="C526" s="273">
        <v>-2</v>
      </c>
      <c r="D526" s="273">
        <v>1</v>
      </c>
      <c r="E526" s="273">
        <v>4</v>
      </c>
      <c r="F526" s="274">
        <v>1.5</v>
      </c>
      <c r="G526" s="274">
        <v>0.23</v>
      </c>
      <c r="H526" s="274">
        <v>0.2</v>
      </c>
      <c r="I526" s="274">
        <f t="shared" si="53"/>
        <v>-0.55200000000000005</v>
      </c>
      <c r="J526" s="338"/>
    </row>
    <row r="527" spans="1:10" ht="19">
      <c r="A527" s="384"/>
      <c r="B527" s="272" t="s">
        <v>231</v>
      </c>
      <c r="C527" s="273">
        <v>-2</v>
      </c>
      <c r="D527" s="273">
        <v>2</v>
      </c>
      <c r="E527" s="273">
        <v>4</v>
      </c>
      <c r="F527" s="274">
        <v>0.75</v>
      </c>
      <c r="G527" s="274">
        <v>0.23</v>
      </c>
      <c r="H527" s="274">
        <v>0.05</v>
      </c>
      <c r="I527" s="274">
        <f>PRODUCT(C527:H527)</f>
        <v>-0.13800000000000001</v>
      </c>
      <c r="J527" s="338"/>
    </row>
    <row r="528" spans="1:10" ht="19">
      <c r="A528" s="384"/>
      <c r="B528" s="272" t="s">
        <v>236</v>
      </c>
      <c r="C528" s="273">
        <v>-2</v>
      </c>
      <c r="D528" s="273">
        <v>1</v>
      </c>
      <c r="E528" s="273">
        <v>4</v>
      </c>
      <c r="F528" s="274">
        <v>1.06</v>
      </c>
      <c r="G528" s="274">
        <v>0.23</v>
      </c>
      <c r="H528" s="274">
        <v>0.2</v>
      </c>
      <c r="I528" s="274">
        <f>PRODUCT(C528:H528)</f>
        <v>-0.39008000000000004</v>
      </c>
      <c r="J528" s="338"/>
    </row>
    <row r="529" spans="1:10">
      <c r="A529" s="384"/>
      <c r="B529" s="293"/>
      <c r="C529" s="276"/>
      <c r="D529" s="276"/>
      <c r="E529" s="276"/>
      <c r="F529" s="298"/>
      <c r="G529" s="298"/>
      <c r="H529" s="298"/>
      <c r="I529" s="298">
        <f>SUM(I504:I528)</f>
        <v>163.01043000000001</v>
      </c>
      <c r="J529" s="338"/>
    </row>
    <row r="530" spans="1:10" ht="19">
      <c r="A530" s="384"/>
      <c r="B530" s="272"/>
      <c r="C530" s="273"/>
      <c r="D530" s="273"/>
      <c r="E530" s="273"/>
      <c r="F530" s="274"/>
      <c r="G530" s="274"/>
      <c r="H530" s="274" t="s">
        <v>13</v>
      </c>
      <c r="I530" s="274">
        <v>163.1</v>
      </c>
      <c r="J530" s="338" t="s">
        <v>79</v>
      </c>
    </row>
    <row r="531" spans="1:10" ht="19">
      <c r="A531" s="384"/>
      <c r="B531" s="272" t="s">
        <v>241</v>
      </c>
      <c r="C531" s="273"/>
      <c r="D531" s="273"/>
      <c r="E531" s="273"/>
      <c r="F531" s="274"/>
      <c r="G531" s="274"/>
      <c r="H531" s="274"/>
      <c r="I531" s="274"/>
      <c r="J531" s="338"/>
    </row>
    <row r="532" spans="1:10" ht="19">
      <c r="A532" s="384"/>
      <c r="B532" s="272" t="s">
        <v>242</v>
      </c>
      <c r="C532" s="273">
        <v>2</v>
      </c>
      <c r="D532" s="273">
        <v>1</v>
      </c>
      <c r="E532" s="273">
        <v>1</v>
      </c>
      <c r="F532" s="274">
        <v>12.78</v>
      </c>
      <c r="G532" s="274">
        <v>0.23</v>
      </c>
      <c r="H532" s="274">
        <v>2.35</v>
      </c>
      <c r="I532" s="274">
        <f>PRODUCT(C532:H532)</f>
        <v>13.81518</v>
      </c>
      <c r="J532" s="338"/>
    </row>
    <row r="533" spans="1:10" ht="19">
      <c r="A533" s="384"/>
      <c r="B533" s="272" t="s">
        <v>218</v>
      </c>
      <c r="C533" s="273">
        <v>2</v>
      </c>
      <c r="D533" s="273">
        <v>1</v>
      </c>
      <c r="E533" s="273">
        <v>1</v>
      </c>
      <c r="F533" s="274">
        <v>12.48</v>
      </c>
      <c r="G533" s="274">
        <v>0.23</v>
      </c>
      <c r="H533" s="274">
        <v>2.35</v>
      </c>
      <c r="I533" s="274">
        <f t="shared" ref="I533:I535" si="54">PRODUCT(C533:H533)</f>
        <v>13.490880000000001</v>
      </c>
      <c r="J533" s="338"/>
    </row>
    <row r="534" spans="1:10" ht="19">
      <c r="A534" s="384"/>
      <c r="B534" s="272" t="s">
        <v>211</v>
      </c>
      <c r="C534" s="273">
        <v>-2</v>
      </c>
      <c r="D534" s="273">
        <v>1</v>
      </c>
      <c r="E534" s="273">
        <v>3</v>
      </c>
      <c r="F534" s="274">
        <v>0.9</v>
      </c>
      <c r="G534" s="274">
        <v>0.23</v>
      </c>
      <c r="H534" s="274">
        <v>2.1</v>
      </c>
      <c r="I534" s="274">
        <f t="shared" si="54"/>
        <v>-2.6082000000000005</v>
      </c>
      <c r="J534" s="338"/>
    </row>
    <row r="535" spans="1:10" ht="19">
      <c r="A535" s="384"/>
      <c r="B535" s="272" t="s">
        <v>243</v>
      </c>
      <c r="C535" s="273">
        <v>-2</v>
      </c>
      <c r="D535" s="273">
        <v>1</v>
      </c>
      <c r="E535" s="273">
        <v>1</v>
      </c>
      <c r="F535" s="274">
        <v>1.36</v>
      </c>
      <c r="G535" s="274">
        <v>0.23</v>
      </c>
      <c r="H535" s="274">
        <v>0.15</v>
      </c>
      <c r="I535" s="274">
        <f t="shared" si="54"/>
        <v>-9.3840000000000007E-2</v>
      </c>
      <c r="J535" s="338"/>
    </row>
    <row r="536" spans="1:10" ht="19">
      <c r="A536" s="384"/>
      <c r="B536" s="272" t="s">
        <v>242</v>
      </c>
      <c r="C536" s="273">
        <v>2</v>
      </c>
      <c r="D536" s="273">
        <v>1</v>
      </c>
      <c r="E536" s="273">
        <v>1</v>
      </c>
      <c r="F536" s="274">
        <v>12.78</v>
      </c>
      <c r="G536" s="274">
        <v>0.23</v>
      </c>
      <c r="H536" s="274">
        <v>0.45</v>
      </c>
      <c r="I536" s="274">
        <f>PRODUCT(C536:H536)</f>
        <v>2.6454599999999999</v>
      </c>
      <c r="J536" s="338"/>
    </row>
    <row r="537" spans="1:10" ht="19">
      <c r="A537" s="384"/>
      <c r="B537" s="272" t="s">
        <v>218</v>
      </c>
      <c r="C537" s="273">
        <v>2</v>
      </c>
      <c r="D537" s="273">
        <v>1</v>
      </c>
      <c r="E537" s="273">
        <v>1</v>
      </c>
      <c r="F537" s="274">
        <v>12.48</v>
      </c>
      <c r="G537" s="274">
        <v>0.23</v>
      </c>
      <c r="H537" s="274">
        <v>0.45</v>
      </c>
      <c r="I537" s="274">
        <f t="shared" ref="I537" si="55">PRODUCT(C537:H537)</f>
        <v>2.5833600000000003</v>
      </c>
      <c r="J537" s="338"/>
    </row>
    <row r="538" spans="1:10">
      <c r="A538" s="384"/>
      <c r="B538" s="272"/>
      <c r="C538" s="273"/>
      <c r="D538" s="273"/>
      <c r="E538" s="273"/>
      <c r="F538" s="274"/>
      <c r="G538" s="274"/>
      <c r="H538" s="274"/>
      <c r="I538" s="274">
        <f>SUM(I532:I537)</f>
        <v>29.832840000000001</v>
      </c>
      <c r="J538" s="338"/>
    </row>
    <row r="539" spans="1:10" ht="19">
      <c r="A539" s="384"/>
      <c r="B539" s="272"/>
      <c r="C539" s="273"/>
      <c r="D539" s="273"/>
      <c r="E539" s="273"/>
      <c r="F539" s="274"/>
      <c r="G539" s="274"/>
      <c r="H539" s="274" t="s">
        <v>13</v>
      </c>
      <c r="I539" s="274">
        <v>29.9</v>
      </c>
      <c r="J539" s="338" t="s">
        <v>19</v>
      </c>
    </row>
    <row r="540" spans="1:10" ht="209">
      <c r="A540" s="384">
        <v>13</v>
      </c>
      <c r="B540" s="7" t="s">
        <v>1360</v>
      </c>
      <c r="C540" s="273"/>
      <c r="D540" s="273"/>
      <c r="E540" s="273"/>
      <c r="F540" s="274"/>
      <c r="G540" s="274"/>
      <c r="H540" s="274"/>
      <c r="I540" s="274"/>
      <c r="J540" s="338"/>
    </row>
    <row r="541" spans="1:10" ht="19">
      <c r="A541" s="384"/>
      <c r="B541" s="272" t="s">
        <v>612</v>
      </c>
      <c r="C541" s="273"/>
      <c r="D541" s="273"/>
      <c r="E541" s="273"/>
      <c r="F541" s="274"/>
      <c r="G541" s="274"/>
      <c r="H541" s="274"/>
      <c r="I541" s="274"/>
      <c r="J541" s="338"/>
    </row>
    <row r="542" spans="1:10" ht="19">
      <c r="A542" s="384"/>
      <c r="B542" s="294" t="s">
        <v>245</v>
      </c>
      <c r="C542" s="295">
        <v>2</v>
      </c>
      <c r="D542" s="295">
        <v>1</v>
      </c>
      <c r="E542" s="295">
        <v>4</v>
      </c>
      <c r="F542" s="296">
        <v>4</v>
      </c>
      <c r="G542" s="296" t="s">
        <v>246</v>
      </c>
      <c r="H542" s="296">
        <v>2.65</v>
      </c>
      <c r="I542" s="14">
        <f>PRODUCT(C542:H542)</f>
        <v>84.8</v>
      </c>
      <c r="J542" s="341"/>
    </row>
    <row r="543" spans="1:10" ht="19">
      <c r="A543" s="384"/>
      <c r="B543" s="294" t="s">
        <v>247</v>
      </c>
      <c r="C543" s="295">
        <v>-2</v>
      </c>
      <c r="D543" s="295">
        <v>1</v>
      </c>
      <c r="E543" s="295">
        <v>4</v>
      </c>
      <c r="F543" s="296">
        <v>1.37</v>
      </c>
      <c r="G543" s="296"/>
      <c r="H543" s="296">
        <v>2.65</v>
      </c>
      <c r="I543" s="14">
        <f t="shared" ref="I543:I555" si="56">PRODUCT(C543:H543)</f>
        <v>-29.044</v>
      </c>
      <c r="J543" s="341"/>
    </row>
    <row r="544" spans="1:10" ht="19">
      <c r="A544" s="384"/>
      <c r="B544" s="294" t="s">
        <v>248</v>
      </c>
      <c r="C544" s="295">
        <v>2</v>
      </c>
      <c r="D544" s="295">
        <v>1</v>
      </c>
      <c r="E544" s="295">
        <v>4</v>
      </c>
      <c r="F544" s="296">
        <v>4.3899999999999997</v>
      </c>
      <c r="G544" s="296"/>
      <c r="H544" s="296">
        <v>2.65</v>
      </c>
      <c r="I544" s="14">
        <f t="shared" si="56"/>
        <v>93.067999999999984</v>
      </c>
      <c r="J544" s="341"/>
    </row>
    <row r="545" spans="1:10" ht="19">
      <c r="A545" s="384"/>
      <c r="B545" s="294" t="s">
        <v>247</v>
      </c>
      <c r="C545" s="295">
        <v>-2</v>
      </c>
      <c r="D545" s="295">
        <v>1</v>
      </c>
      <c r="E545" s="295">
        <v>4</v>
      </c>
      <c r="F545" s="296">
        <v>0.9</v>
      </c>
      <c r="G545" s="296"/>
      <c r="H545" s="296">
        <v>2.65</v>
      </c>
      <c r="I545" s="14">
        <f t="shared" si="56"/>
        <v>-19.079999999999998</v>
      </c>
      <c r="J545" s="341"/>
    </row>
    <row r="546" spans="1:10" ht="19">
      <c r="A546" s="384"/>
      <c r="B546" s="294" t="s">
        <v>249</v>
      </c>
      <c r="C546" s="295">
        <v>2</v>
      </c>
      <c r="D546" s="295">
        <v>1</v>
      </c>
      <c r="E546" s="295">
        <v>4</v>
      </c>
      <c r="F546" s="296">
        <v>5.67</v>
      </c>
      <c r="G546" s="296"/>
      <c r="H546" s="296">
        <v>2.65</v>
      </c>
      <c r="I546" s="14">
        <f t="shared" si="56"/>
        <v>120.20399999999999</v>
      </c>
      <c r="J546" s="341"/>
    </row>
    <row r="547" spans="1:10" ht="19">
      <c r="A547" s="384"/>
      <c r="B547" s="294" t="s">
        <v>250</v>
      </c>
      <c r="C547" s="295">
        <v>-2</v>
      </c>
      <c r="D547" s="295">
        <v>1</v>
      </c>
      <c r="E547" s="295">
        <v>4</v>
      </c>
      <c r="F547" s="296">
        <v>0.75</v>
      </c>
      <c r="G547" s="296"/>
      <c r="H547" s="296">
        <v>2.1</v>
      </c>
      <c r="I547" s="14">
        <f t="shared" si="56"/>
        <v>-12.600000000000001</v>
      </c>
      <c r="J547" s="341"/>
    </row>
    <row r="548" spans="1:10" ht="19">
      <c r="A548" s="384"/>
      <c r="B548" s="294" t="s">
        <v>251</v>
      </c>
      <c r="C548" s="295">
        <v>2</v>
      </c>
      <c r="D548" s="295">
        <v>1</v>
      </c>
      <c r="E548" s="295">
        <v>4</v>
      </c>
      <c r="F548" s="296">
        <v>1.67</v>
      </c>
      <c r="G548" s="296"/>
      <c r="H548" s="296">
        <v>2.65</v>
      </c>
      <c r="I548" s="14">
        <f t="shared" si="56"/>
        <v>35.403999999999996</v>
      </c>
      <c r="J548" s="341"/>
    </row>
    <row r="549" spans="1:10" ht="19">
      <c r="A549" s="384"/>
      <c r="B549" s="294" t="s">
        <v>250</v>
      </c>
      <c r="C549" s="295">
        <v>-2</v>
      </c>
      <c r="D549" s="295">
        <v>1</v>
      </c>
      <c r="E549" s="295">
        <v>4</v>
      </c>
      <c r="F549" s="296">
        <v>0.75</v>
      </c>
      <c r="G549" s="296"/>
      <c r="H549" s="296">
        <v>2.1</v>
      </c>
      <c r="I549" s="14">
        <f t="shared" si="56"/>
        <v>-12.600000000000001</v>
      </c>
      <c r="J549" s="341"/>
    </row>
    <row r="550" spans="1:10" ht="19">
      <c r="A550" s="384"/>
      <c r="B550" s="294" t="s">
        <v>252</v>
      </c>
      <c r="C550" s="295">
        <v>2</v>
      </c>
      <c r="D550" s="295">
        <v>4</v>
      </c>
      <c r="E550" s="295">
        <v>4</v>
      </c>
      <c r="F550" s="296">
        <v>0.6</v>
      </c>
      <c r="G550" s="296"/>
      <c r="H550" s="296">
        <v>2.65</v>
      </c>
      <c r="I550" s="14">
        <f t="shared" si="56"/>
        <v>50.879999999999995</v>
      </c>
      <c r="J550" s="341"/>
    </row>
    <row r="551" spans="1:10" ht="19">
      <c r="A551" s="384"/>
      <c r="B551" s="294" t="s">
        <v>253</v>
      </c>
      <c r="C551" s="295">
        <v>2</v>
      </c>
      <c r="D551" s="295">
        <v>1</v>
      </c>
      <c r="E551" s="295">
        <v>4</v>
      </c>
      <c r="F551" s="296">
        <v>5.17</v>
      </c>
      <c r="G551" s="296"/>
      <c r="H551" s="296">
        <v>1.2</v>
      </c>
      <c r="I551" s="14">
        <f t="shared" si="56"/>
        <v>49.631999999999998</v>
      </c>
      <c r="J551" s="341"/>
    </row>
    <row r="552" spans="1:10" ht="19">
      <c r="A552" s="384"/>
      <c r="B552" s="294" t="s">
        <v>152</v>
      </c>
      <c r="C552" s="295">
        <v>2</v>
      </c>
      <c r="D552" s="295">
        <v>1</v>
      </c>
      <c r="E552" s="295">
        <v>4</v>
      </c>
      <c r="F552" s="296">
        <v>3.25</v>
      </c>
      <c r="G552" s="296"/>
      <c r="H552" s="296">
        <v>1.2</v>
      </c>
      <c r="I552" s="14">
        <f t="shared" si="56"/>
        <v>31.2</v>
      </c>
      <c r="J552" s="341"/>
    </row>
    <row r="553" spans="1:10" ht="19">
      <c r="A553" s="384"/>
      <c r="B553" s="294" t="s">
        <v>254</v>
      </c>
      <c r="C553" s="295">
        <v>2</v>
      </c>
      <c r="D553" s="295">
        <v>4</v>
      </c>
      <c r="E553" s="295">
        <v>4</v>
      </c>
      <c r="F553" s="296">
        <v>0.6</v>
      </c>
      <c r="G553" s="296"/>
      <c r="H553" s="296">
        <v>0.7</v>
      </c>
      <c r="I553" s="296">
        <f t="shared" si="56"/>
        <v>13.44</v>
      </c>
      <c r="J553" s="341"/>
    </row>
    <row r="554" spans="1:10" ht="19">
      <c r="A554" s="384"/>
      <c r="B554" s="294" t="s">
        <v>255</v>
      </c>
      <c r="C554" s="295">
        <v>2</v>
      </c>
      <c r="D554" s="295">
        <v>2</v>
      </c>
      <c r="E554" s="295">
        <v>4</v>
      </c>
      <c r="F554" s="296">
        <v>0.45</v>
      </c>
      <c r="G554" s="296"/>
      <c r="H554" s="296">
        <v>2.1</v>
      </c>
      <c r="I554" s="296">
        <f t="shared" si="56"/>
        <v>15.120000000000001</v>
      </c>
      <c r="J554" s="341"/>
    </row>
    <row r="555" spans="1:10" ht="19">
      <c r="A555" s="384"/>
      <c r="B555" s="294" t="s">
        <v>256</v>
      </c>
      <c r="C555" s="295">
        <v>2</v>
      </c>
      <c r="D555" s="295">
        <v>2</v>
      </c>
      <c r="E555" s="295">
        <v>4</v>
      </c>
      <c r="F555" s="296">
        <v>0.45</v>
      </c>
      <c r="G555" s="296"/>
      <c r="H555" s="296">
        <v>0.6</v>
      </c>
      <c r="I555" s="296">
        <f t="shared" si="56"/>
        <v>4.32</v>
      </c>
      <c r="J555" s="341"/>
    </row>
    <row r="556" spans="1:10" ht="19">
      <c r="A556" s="384"/>
      <c r="B556" s="294" t="s">
        <v>257</v>
      </c>
      <c r="C556" s="295">
        <v>2</v>
      </c>
      <c r="D556" s="295">
        <v>1</v>
      </c>
      <c r="E556" s="295">
        <v>4</v>
      </c>
      <c r="F556" s="296">
        <v>1.55</v>
      </c>
      <c r="G556" s="296">
        <v>0.6</v>
      </c>
      <c r="H556" s="298"/>
      <c r="I556" s="296">
        <f>PRODUCT(C556:G556)</f>
        <v>7.4399999999999995</v>
      </c>
      <c r="J556" s="341"/>
    </row>
    <row r="557" spans="1:10" ht="19">
      <c r="A557" s="384"/>
      <c r="B557" s="294" t="s">
        <v>147</v>
      </c>
      <c r="C557" s="295">
        <v>2</v>
      </c>
      <c r="D557" s="295">
        <v>1</v>
      </c>
      <c r="E557" s="295">
        <v>4</v>
      </c>
      <c r="F557" s="296">
        <v>1.6</v>
      </c>
      <c r="G557" s="296">
        <v>0.6</v>
      </c>
      <c r="H557" s="298"/>
      <c r="I557" s="296">
        <f>PRODUCT(C557:G557)</f>
        <v>7.68</v>
      </c>
      <c r="J557" s="341"/>
    </row>
    <row r="558" spans="1:10" ht="19">
      <c r="A558" s="384"/>
      <c r="B558" s="294" t="s">
        <v>258</v>
      </c>
      <c r="C558" s="295">
        <v>2</v>
      </c>
      <c r="D558" s="295">
        <v>1</v>
      </c>
      <c r="E558" s="295">
        <v>4</v>
      </c>
      <c r="F558" s="296">
        <v>1.2</v>
      </c>
      <c r="G558" s="296">
        <v>0.45</v>
      </c>
      <c r="H558" s="298"/>
      <c r="I558" s="296">
        <f>PRODUCT(C558:G558)</f>
        <v>4.32</v>
      </c>
      <c r="J558" s="341"/>
    </row>
    <row r="559" spans="1:10" ht="19">
      <c r="A559" s="384"/>
      <c r="B559" s="294" t="s">
        <v>259</v>
      </c>
      <c r="C559" s="295">
        <v>2</v>
      </c>
      <c r="D559" s="295">
        <v>1</v>
      </c>
      <c r="E559" s="295">
        <v>4</v>
      </c>
      <c r="F559" s="296">
        <v>2.77</v>
      </c>
      <c r="G559" s="296">
        <v>0.6</v>
      </c>
      <c r="H559" s="298"/>
      <c r="I559" s="296">
        <f>PRODUCT(C559:G559)</f>
        <v>13.295999999999999</v>
      </c>
      <c r="J559" s="341"/>
    </row>
    <row r="560" spans="1:10" ht="19">
      <c r="A560" s="384"/>
      <c r="B560" s="294" t="s">
        <v>256</v>
      </c>
      <c r="C560" s="295">
        <v>2</v>
      </c>
      <c r="D560" s="295">
        <v>1</v>
      </c>
      <c r="E560" s="295">
        <v>4</v>
      </c>
      <c r="F560" s="296">
        <v>1</v>
      </c>
      <c r="G560" s="296">
        <v>0.45</v>
      </c>
      <c r="H560" s="298"/>
      <c r="I560" s="296">
        <f>PRODUCT(C560:G560)</f>
        <v>3.6</v>
      </c>
      <c r="J560" s="341"/>
    </row>
    <row r="561" spans="1:10" ht="19">
      <c r="A561" s="384"/>
      <c r="B561" s="299"/>
      <c r="C561" s="295"/>
      <c r="D561" s="295"/>
      <c r="E561" s="295"/>
      <c r="F561" s="296"/>
      <c r="G561" s="296"/>
      <c r="H561" s="296" t="s">
        <v>78</v>
      </c>
      <c r="I561" s="296">
        <f>SUM(I542:I560)</f>
        <v>461.07999999999993</v>
      </c>
      <c r="J561" s="341"/>
    </row>
    <row r="562" spans="1:10" ht="19">
      <c r="A562" s="384"/>
      <c r="B562" s="294"/>
      <c r="C562" s="295"/>
      <c r="D562" s="295"/>
      <c r="E562" s="295"/>
      <c r="F562" s="296"/>
      <c r="G562" s="296"/>
      <c r="H562" s="296" t="s">
        <v>161</v>
      </c>
      <c r="I562" s="296">
        <v>461.1</v>
      </c>
      <c r="J562" s="342" t="s">
        <v>260</v>
      </c>
    </row>
    <row r="563" spans="1:10">
      <c r="A563" s="384"/>
      <c r="B563" s="294"/>
      <c r="C563" s="295"/>
      <c r="D563" s="295"/>
      <c r="E563" s="295"/>
      <c r="F563" s="296"/>
      <c r="G563" s="296"/>
      <c r="H563" s="296"/>
      <c r="I563" s="296"/>
      <c r="J563" s="342"/>
    </row>
    <row r="564" spans="1:10" ht="19">
      <c r="A564" s="384"/>
      <c r="B564" s="272" t="s">
        <v>261</v>
      </c>
      <c r="C564" s="273"/>
      <c r="D564" s="273"/>
      <c r="E564" s="273"/>
      <c r="F564" s="274"/>
      <c r="G564" s="274"/>
      <c r="H564" s="274"/>
      <c r="I564" s="274"/>
      <c r="J564" s="338"/>
    </row>
    <row r="565" spans="1:10" ht="19">
      <c r="A565" s="384"/>
      <c r="B565" s="272" t="s">
        <v>179</v>
      </c>
      <c r="C565" s="273"/>
      <c r="D565" s="273"/>
      <c r="E565" s="273"/>
      <c r="F565" s="274"/>
      <c r="G565" s="274"/>
      <c r="H565" s="274" t="s">
        <v>161</v>
      </c>
      <c r="I565" s="274">
        <f>I562</f>
        <v>461.1</v>
      </c>
      <c r="J565" s="343" t="s">
        <v>260</v>
      </c>
    </row>
    <row r="566" spans="1:10">
      <c r="A566" s="384"/>
      <c r="B566" s="272"/>
      <c r="C566" s="273"/>
      <c r="D566" s="273"/>
      <c r="E566" s="273"/>
      <c r="F566" s="274"/>
      <c r="G566" s="274"/>
      <c r="H566" s="274"/>
      <c r="I566" s="274"/>
      <c r="J566" s="343"/>
    </row>
    <row r="567" spans="1:10" ht="19">
      <c r="A567" s="384"/>
      <c r="B567" s="272" t="s">
        <v>262</v>
      </c>
      <c r="C567" s="273"/>
      <c r="D567" s="273"/>
      <c r="E567" s="273"/>
      <c r="F567" s="274"/>
      <c r="G567" s="274"/>
      <c r="H567" s="274"/>
      <c r="I567" s="274"/>
      <c r="J567" s="338"/>
    </row>
    <row r="568" spans="1:10" ht="19">
      <c r="A568" s="384"/>
      <c r="B568" s="272"/>
      <c r="C568" s="273"/>
      <c r="D568" s="273"/>
      <c r="E568" s="273"/>
      <c r="F568" s="274"/>
      <c r="G568" s="274"/>
      <c r="H568" s="274" t="s">
        <v>161</v>
      </c>
      <c r="I568" s="274">
        <f>I562</f>
        <v>461.1</v>
      </c>
      <c r="J568" s="343" t="s">
        <v>260</v>
      </c>
    </row>
    <row r="569" spans="1:10">
      <c r="A569" s="384"/>
      <c r="B569" s="272"/>
      <c r="C569" s="273"/>
      <c r="D569" s="273"/>
      <c r="E569" s="273"/>
      <c r="F569" s="274"/>
      <c r="G569" s="274"/>
      <c r="H569" s="274"/>
      <c r="I569" s="274"/>
      <c r="J569" s="343"/>
    </row>
    <row r="570" spans="1:10" ht="19">
      <c r="A570" s="384"/>
      <c r="B570" s="272" t="s">
        <v>263</v>
      </c>
      <c r="C570" s="273"/>
      <c r="D570" s="273"/>
      <c r="E570" s="273"/>
      <c r="F570" s="274"/>
      <c r="G570" s="274"/>
      <c r="H570" s="274"/>
      <c r="I570" s="274"/>
      <c r="J570" s="338"/>
    </row>
    <row r="571" spans="1:10" ht="19">
      <c r="A571" s="384"/>
      <c r="B571" s="272"/>
      <c r="C571" s="273"/>
      <c r="D571" s="273"/>
      <c r="E571" s="273"/>
      <c r="F571" s="274"/>
      <c r="G571" s="274"/>
      <c r="H571" s="274" t="s">
        <v>161</v>
      </c>
      <c r="I571" s="274">
        <f>I562</f>
        <v>461.1</v>
      </c>
      <c r="J571" s="343" t="s">
        <v>260</v>
      </c>
    </row>
    <row r="572" spans="1:10" ht="19">
      <c r="A572" s="384"/>
      <c r="B572" s="272" t="s">
        <v>264</v>
      </c>
      <c r="C572" s="273"/>
      <c r="D572" s="273"/>
      <c r="E572" s="273"/>
      <c r="F572" s="274"/>
      <c r="G572" s="274"/>
      <c r="H572" s="274"/>
      <c r="I572" s="274"/>
      <c r="J572" s="338"/>
    </row>
    <row r="573" spans="1:10" ht="19">
      <c r="A573" s="384"/>
      <c r="B573" s="272"/>
      <c r="C573" s="273"/>
      <c r="D573" s="273"/>
      <c r="E573" s="273"/>
      <c r="F573" s="274"/>
      <c r="G573" s="274"/>
      <c r="H573" s="274" t="s">
        <v>161</v>
      </c>
      <c r="I573" s="274">
        <f>I562</f>
        <v>461.1</v>
      </c>
      <c r="J573" s="343" t="s">
        <v>260</v>
      </c>
    </row>
    <row r="574" spans="1:10" ht="19">
      <c r="A574" s="384"/>
      <c r="B574" s="272" t="s">
        <v>265</v>
      </c>
      <c r="C574" s="273"/>
      <c r="D574" s="273"/>
      <c r="E574" s="273"/>
      <c r="F574" s="274"/>
      <c r="G574" s="274"/>
      <c r="H574" s="274"/>
      <c r="I574" s="274"/>
      <c r="J574" s="338"/>
    </row>
    <row r="575" spans="1:10" ht="19">
      <c r="A575" s="384"/>
      <c r="B575" s="272" t="s">
        <v>266</v>
      </c>
      <c r="C575" s="273">
        <v>2</v>
      </c>
      <c r="D575" s="273">
        <v>1</v>
      </c>
      <c r="E575" s="273">
        <v>1</v>
      </c>
      <c r="F575" s="274">
        <v>108.12</v>
      </c>
      <c r="G575" s="274"/>
      <c r="H575" s="274">
        <v>1.2</v>
      </c>
      <c r="I575" s="14">
        <f t="shared" ref="I575" si="57">PRODUCT(C575:H575)</f>
        <v>259.488</v>
      </c>
      <c r="J575" s="338"/>
    </row>
    <row r="576" spans="1:10" ht="19">
      <c r="A576" s="384"/>
      <c r="B576" s="272"/>
      <c r="C576" s="273"/>
      <c r="D576" s="273"/>
      <c r="E576" s="273"/>
      <c r="F576" s="274"/>
      <c r="G576" s="274"/>
      <c r="H576" s="274" t="s">
        <v>13</v>
      </c>
      <c r="I576" s="274">
        <v>259.5</v>
      </c>
      <c r="J576" s="338" t="s">
        <v>20</v>
      </c>
    </row>
    <row r="577" spans="1:10" ht="171">
      <c r="A577" s="384">
        <v>14</v>
      </c>
      <c r="B577" s="7" t="s">
        <v>1361</v>
      </c>
      <c r="C577" s="273"/>
      <c r="D577" s="273"/>
      <c r="E577" s="273"/>
      <c r="F577" s="274"/>
      <c r="G577" s="274"/>
      <c r="H577" s="274"/>
      <c r="I577" s="274"/>
      <c r="J577" s="338"/>
    </row>
    <row r="578" spans="1:10" ht="19">
      <c r="A578" s="384"/>
      <c r="B578" s="272" t="s">
        <v>267</v>
      </c>
      <c r="C578" s="273"/>
      <c r="D578" s="273"/>
      <c r="E578" s="273"/>
      <c r="F578" s="274"/>
      <c r="G578" s="274"/>
      <c r="H578" s="274"/>
      <c r="I578" s="274"/>
      <c r="J578" s="338"/>
    </row>
    <row r="579" spans="1:10" ht="19">
      <c r="A579" s="384"/>
      <c r="B579" s="294" t="s">
        <v>268</v>
      </c>
      <c r="C579" s="295">
        <v>2</v>
      </c>
      <c r="D579" s="295">
        <v>1</v>
      </c>
      <c r="E579" s="295">
        <v>1</v>
      </c>
      <c r="F579" s="296">
        <v>6.5</v>
      </c>
      <c r="G579" s="296"/>
      <c r="H579" s="296">
        <v>0.9</v>
      </c>
      <c r="I579" s="14">
        <f t="shared" ref="I579" si="58">PRODUCT(C579:H579)</f>
        <v>11.700000000000001</v>
      </c>
      <c r="J579" s="338"/>
    </row>
    <row r="580" spans="1:10" ht="19">
      <c r="A580" s="384"/>
      <c r="B580" s="272"/>
      <c r="C580" s="273"/>
      <c r="D580" s="273"/>
      <c r="E580" s="273"/>
      <c r="F580" s="274"/>
      <c r="G580" s="274"/>
      <c r="H580" s="274" t="s">
        <v>161</v>
      </c>
      <c r="I580" s="274">
        <v>11.7</v>
      </c>
      <c r="J580" s="343" t="s">
        <v>260</v>
      </c>
    </row>
    <row r="581" spans="1:10" ht="19">
      <c r="A581" s="384"/>
      <c r="B581" s="272" t="s">
        <v>269</v>
      </c>
      <c r="C581" s="273"/>
      <c r="D581" s="273"/>
      <c r="E581" s="273"/>
      <c r="F581" s="274"/>
      <c r="G581" s="274"/>
      <c r="H581" s="274"/>
      <c r="I581" s="274"/>
      <c r="J581" s="338"/>
    </row>
    <row r="582" spans="1:10" ht="19">
      <c r="A582" s="384"/>
      <c r="B582" s="294" t="s">
        <v>268</v>
      </c>
      <c r="C582" s="295">
        <v>2</v>
      </c>
      <c r="D582" s="295">
        <v>1</v>
      </c>
      <c r="E582" s="295">
        <v>1</v>
      </c>
      <c r="F582" s="296">
        <v>6.5</v>
      </c>
      <c r="G582" s="296"/>
      <c r="H582" s="296">
        <v>0.9</v>
      </c>
      <c r="I582" s="14">
        <f t="shared" ref="I582" si="59">PRODUCT(C582:H582)</f>
        <v>11.700000000000001</v>
      </c>
      <c r="J582" s="338"/>
    </row>
    <row r="583" spans="1:10" ht="19">
      <c r="A583" s="384"/>
      <c r="B583" s="272"/>
      <c r="C583" s="273"/>
      <c r="D583" s="273"/>
      <c r="E583" s="273"/>
      <c r="F583" s="274"/>
      <c r="G583" s="274"/>
      <c r="H583" s="274" t="s">
        <v>161</v>
      </c>
      <c r="I583" s="274">
        <v>11.7</v>
      </c>
      <c r="J583" s="343" t="s">
        <v>260</v>
      </c>
    </row>
    <row r="584" spans="1:10" ht="19">
      <c r="A584" s="384"/>
      <c r="B584" s="272" t="s">
        <v>270</v>
      </c>
      <c r="C584" s="273"/>
      <c r="D584" s="273"/>
      <c r="E584" s="273"/>
      <c r="F584" s="274"/>
      <c r="G584" s="274"/>
      <c r="H584" s="274"/>
      <c r="I584" s="274"/>
      <c r="J584" s="338"/>
    </row>
    <row r="585" spans="1:10" ht="19">
      <c r="A585" s="384"/>
      <c r="B585" s="294" t="s">
        <v>268</v>
      </c>
      <c r="C585" s="295">
        <v>2</v>
      </c>
      <c r="D585" s="295">
        <v>1</v>
      </c>
      <c r="E585" s="295">
        <v>1</v>
      </c>
      <c r="F585" s="296">
        <v>6.5</v>
      </c>
      <c r="G585" s="296"/>
      <c r="H585" s="296">
        <v>0.9</v>
      </c>
      <c r="I585" s="14">
        <f t="shared" ref="I585" si="60">PRODUCT(C585:H585)</f>
        <v>11.700000000000001</v>
      </c>
      <c r="J585" s="338"/>
    </row>
    <row r="586" spans="1:10" ht="19">
      <c r="A586" s="384"/>
      <c r="B586" s="272"/>
      <c r="C586" s="273"/>
      <c r="D586" s="273"/>
      <c r="E586" s="273"/>
      <c r="F586" s="274"/>
      <c r="G586" s="274"/>
      <c r="H586" s="274" t="s">
        <v>161</v>
      </c>
      <c r="I586" s="274">
        <v>11.7</v>
      </c>
      <c r="J586" s="343" t="s">
        <v>260</v>
      </c>
    </row>
    <row r="587" spans="1:10" ht="19">
      <c r="A587" s="384"/>
      <c r="B587" s="272" t="s">
        <v>271</v>
      </c>
      <c r="C587" s="273"/>
      <c r="D587" s="273"/>
      <c r="E587" s="273"/>
      <c r="F587" s="274"/>
      <c r="G587" s="274"/>
      <c r="H587" s="274"/>
      <c r="I587" s="274"/>
      <c r="J587" s="338"/>
    </row>
    <row r="588" spans="1:10" ht="19">
      <c r="A588" s="384"/>
      <c r="B588" s="294" t="s">
        <v>268</v>
      </c>
      <c r="C588" s="295">
        <v>2</v>
      </c>
      <c r="D588" s="295">
        <v>1</v>
      </c>
      <c r="E588" s="295">
        <v>1</v>
      </c>
      <c r="F588" s="296">
        <v>6.5</v>
      </c>
      <c r="G588" s="296"/>
      <c r="H588" s="296">
        <v>0.9</v>
      </c>
      <c r="I588" s="14">
        <f t="shared" ref="I588" si="61">PRODUCT(C588:H588)</f>
        <v>11.700000000000001</v>
      </c>
      <c r="J588" s="338"/>
    </row>
    <row r="589" spans="1:10" ht="19">
      <c r="A589" s="384"/>
      <c r="B589" s="272"/>
      <c r="C589" s="273"/>
      <c r="D589" s="273"/>
      <c r="E589" s="273"/>
      <c r="F589" s="274"/>
      <c r="G589" s="274"/>
      <c r="H589" s="274" t="s">
        <v>161</v>
      </c>
      <c r="I589" s="274">
        <v>11.7</v>
      </c>
      <c r="J589" s="343" t="s">
        <v>260</v>
      </c>
    </row>
    <row r="590" spans="1:10" ht="19">
      <c r="A590" s="384"/>
      <c r="B590" s="294" t="s">
        <v>272</v>
      </c>
      <c r="C590" s="295"/>
      <c r="D590" s="295"/>
      <c r="E590" s="295"/>
      <c r="F590" s="296"/>
      <c r="G590" s="296"/>
      <c r="H590" s="296"/>
      <c r="I590" s="296"/>
      <c r="J590" s="338"/>
    </row>
    <row r="591" spans="1:10" ht="19">
      <c r="A591" s="384"/>
      <c r="B591" s="294" t="s">
        <v>268</v>
      </c>
      <c r="C591" s="295">
        <v>2</v>
      </c>
      <c r="D591" s="295">
        <v>1</v>
      </c>
      <c r="E591" s="295">
        <v>1</v>
      </c>
      <c r="F591" s="296">
        <v>6.5</v>
      </c>
      <c r="G591" s="296"/>
      <c r="H591" s="296">
        <v>0.9</v>
      </c>
      <c r="I591" s="14">
        <f t="shared" ref="I591" si="62">PRODUCT(C591:H591)</f>
        <v>11.700000000000001</v>
      </c>
      <c r="J591" s="338"/>
    </row>
    <row r="592" spans="1:10" ht="19">
      <c r="A592" s="384"/>
      <c r="B592" s="272"/>
      <c r="C592" s="273"/>
      <c r="D592" s="273"/>
      <c r="E592" s="273"/>
      <c r="F592" s="274"/>
      <c r="G592" s="274"/>
      <c r="H592" s="274" t="s">
        <v>161</v>
      </c>
      <c r="I592" s="274">
        <v>11.7</v>
      </c>
      <c r="J592" s="343" t="s">
        <v>260</v>
      </c>
    </row>
    <row r="593" spans="1:10" ht="19">
      <c r="A593" s="384"/>
      <c r="B593" s="294" t="s">
        <v>273</v>
      </c>
      <c r="C593" s="295"/>
      <c r="D593" s="295"/>
      <c r="E593" s="295"/>
      <c r="F593" s="296"/>
      <c r="G593" s="296"/>
      <c r="H593" s="296"/>
      <c r="I593" s="296"/>
      <c r="J593" s="338"/>
    </row>
    <row r="594" spans="1:10" ht="19">
      <c r="A594" s="384"/>
      <c r="B594" s="294" t="s">
        <v>268</v>
      </c>
      <c r="C594" s="295">
        <v>2</v>
      </c>
      <c r="D594" s="295">
        <v>1</v>
      </c>
      <c r="E594" s="295">
        <v>1</v>
      </c>
      <c r="F594" s="296">
        <v>6.5</v>
      </c>
      <c r="G594" s="296"/>
      <c r="H594" s="296">
        <v>0.9</v>
      </c>
      <c r="I594" s="14">
        <f t="shared" ref="I594" si="63">PRODUCT(C594:H594)</f>
        <v>11.700000000000001</v>
      </c>
      <c r="J594" s="338"/>
    </row>
    <row r="595" spans="1:10" ht="19">
      <c r="A595" s="384"/>
      <c r="B595" s="272"/>
      <c r="C595" s="273"/>
      <c r="D595" s="273"/>
      <c r="E595" s="273"/>
      <c r="F595" s="274"/>
      <c r="G595" s="274"/>
      <c r="H595" s="274" t="s">
        <v>161</v>
      </c>
      <c r="I595" s="274">
        <v>11.7</v>
      </c>
      <c r="J595" s="343" t="s">
        <v>260</v>
      </c>
    </row>
    <row r="596" spans="1:10" ht="114">
      <c r="A596" s="384">
        <v>15</v>
      </c>
      <c r="B596" s="7" t="s">
        <v>1362</v>
      </c>
      <c r="C596" s="37"/>
      <c r="D596" s="38"/>
      <c r="E596" s="37"/>
      <c r="F596" s="39"/>
      <c r="G596" s="39"/>
      <c r="H596" s="39"/>
      <c r="I596" s="14"/>
      <c r="J596" s="47"/>
    </row>
    <row r="597" spans="1:10" ht="19">
      <c r="A597" s="384"/>
      <c r="B597" s="7" t="s">
        <v>54</v>
      </c>
      <c r="C597" s="398">
        <v>1</v>
      </c>
      <c r="D597" s="398">
        <v>1</v>
      </c>
      <c r="E597" s="398">
        <v>25</v>
      </c>
      <c r="F597" s="398">
        <v>3.32</v>
      </c>
      <c r="G597" s="398"/>
      <c r="H597" s="39">
        <v>1.68</v>
      </c>
      <c r="I597" s="14">
        <f>PRODUCT(C597:H597)</f>
        <v>139.44</v>
      </c>
      <c r="J597" s="47"/>
    </row>
    <row r="598" spans="1:10" ht="19">
      <c r="A598" s="384"/>
      <c r="B598" s="7" t="s">
        <v>54</v>
      </c>
      <c r="C598" s="398">
        <v>1</v>
      </c>
      <c r="D598" s="398">
        <v>1</v>
      </c>
      <c r="E598" s="398">
        <v>25</v>
      </c>
      <c r="F598" s="398">
        <v>0.6</v>
      </c>
      <c r="G598" s="398">
        <v>0.6</v>
      </c>
      <c r="H598" s="39"/>
      <c r="I598" s="14">
        <f>PRODUCT(C598:H598)</f>
        <v>9</v>
      </c>
      <c r="J598" s="47"/>
    </row>
    <row r="599" spans="1:10" ht="19">
      <c r="A599" s="384"/>
      <c r="B599" s="7" t="s">
        <v>1222</v>
      </c>
      <c r="C599" s="37">
        <v>40</v>
      </c>
      <c r="D599" s="38">
        <v>1</v>
      </c>
      <c r="E599" s="37">
        <v>1</v>
      </c>
      <c r="F599" s="39">
        <v>2.0099999999999998</v>
      </c>
      <c r="G599" s="39">
        <v>2.57</v>
      </c>
      <c r="H599" s="39"/>
      <c r="I599" s="14">
        <f>PRODUCT(C599:H599)</f>
        <v>206.62799999999996</v>
      </c>
      <c r="J599" s="47"/>
    </row>
    <row r="600" spans="1:10" ht="19">
      <c r="A600" s="384"/>
      <c r="B600" s="7" t="s">
        <v>1223</v>
      </c>
      <c r="C600" s="37">
        <v>40</v>
      </c>
      <c r="D600" s="38">
        <v>1</v>
      </c>
      <c r="E600" s="37">
        <v>1</v>
      </c>
      <c r="F600" s="39">
        <v>3.25</v>
      </c>
      <c r="G600" s="39">
        <v>2.5</v>
      </c>
      <c r="H600" s="39"/>
      <c r="I600" s="14">
        <f>PRODUCT(C600:H600)</f>
        <v>325</v>
      </c>
      <c r="J600" s="47"/>
    </row>
    <row r="601" spans="1:10" ht="19">
      <c r="A601" s="384"/>
      <c r="B601" s="272" t="s">
        <v>275</v>
      </c>
      <c r="C601" s="273">
        <v>2</v>
      </c>
      <c r="D601" s="273">
        <v>1</v>
      </c>
      <c r="E601" s="273">
        <v>2</v>
      </c>
      <c r="F601" s="274">
        <v>4.33</v>
      </c>
      <c r="G601" s="274">
        <v>1.53</v>
      </c>
      <c r="H601" s="39"/>
      <c r="I601" s="14">
        <f t="shared" ref="I601:I604" si="64">PRODUCT(C601:H601)</f>
        <v>26.499600000000001</v>
      </c>
      <c r="J601" s="47"/>
    </row>
    <row r="602" spans="1:10" ht="19">
      <c r="A602" s="384"/>
      <c r="B602" s="272" t="s">
        <v>152</v>
      </c>
      <c r="C602" s="273">
        <v>40</v>
      </c>
      <c r="D602" s="273">
        <v>1</v>
      </c>
      <c r="E602" s="273">
        <v>1</v>
      </c>
      <c r="F602" s="274">
        <v>2.37</v>
      </c>
      <c r="G602" s="274">
        <v>1</v>
      </c>
      <c r="H602" s="39"/>
      <c r="I602" s="14">
        <f t="shared" si="64"/>
        <v>94.800000000000011</v>
      </c>
      <c r="J602" s="47"/>
    </row>
    <row r="603" spans="1:10" ht="19">
      <c r="A603" s="384"/>
      <c r="B603" s="13" t="s">
        <v>276</v>
      </c>
      <c r="C603" s="37">
        <v>2</v>
      </c>
      <c r="D603" s="38">
        <v>1</v>
      </c>
      <c r="E603" s="37">
        <v>2</v>
      </c>
      <c r="F603" s="39">
        <v>11.72</v>
      </c>
      <c r="G603" s="39"/>
      <c r="H603" s="39">
        <v>1.8</v>
      </c>
      <c r="I603" s="14">
        <f t="shared" si="64"/>
        <v>84.384</v>
      </c>
      <c r="J603" s="47"/>
    </row>
    <row r="604" spans="1:10" ht="19">
      <c r="A604" s="384"/>
      <c r="B604" s="13" t="s">
        <v>277</v>
      </c>
      <c r="C604" s="37">
        <v>2</v>
      </c>
      <c r="D604" s="38">
        <v>2</v>
      </c>
      <c r="E604" s="37">
        <v>2</v>
      </c>
      <c r="F604" s="39">
        <v>1.53</v>
      </c>
      <c r="G604" s="39"/>
      <c r="H604" s="39">
        <v>1</v>
      </c>
      <c r="I604" s="14">
        <f t="shared" si="64"/>
        <v>12.24</v>
      </c>
      <c r="J604" s="47"/>
    </row>
    <row r="605" spans="1:10">
      <c r="A605" s="384"/>
      <c r="B605" s="13"/>
      <c r="C605" s="37"/>
      <c r="D605" s="38"/>
      <c r="E605" s="37"/>
      <c r="F605" s="39"/>
      <c r="G605" s="39"/>
      <c r="H605" s="39"/>
      <c r="I605" s="14">
        <f>SUM(I597:I604)</f>
        <v>897.99160000000006</v>
      </c>
      <c r="J605" s="47"/>
    </row>
    <row r="606" spans="1:10">
      <c r="A606" s="384"/>
      <c r="B606" s="13"/>
      <c r="C606" s="37"/>
      <c r="D606" s="38"/>
      <c r="E606" s="37"/>
      <c r="F606" s="39"/>
      <c r="G606" s="39"/>
      <c r="H606" s="39" t="s">
        <v>13</v>
      </c>
      <c r="I606" s="14">
        <v>898</v>
      </c>
      <c r="J606" s="47" t="s">
        <v>20</v>
      </c>
    </row>
    <row r="607" spans="1:10" ht="133">
      <c r="A607" s="384">
        <v>16</v>
      </c>
      <c r="B607" s="7" t="s">
        <v>1363</v>
      </c>
      <c r="C607" s="273"/>
      <c r="D607" s="273"/>
      <c r="E607" s="273"/>
      <c r="F607" s="274"/>
      <c r="G607" s="274"/>
      <c r="H607" s="274"/>
      <c r="I607" s="274"/>
      <c r="J607" s="343"/>
    </row>
    <row r="608" spans="1:10" ht="19">
      <c r="A608" s="384"/>
      <c r="B608" s="272" t="s">
        <v>278</v>
      </c>
      <c r="C608" s="273"/>
      <c r="D608" s="273"/>
      <c r="E608" s="273"/>
      <c r="F608" s="274"/>
      <c r="G608" s="274"/>
      <c r="H608" s="274"/>
      <c r="I608" s="274"/>
      <c r="J608" s="343"/>
    </row>
    <row r="609" spans="1:13" ht="19">
      <c r="A609" s="384"/>
      <c r="B609" s="272" t="s">
        <v>279</v>
      </c>
      <c r="C609" s="273"/>
      <c r="D609" s="273"/>
      <c r="E609" s="273"/>
      <c r="F609" s="274"/>
      <c r="G609" s="274"/>
      <c r="H609" s="274"/>
      <c r="I609" s="274"/>
      <c r="J609" s="343"/>
    </row>
    <row r="610" spans="1:13" ht="19">
      <c r="A610" s="384"/>
      <c r="B610" s="272" t="s">
        <v>114</v>
      </c>
      <c r="C610" s="276">
        <v>2</v>
      </c>
      <c r="D610" s="273">
        <v>1</v>
      </c>
      <c r="E610" s="273">
        <v>4</v>
      </c>
      <c r="F610" s="298">
        <v>1.06</v>
      </c>
      <c r="G610" s="274"/>
      <c r="H610" s="274">
        <v>2.6</v>
      </c>
      <c r="I610" s="274">
        <f t="shared" ref="I610:I630" si="65">PRODUCT(C610:H610)</f>
        <v>22.048000000000002</v>
      </c>
      <c r="J610" s="343"/>
      <c r="K610" s="264">
        <v>0.3</v>
      </c>
      <c r="L610" s="48">
        <v>0.23</v>
      </c>
      <c r="M610" s="32">
        <f t="shared" ref="M610:M615" si="66">(K610+L610)*2</f>
        <v>1.06</v>
      </c>
    </row>
    <row r="611" spans="1:13" ht="19">
      <c r="A611" s="384"/>
      <c r="B611" s="272" t="s">
        <v>115</v>
      </c>
      <c r="C611" s="276">
        <v>2</v>
      </c>
      <c r="D611" s="273">
        <v>1</v>
      </c>
      <c r="E611" s="273">
        <v>4</v>
      </c>
      <c r="F611" s="298">
        <v>1.2</v>
      </c>
      <c r="G611" s="274"/>
      <c r="H611" s="274">
        <v>2.6</v>
      </c>
      <c r="I611" s="274">
        <f t="shared" si="65"/>
        <v>24.96</v>
      </c>
      <c r="J611" s="343"/>
      <c r="K611" s="264">
        <v>0.3</v>
      </c>
      <c r="L611" s="48">
        <v>0.3</v>
      </c>
      <c r="M611" s="32">
        <f t="shared" si="66"/>
        <v>1.2</v>
      </c>
    </row>
    <row r="612" spans="1:13" ht="19">
      <c r="A612" s="384"/>
      <c r="B612" s="272" t="s">
        <v>116</v>
      </c>
      <c r="C612" s="276">
        <v>2</v>
      </c>
      <c r="D612" s="273">
        <v>1</v>
      </c>
      <c r="E612" s="273">
        <v>4</v>
      </c>
      <c r="F612" s="298">
        <v>1.36</v>
      </c>
      <c r="G612" s="274"/>
      <c r="H612" s="274">
        <v>2.6</v>
      </c>
      <c r="I612" s="274">
        <f t="shared" si="65"/>
        <v>28.288000000000004</v>
      </c>
      <c r="J612" s="343"/>
      <c r="K612" s="264">
        <v>0.45</v>
      </c>
      <c r="L612" s="48">
        <v>0.23</v>
      </c>
      <c r="M612" s="32">
        <f t="shared" si="66"/>
        <v>1.36</v>
      </c>
    </row>
    <row r="613" spans="1:13" ht="19">
      <c r="A613" s="384"/>
      <c r="B613" s="272" t="s">
        <v>117</v>
      </c>
      <c r="C613" s="276">
        <v>2</v>
      </c>
      <c r="D613" s="273">
        <v>1</v>
      </c>
      <c r="E613" s="273">
        <v>16</v>
      </c>
      <c r="F613" s="298">
        <v>1.5</v>
      </c>
      <c r="G613" s="274"/>
      <c r="H613" s="274">
        <v>2.6</v>
      </c>
      <c r="I613" s="274">
        <f t="shared" si="65"/>
        <v>124.80000000000001</v>
      </c>
      <c r="J613" s="343"/>
      <c r="K613" s="264">
        <v>0.45</v>
      </c>
      <c r="L613" s="48">
        <v>0.3</v>
      </c>
      <c r="M613" s="32">
        <f t="shared" si="66"/>
        <v>1.5</v>
      </c>
    </row>
    <row r="614" spans="1:13" ht="19">
      <c r="A614" s="384"/>
      <c r="B614" s="272" t="s">
        <v>118</v>
      </c>
      <c r="C614" s="276">
        <v>2</v>
      </c>
      <c r="D614" s="273">
        <v>1</v>
      </c>
      <c r="E614" s="273">
        <v>6</v>
      </c>
      <c r="F614" s="298">
        <v>1.5</v>
      </c>
      <c r="G614" s="274"/>
      <c r="H614" s="274">
        <v>2.6</v>
      </c>
      <c r="I614" s="274">
        <f t="shared" si="65"/>
        <v>46.800000000000004</v>
      </c>
      <c r="J614" s="343"/>
      <c r="K614" s="264">
        <v>0.45</v>
      </c>
      <c r="L614" s="48">
        <v>0.3</v>
      </c>
      <c r="M614" s="32">
        <f t="shared" si="66"/>
        <v>1.5</v>
      </c>
    </row>
    <row r="615" spans="1:13" ht="19">
      <c r="A615" s="384"/>
      <c r="B615" s="272" t="s">
        <v>119</v>
      </c>
      <c r="C615" s="276">
        <v>2</v>
      </c>
      <c r="D615" s="273">
        <v>1</v>
      </c>
      <c r="E615" s="273">
        <v>6</v>
      </c>
      <c r="F615" s="298">
        <v>1.66</v>
      </c>
      <c r="G615" s="274"/>
      <c r="H615" s="274">
        <v>2.6</v>
      </c>
      <c r="I615" s="274">
        <f t="shared" si="65"/>
        <v>51.791999999999994</v>
      </c>
      <c r="J615" s="343"/>
      <c r="K615" s="264">
        <v>0.6</v>
      </c>
      <c r="L615" s="48">
        <v>0.23</v>
      </c>
      <c r="M615" s="32">
        <f t="shared" si="66"/>
        <v>1.66</v>
      </c>
    </row>
    <row r="616" spans="1:13" ht="31" customHeight="1">
      <c r="A616" s="384"/>
      <c r="B616" s="272" t="s">
        <v>280</v>
      </c>
      <c r="C616" s="273">
        <v>2</v>
      </c>
      <c r="D616" s="273">
        <v>1</v>
      </c>
      <c r="E616" s="273">
        <v>1</v>
      </c>
      <c r="F616" s="274">
        <v>22.55</v>
      </c>
      <c r="G616" s="274"/>
      <c r="H616" s="289">
        <v>3.05</v>
      </c>
      <c r="I616" s="274">
        <f t="shared" si="65"/>
        <v>137.55500000000001</v>
      </c>
      <c r="J616" s="343"/>
    </row>
    <row r="617" spans="1:13" ht="19">
      <c r="A617" s="384"/>
      <c r="B617" s="272" t="s">
        <v>218</v>
      </c>
      <c r="C617" s="273">
        <v>2</v>
      </c>
      <c r="D617" s="273">
        <v>1</v>
      </c>
      <c r="E617" s="273">
        <v>1</v>
      </c>
      <c r="F617" s="274">
        <v>11</v>
      </c>
      <c r="G617" s="274"/>
      <c r="H617" s="274">
        <v>3.05</v>
      </c>
      <c r="I617" s="274">
        <f t="shared" si="65"/>
        <v>67.099999999999994</v>
      </c>
      <c r="J617" s="343"/>
    </row>
    <row r="618" spans="1:13" ht="19">
      <c r="A618" s="384"/>
      <c r="B618" s="272" t="s">
        <v>281</v>
      </c>
      <c r="C618" s="273"/>
      <c r="D618" s="273"/>
      <c r="E618" s="273"/>
      <c r="F618" s="274"/>
      <c r="G618" s="274"/>
      <c r="H618" s="274"/>
      <c r="I618" s="274">
        <f t="shared" si="65"/>
        <v>0</v>
      </c>
      <c r="J618" s="343"/>
    </row>
    <row r="619" spans="1:13" ht="19">
      <c r="A619" s="384"/>
      <c r="B619" s="272" t="s">
        <v>282</v>
      </c>
      <c r="C619" s="273">
        <v>2</v>
      </c>
      <c r="D619" s="273">
        <v>1</v>
      </c>
      <c r="E619" s="273">
        <v>1</v>
      </c>
      <c r="F619" s="274">
        <v>108.12</v>
      </c>
      <c r="G619" s="274"/>
      <c r="H619" s="274">
        <v>3.05</v>
      </c>
      <c r="I619" s="274">
        <f t="shared" si="65"/>
        <v>659.53200000000004</v>
      </c>
      <c r="J619" s="343"/>
    </row>
    <row r="620" spans="1:13" ht="19">
      <c r="A620" s="384"/>
      <c r="B620" s="272" t="s">
        <v>283</v>
      </c>
      <c r="C620" s="273">
        <v>2</v>
      </c>
      <c r="D620" s="273">
        <v>1</v>
      </c>
      <c r="E620" s="273">
        <v>2</v>
      </c>
      <c r="F620" s="274">
        <v>11.17</v>
      </c>
      <c r="G620" s="274"/>
      <c r="H620" s="274">
        <v>3.05</v>
      </c>
      <c r="I620" s="274">
        <f t="shared" si="65"/>
        <v>136.274</v>
      </c>
      <c r="J620" s="343"/>
    </row>
    <row r="621" spans="1:13" ht="19">
      <c r="A621" s="384"/>
      <c r="B621" s="272" t="s">
        <v>284</v>
      </c>
      <c r="C621" s="273">
        <v>-2</v>
      </c>
      <c r="D621" s="273">
        <v>1</v>
      </c>
      <c r="E621" s="273">
        <v>2</v>
      </c>
      <c r="F621" s="274">
        <v>1.8</v>
      </c>
      <c r="G621" s="274"/>
      <c r="H621" s="274">
        <v>1.35</v>
      </c>
      <c r="I621" s="274">
        <f t="shared" si="65"/>
        <v>-9.7200000000000006</v>
      </c>
      <c r="J621" s="343"/>
    </row>
    <row r="622" spans="1:13" ht="19">
      <c r="A622" s="384"/>
      <c r="B622" s="272" t="s">
        <v>285</v>
      </c>
      <c r="C622" s="273">
        <v>-2</v>
      </c>
      <c r="D622" s="273">
        <v>2</v>
      </c>
      <c r="E622" s="273">
        <v>2</v>
      </c>
      <c r="F622" s="274">
        <v>1.5</v>
      </c>
      <c r="G622" s="274"/>
      <c r="H622" s="274">
        <v>1.35</v>
      </c>
      <c r="I622" s="274">
        <f t="shared" si="65"/>
        <v>-16.200000000000003</v>
      </c>
      <c r="J622" s="343"/>
    </row>
    <row r="623" spans="1:13" ht="19">
      <c r="A623" s="384"/>
      <c r="B623" s="272" t="s">
        <v>286</v>
      </c>
      <c r="C623" s="273">
        <v>-2</v>
      </c>
      <c r="D623" s="273">
        <v>2</v>
      </c>
      <c r="E623" s="273">
        <v>2</v>
      </c>
      <c r="F623" s="298">
        <v>0.6</v>
      </c>
      <c r="G623" s="274"/>
      <c r="H623" s="274">
        <v>1.35</v>
      </c>
      <c r="I623" s="274">
        <f t="shared" si="65"/>
        <v>-6.48</v>
      </c>
      <c r="J623" s="343"/>
    </row>
    <row r="624" spans="1:13" ht="19">
      <c r="A624" s="384"/>
      <c r="B624" s="272" t="s">
        <v>287</v>
      </c>
      <c r="C624" s="273">
        <v>-2</v>
      </c>
      <c r="D624" s="273">
        <v>1</v>
      </c>
      <c r="E624" s="273">
        <v>4</v>
      </c>
      <c r="F624" s="274">
        <v>1.85</v>
      </c>
      <c r="G624" s="274"/>
      <c r="H624" s="274">
        <v>1.35</v>
      </c>
      <c r="I624" s="274">
        <f t="shared" si="65"/>
        <v>-19.980000000000004</v>
      </c>
      <c r="J624" s="343"/>
    </row>
    <row r="625" spans="1:13" ht="19">
      <c r="A625" s="384"/>
      <c r="B625" s="272" t="s">
        <v>288</v>
      </c>
      <c r="C625" s="273">
        <v>-2</v>
      </c>
      <c r="D625" s="273">
        <v>1</v>
      </c>
      <c r="E625" s="273">
        <v>4</v>
      </c>
      <c r="F625" s="274">
        <v>1.2</v>
      </c>
      <c r="G625" s="274"/>
      <c r="H625" s="274">
        <v>1.05</v>
      </c>
      <c r="I625" s="274">
        <f t="shared" si="65"/>
        <v>-10.08</v>
      </c>
      <c r="J625" s="343"/>
    </row>
    <row r="626" spans="1:13" ht="19">
      <c r="A626" s="384"/>
      <c r="B626" s="272" t="s">
        <v>289</v>
      </c>
      <c r="C626" s="273">
        <v>-2</v>
      </c>
      <c r="D626" s="273">
        <v>1</v>
      </c>
      <c r="E626" s="273">
        <v>4</v>
      </c>
      <c r="F626" s="274">
        <v>1.2</v>
      </c>
      <c r="G626" s="274"/>
      <c r="H626" s="274">
        <v>1.35</v>
      </c>
      <c r="I626" s="274">
        <f t="shared" si="65"/>
        <v>-12.96</v>
      </c>
      <c r="J626" s="343"/>
    </row>
    <row r="627" spans="1:13" ht="19">
      <c r="A627" s="384"/>
      <c r="B627" s="272" t="s">
        <v>290</v>
      </c>
      <c r="C627" s="273">
        <v>-2</v>
      </c>
      <c r="D627" s="273">
        <v>2</v>
      </c>
      <c r="E627" s="273">
        <v>4</v>
      </c>
      <c r="F627" s="274">
        <v>0.75</v>
      </c>
      <c r="G627" s="274"/>
      <c r="H627" s="274">
        <v>0.6</v>
      </c>
      <c r="I627" s="274">
        <f t="shared" si="65"/>
        <v>-7.1999999999999993</v>
      </c>
      <c r="J627" s="343"/>
    </row>
    <row r="628" spans="1:13" ht="19">
      <c r="A628" s="384"/>
      <c r="B628" s="272" t="s">
        <v>291</v>
      </c>
      <c r="C628" s="273">
        <v>-2</v>
      </c>
      <c r="D628" s="273">
        <v>1</v>
      </c>
      <c r="E628" s="273">
        <v>4</v>
      </c>
      <c r="F628" s="274">
        <v>1.06</v>
      </c>
      <c r="G628" s="274"/>
      <c r="H628" s="274">
        <v>1.35</v>
      </c>
      <c r="I628" s="274">
        <f t="shared" si="65"/>
        <v>-11.448000000000002</v>
      </c>
      <c r="J628" s="343"/>
    </row>
    <row r="629" spans="1:13" ht="19">
      <c r="A629" s="384"/>
      <c r="B629" s="272" t="s">
        <v>292</v>
      </c>
      <c r="C629" s="273">
        <v>-2</v>
      </c>
      <c r="D629" s="273">
        <v>1</v>
      </c>
      <c r="E629" s="273">
        <v>4</v>
      </c>
      <c r="F629" s="274">
        <v>12.43</v>
      </c>
      <c r="G629" s="274"/>
      <c r="H629" s="274">
        <v>1.2</v>
      </c>
      <c r="I629" s="274">
        <f t="shared" si="65"/>
        <v>-119.32799999999999</v>
      </c>
      <c r="J629" s="343"/>
    </row>
    <row r="630" spans="1:13" ht="19">
      <c r="A630" s="384"/>
      <c r="B630" s="272" t="s">
        <v>293</v>
      </c>
      <c r="C630" s="273">
        <v>-2</v>
      </c>
      <c r="D630" s="273">
        <v>1</v>
      </c>
      <c r="E630" s="273">
        <v>4</v>
      </c>
      <c r="F630" s="274">
        <v>11.52</v>
      </c>
      <c r="G630" s="274"/>
      <c r="H630" s="274">
        <v>1.2</v>
      </c>
      <c r="I630" s="274">
        <f t="shared" si="65"/>
        <v>-110.592</v>
      </c>
      <c r="J630" s="343"/>
    </row>
    <row r="631" spans="1:13" ht="19">
      <c r="A631" s="384"/>
      <c r="B631" s="272" t="s">
        <v>173</v>
      </c>
      <c r="C631" s="273"/>
      <c r="D631" s="273"/>
      <c r="E631" s="273"/>
      <c r="F631" s="274"/>
      <c r="G631" s="274"/>
      <c r="H631" s="274"/>
      <c r="I631" s="274"/>
      <c r="J631" s="343"/>
      <c r="K631" s="264">
        <v>1.5</v>
      </c>
      <c r="L631" s="32">
        <v>0.46</v>
      </c>
      <c r="M631" s="32">
        <f t="shared" ref="M631:M636" si="67">K631+L631</f>
        <v>1.96</v>
      </c>
    </row>
    <row r="632" spans="1:13" ht="19">
      <c r="A632" s="384"/>
      <c r="B632" s="272" t="s">
        <v>164</v>
      </c>
      <c r="C632" s="273">
        <v>2</v>
      </c>
      <c r="D632" s="273">
        <v>2</v>
      </c>
      <c r="E632" s="273">
        <v>2</v>
      </c>
      <c r="F632" s="298">
        <v>1.96</v>
      </c>
      <c r="G632" s="274">
        <v>1.3</v>
      </c>
      <c r="H632" s="274"/>
      <c r="I632" s="274">
        <f t="shared" ref="I632:I645" si="68">PRODUCT(C632:H632)</f>
        <v>20.384</v>
      </c>
      <c r="J632" s="343"/>
      <c r="K632" s="32">
        <v>0.6</v>
      </c>
      <c r="L632" s="32">
        <v>0.46</v>
      </c>
      <c r="M632" s="32">
        <f t="shared" si="67"/>
        <v>1.06</v>
      </c>
    </row>
    <row r="633" spans="1:13" ht="19">
      <c r="A633" s="384"/>
      <c r="B633" s="272" t="s">
        <v>286</v>
      </c>
      <c r="C633" s="273">
        <v>2</v>
      </c>
      <c r="D633" s="273">
        <v>2</v>
      </c>
      <c r="E633" s="273">
        <v>2</v>
      </c>
      <c r="F633" s="298">
        <v>1.06</v>
      </c>
      <c r="G633" s="274">
        <v>1.3</v>
      </c>
      <c r="H633" s="274"/>
      <c r="I633" s="274">
        <f t="shared" si="68"/>
        <v>11.024000000000001</v>
      </c>
      <c r="J633" s="343"/>
      <c r="K633" s="264">
        <v>1.85</v>
      </c>
      <c r="L633" s="32">
        <v>0.46</v>
      </c>
      <c r="M633" s="32">
        <f t="shared" si="67"/>
        <v>2.31</v>
      </c>
    </row>
    <row r="634" spans="1:13" ht="19">
      <c r="A634" s="384"/>
      <c r="B634" s="272" t="s">
        <v>287</v>
      </c>
      <c r="C634" s="273">
        <v>2</v>
      </c>
      <c r="D634" s="273">
        <v>1</v>
      </c>
      <c r="E634" s="273">
        <v>4</v>
      </c>
      <c r="F634" s="298">
        <v>2.31</v>
      </c>
      <c r="G634" s="274">
        <v>1.3</v>
      </c>
      <c r="H634" s="274"/>
      <c r="I634" s="274">
        <f t="shared" si="68"/>
        <v>24.024000000000001</v>
      </c>
      <c r="J634" s="343"/>
      <c r="K634" s="264">
        <v>1.2</v>
      </c>
      <c r="L634" s="32">
        <v>0.46</v>
      </c>
      <c r="M634" s="32">
        <f t="shared" si="67"/>
        <v>1.66</v>
      </c>
    </row>
    <row r="635" spans="1:13" ht="19">
      <c r="A635" s="384"/>
      <c r="B635" s="272" t="s">
        <v>288</v>
      </c>
      <c r="C635" s="273">
        <v>2</v>
      </c>
      <c r="D635" s="273">
        <v>1</v>
      </c>
      <c r="E635" s="273">
        <v>4</v>
      </c>
      <c r="F635" s="298">
        <v>1.66</v>
      </c>
      <c r="G635" s="274">
        <v>1.3</v>
      </c>
      <c r="H635" s="274"/>
      <c r="I635" s="274">
        <f t="shared" si="68"/>
        <v>17.263999999999999</v>
      </c>
      <c r="J635" s="343"/>
      <c r="K635" s="264">
        <v>1.2</v>
      </c>
      <c r="L635" s="32">
        <v>0.46</v>
      </c>
      <c r="M635" s="32">
        <f t="shared" si="67"/>
        <v>1.66</v>
      </c>
    </row>
    <row r="636" spans="1:13" ht="19">
      <c r="A636" s="384"/>
      <c r="B636" s="272" t="s">
        <v>289</v>
      </c>
      <c r="C636" s="273">
        <v>2</v>
      </c>
      <c r="D636" s="273">
        <v>1</v>
      </c>
      <c r="E636" s="273">
        <v>4</v>
      </c>
      <c r="F636" s="298">
        <v>1.66</v>
      </c>
      <c r="G636" s="274">
        <v>1.3</v>
      </c>
      <c r="H636" s="274"/>
      <c r="I636" s="274">
        <f t="shared" si="68"/>
        <v>17.263999999999999</v>
      </c>
      <c r="J636" s="343"/>
      <c r="K636" s="264">
        <v>0.75</v>
      </c>
      <c r="L636" s="32">
        <v>0.46</v>
      </c>
      <c r="M636" s="32">
        <f t="shared" si="67"/>
        <v>1.21</v>
      </c>
    </row>
    <row r="637" spans="1:13" ht="19">
      <c r="A637" s="384"/>
      <c r="B637" s="272" t="s">
        <v>291</v>
      </c>
      <c r="C637" s="273">
        <v>2</v>
      </c>
      <c r="D637" s="273">
        <v>1</v>
      </c>
      <c r="E637" s="273">
        <v>4</v>
      </c>
      <c r="F637" s="298">
        <v>1.52</v>
      </c>
      <c r="G637" s="274">
        <v>1.3</v>
      </c>
      <c r="H637" s="274"/>
      <c r="I637" s="274">
        <f t="shared" si="68"/>
        <v>15.808000000000002</v>
      </c>
      <c r="J637" s="343"/>
    </row>
    <row r="638" spans="1:13" ht="19">
      <c r="A638" s="384"/>
      <c r="B638" s="272" t="s">
        <v>174</v>
      </c>
      <c r="C638" s="273">
        <v>2</v>
      </c>
      <c r="D638" s="273">
        <v>1</v>
      </c>
      <c r="E638" s="273">
        <v>2</v>
      </c>
      <c r="F638" s="298">
        <v>2.5</v>
      </c>
      <c r="G638" s="274">
        <v>1.3</v>
      </c>
      <c r="H638" s="274"/>
      <c r="I638" s="274">
        <f t="shared" si="68"/>
        <v>13</v>
      </c>
      <c r="J638" s="343"/>
    </row>
    <row r="639" spans="1:13" ht="19">
      <c r="A639" s="384"/>
      <c r="B639" s="272" t="s">
        <v>294</v>
      </c>
      <c r="C639" s="273">
        <v>2</v>
      </c>
      <c r="D639" s="273">
        <v>1</v>
      </c>
      <c r="E639" s="273">
        <v>1</v>
      </c>
      <c r="F639" s="298">
        <v>16</v>
      </c>
      <c r="G639" s="274"/>
      <c r="H639" s="289">
        <v>2.9249999999999998</v>
      </c>
      <c r="I639" s="274">
        <f t="shared" si="68"/>
        <v>93.6</v>
      </c>
      <c r="J639" s="343"/>
    </row>
    <row r="640" spans="1:13" ht="19">
      <c r="A640" s="384"/>
      <c r="B640" s="272" t="s">
        <v>295</v>
      </c>
      <c r="C640" s="273">
        <v>-2</v>
      </c>
      <c r="D640" s="273">
        <v>1</v>
      </c>
      <c r="E640" s="273">
        <v>4</v>
      </c>
      <c r="F640" s="298">
        <v>1</v>
      </c>
      <c r="G640" s="274"/>
      <c r="H640" s="274">
        <v>2.1</v>
      </c>
      <c r="I640" s="274">
        <f t="shared" si="68"/>
        <v>-16.8</v>
      </c>
      <c r="J640" s="343"/>
    </row>
    <row r="641" spans="1:10" ht="19">
      <c r="A641" s="384"/>
      <c r="B641" s="272" t="s">
        <v>296</v>
      </c>
      <c r="C641" s="273">
        <v>-2</v>
      </c>
      <c r="D641" s="273">
        <v>1</v>
      </c>
      <c r="E641" s="273">
        <v>2</v>
      </c>
      <c r="F641" s="298">
        <v>1.8</v>
      </c>
      <c r="G641" s="274"/>
      <c r="H641" s="274">
        <v>1.35</v>
      </c>
      <c r="I641" s="274">
        <f t="shared" si="68"/>
        <v>-9.7200000000000006</v>
      </c>
      <c r="J641" s="343"/>
    </row>
    <row r="642" spans="1:10" ht="19">
      <c r="A642" s="384"/>
      <c r="B642" s="272" t="s">
        <v>297</v>
      </c>
      <c r="C642" s="273">
        <v>-2</v>
      </c>
      <c r="D642" s="273">
        <v>1</v>
      </c>
      <c r="E642" s="273">
        <v>1</v>
      </c>
      <c r="F642" s="298">
        <v>0.9</v>
      </c>
      <c r="G642" s="274"/>
      <c r="H642" s="274">
        <v>2.1</v>
      </c>
      <c r="I642" s="274">
        <f t="shared" si="68"/>
        <v>-3.7800000000000002</v>
      </c>
      <c r="J642" s="343"/>
    </row>
    <row r="643" spans="1:10" ht="19">
      <c r="A643" s="384"/>
      <c r="B643" s="272" t="s">
        <v>298</v>
      </c>
      <c r="C643" s="273">
        <v>-2</v>
      </c>
      <c r="D643" s="273">
        <v>1</v>
      </c>
      <c r="E643" s="273">
        <v>1</v>
      </c>
      <c r="F643" s="298">
        <v>2.29</v>
      </c>
      <c r="G643" s="274"/>
      <c r="H643" s="274">
        <v>2.65</v>
      </c>
      <c r="I643" s="274">
        <f t="shared" si="68"/>
        <v>-12.137</v>
      </c>
      <c r="J643" s="343"/>
    </row>
    <row r="644" spans="1:10" ht="19">
      <c r="A644" s="384"/>
      <c r="B644" s="272" t="s">
        <v>299</v>
      </c>
      <c r="C644" s="273">
        <v>2</v>
      </c>
      <c r="D644" s="273">
        <v>1</v>
      </c>
      <c r="E644" s="273">
        <v>2</v>
      </c>
      <c r="F644" s="298">
        <v>2.63</v>
      </c>
      <c r="G644" s="274">
        <v>0.23</v>
      </c>
      <c r="H644" s="274"/>
      <c r="I644" s="274">
        <f t="shared" si="68"/>
        <v>2.4196</v>
      </c>
      <c r="J644" s="343"/>
    </row>
    <row r="645" spans="1:10" ht="19">
      <c r="A645" s="384"/>
      <c r="B645" s="272" t="s">
        <v>256</v>
      </c>
      <c r="C645" s="273">
        <v>2</v>
      </c>
      <c r="D645" s="273">
        <v>2</v>
      </c>
      <c r="E645" s="273">
        <v>4</v>
      </c>
      <c r="F645" s="298">
        <v>1.3</v>
      </c>
      <c r="G645" s="274"/>
      <c r="H645" s="274">
        <v>0.45</v>
      </c>
      <c r="I645" s="274">
        <f t="shared" si="68"/>
        <v>9.3600000000000012</v>
      </c>
      <c r="J645" s="343"/>
    </row>
    <row r="646" spans="1:10" ht="19">
      <c r="A646" s="384"/>
      <c r="B646" s="272" t="s">
        <v>300</v>
      </c>
      <c r="C646" s="273"/>
      <c r="D646" s="273"/>
      <c r="E646" s="273"/>
      <c r="F646" s="274"/>
      <c r="G646" s="274"/>
      <c r="H646" s="274"/>
      <c r="I646" s="274"/>
      <c r="J646" s="343"/>
    </row>
    <row r="647" spans="1:10" ht="19">
      <c r="A647" s="384"/>
      <c r="B647" s="272" t="s">
        <v>179</v>
      </c>
      <c r="C647" s="273"/>
      <c r="D647" s="273"/>
      <c r="E647" s="273"/>
      <c r="F647" s="274"/>
      <c r="G647" s="274"/>
      <c r="H647" s="274"/>
      <c r="I647" s="274">
        <v>653.53</v>
      </c>
      <c r="J647" s="343"/>
    </row>
    <row r="648" spans="1:10" ht="19">
      <c r="A648" s="384"/>
      <c r="B648" s="272" t="s">
        <v>301</v>
      </c>
      <c r="C648" s="273"/>
      <c r="D648" s="273"/>
      <c r="E648" s="273"/>
      <c r="F648" s="274"/>
      <c r="G648" s="274"/>
      <c r="H648" s="274"/>
      <c r="I648" s="274"/>
      <c r="J648" s="343"/>
    </row>
    <row r="649" spans="1:10" ht="19">
      <c r="A649" s="384"/>
      <c r="B649" s="272" t="s">
        <v>179</v>
      </c>
      <c r="C649" s="273"/>
      <c r="D649" s="273"/>
      <c r="E649" s="273"/>
      <c r="F649" s="274"/>
      <c r="G649" s="274"/>
      <c r="H649" s="274"/>
      <c r="I649" s="274">
        <f>I647</f>
        <v>653.53</v>
      </c>
      <c r="J649" s="343"/>
    </row>
    <row r="650" spans="1:10" ht="19">
      <c r="A650" s="384"/>
      <c r="B650" s="272" t="s">
        <v>302</v>
      </c>
      <c r="C650" s="273"/>
      <c r="D650" s="273"/>
      <c r="E650" s="273"/>
      <c r="F650" s="274"/>
      <c r="G650" s="274"/>
      <c r="H650" s="274"/>
      <c r="I650" s="274"/>
      <c r="J650" s="343"/>
    </row>
    <row r="651" spans="1:10" ht="19">
      <c r="A651" s="384"/>
      <c r="B651" s="272" t="s">
        <v>179</v>
      </c>
      <c r="C651" s="273"/>
      <c r="D651" s="273"/>
      <c r="E651" s="273"/>
      <c r="F651" s="274"/>
      <c r="G651" s="274"/>
      <c r="H651" s="274"/>
      <c r="I651" s="274">
        <f>I649</f>
        <v>653.53</v>
      </c>
      <c r="J651" s="343"/>
    </row>
    <row r="652" spans="1:10" ht="19">
      <c r="A652" s="384"/>
      <c r="B652" s="272" t="s">
        <v>303</v>
      </c>
      <c r="C652" s="273"/>
      <c r="D652" s="273"/>
      <c r="E652" s="273"/>
      <c r="F652" s="274"/>
      <c r="G652" s="274"/>
      <c r="H652" s="274"/>
      <c r="I652" s="274"/>
      <c r="J652" s="343"/>
    </row>
    <row r="653" spans="1:10" ht="19">
      <c r="A653" s="384"/>
      <c r="B653" s="272" t="s">
        <v>179</v>
      </c>
      <c r="C653" s="273"/>
      <c r="D653" s="273"/>
      <c r="E653" s="273"/>
      <c r="F653" s="274"/>
      <c r="G653" s="274"/>
      <c r="H653" s="274"/>
      <c r="I653" s="274">
        <f>I651</f>
        <v>653.53</v>
      </c>
      <c r="J653" s="343"/>
    </row>
    <row r="654" spans="1:10" ht="19">
      <c r="A654" s="384"/>
      <c r="B654" s="272" t="s">
        <v>304</v>
      </c>
      <c r="C654" s="273"/>
      <c r="D654" s="273"/>
      <c r="E654" s="273"/>
      <c r="F654" s="274"/>
      <c r="G654" s="274"/>
      <c r="H654" s="274"/>
      <c r="I654" s="274"/>
      <c r="J654" s="343"/>
    </row>
    <row r="655" spans="1:10" ht="19">
      <c r="A655" s="384"/>
      <c r="B655" s="272" t="s">
        <v>305</v>
      </c>
      <c r="C655" s="273">
        <v>2</v>
      </c>
      <c r="D655" s="273">
        <v>1</v>
      </c>
      <c r="E655" s="273">
        <v>1</v>
      </c>
      <c r="F655" s="274">
        <v>15.7</v>
      </c>
      <c r="G655" s="274"/>
      <c r="H655" s="274">
        <v>4.2300000000000004</v>
      </c>
      <c r="I655" s="274">
        <f t="shared" ref="I655:I659" si="69">PRODUCT(C655:H655)</f>
        <v>132.822</v>
      </c>
      <c r="J655" s="343"/>
    </row>
    <row r="656" spans="1:10" ht="19">
      <c r="A656" s="384"/>
      <c r="B656" s="272" t="s">
        <v>211</v>
      </c>
      <c r="C656" s="273">
        <v>-2</v>
      </c>
      <c r="D656" s="273">
        <v>1</v>
      </c>
      <c r="E656" s="273">
        <v>2</v>
      </c>
      <c r="F656" s="274">
        <v>0.9</v>
      </c>
      <c r="G656" s="274"/>
      <c r="H656" s="274">
        <v>2.1</v>
      </c>
      <c r="I656" s="274">
        <f t="shared" si="69"/>
        <v>-7.5600000000000005</v>
      </c>
      <c r="J656" s="343"/>
    </row>
    <row r="657" spans="1:13" ht="19">
      <c r="A657" s="384"/>
      <c r="B657" s="272" t="s">
        <v>218</v>
      </c>
      <c r="C657" s="273">
        <v>2</v>
      </c>
      <c r="D657" s="273">
        <v>1</v>
      </c>
      <c r="E657" s="273">
        <v>1</v>
      </c>
      <c r="F657" s="274">
        <v>11</v>
      </c>
      <c r="G657" s="274"/>
      <c r="H657" s="274">
        <v>4.2300000000000004</v>
      </c>
      <c r="I657" s="274">
        <f t="shared" si="69"/>
        <v>93.06</v>
      </c>
      <c r="J657" s="343"/>
    </row>
    <row r="658" spans="1:13" ht="19">
      <c r="A658" s="384"/>
      <c r="B658" s="272" t="s">
        <v>211</v>
      </c>
      <c r="C658" s="273">
        <v>-2</v>
      </c>
      <c r="D658" s="273">
        <v>1</v>
      </c>
      <c r="E658" s="273">
        <v>1</v>
      </c>
      <c r="F658" s="274">
        <v>0.9</v>
      </c>
      <c r="G658" s="274"/>
      <c r="H658" s="274">
        <v>2.1</v>
      </c>
      <c r="I658" s="274">
        <f t="shared" si="69"/>
        <v>-3.7800000000000002</v>
      </c>
      <c r="J658" s="343"/>
    </row>
    <row r="659" spans="1:13" ht="19">
      <c r="A659" s="384"/>
      <c r="B659" s="272" t="s">
        <v>306</v>
      </c>
      <c r="C659" s="273">
        <v>2</v>
      </c>
      <c r="D659" s="273">
        <v>1</v>
      </c>
      <c r="E659" s="273">
        <v>3</v>
      </c>
      <c r="F659" s="274">
        <v>1.36</v>
      </c>
      <c r="G659" s="274"/>
      <c r="H659" s="274">
        <v>2.1</v>
      </c>
      <c r="I659" s="274">
        <f t="shared" si="69"/>
        <v>17.136000000000003</v>
      </c>
      <c r="J659" s="343"/>
    </row>
    <row r="660" spans="1:13" ht="19">
      <c r="A660" s="384"/>
      <c r="B660" s="272" t="s">
        <v>266</v>
      </c>
      <c r="C660" s="273"/>
      <c r="D660" s="273"/>
      <c r="E660" s="273"/>
      <c r="F660" s="274"/>
      <c r="G660" s="274"/>
      <c r="H660" s="274"/>
      <c r="I660" s="274"/>
      <c r="J660" s="343"/>
    </row>
    <row r="661" spans="1:13" ht="19">
      <c r="A661" s="384"/>
      <c r="B661" s="272" t="s">
        <v>282</v>
      </c>
      <c r="C661" s="273">
        <v>2</v>
      </c>
      <c r="D661" s="273">
        <v>1</v>
      </c>
      <c r="E661" s="273">
        <v>1</v>
      </c>
      <c r="F661" s="274">
        <v>108.12</v>
      </c>
      <c r="G661" s="274"/>
      <c r="H661" s="274">
        <v>2.52</v>
      </c>
      <c r="I661" s="274">
        <f t="shared" ref="I661:I667" si="70">PRODUCT(C661:H661)</f>
        <v>544.9248</v>
      </c>
      <c r="J661" s="343"/>
    </row>
    <row r="662" spans="1:13" ht="19">
      <c r="A662" s="384"/>
      <c r="B662" s="272" t="s">
        <v>114</v>
      </c>
      <c r="C662" s="276">
        <v>2</v>
      </c>
      <c r="D662" s="273">
        <v>1</v>
      </c>
      <c r="E662" s="273">
        <v>4</v>
      </c>
      <c r="F662" s="298">
        <v>1.06</v>
      </c>
      <c r="G662" s="298"/>
      <c r="H662" s="274">
        <v>1.2</v>
      </c>
      <c r="I662" s="274">
        <f t="shared" si="70"/>
        <v>10.176</v>
      </c>
      <c r="J662" s="343"/>
      <c r="L662" s="48"/>
      <c r="M662" s="48"/>
    </row>
    <row r="663" spans="1:13" ht="19">
      <c r="A663" s="384"/>
      <c r="B663" s="272" t="s">
        <v>115</v>
      </c>
      <c r="C663" s="276">
        <v>2</v>
      </c>
      <c r="D663" s="273">
        <v>1</v>
      </c>
      <c r="E663" s="273">
        <v>4</v>
      </c>
      <c r="F663" s="298">
        <v>1.2</v>
      </c>
      <c r="G663" s="298"/>
      <c r="H663" s="274">
        <v>1.2</v>
      </c>
      <c r="I663" s="274">
        <f t="shared" si="70"/>
        <v>11.52</v>
      </c>
      <c r="J663" s="343"/>
      <c r="L663" s="48"/>
      <c r="M663" s="48"/>
    </row>
    <row r="664" spans="1:13" ht="19">
      <c r="A664" s="384"/>
      <c r="B664" s="272" t="s">
        <v>116</v>
      </c>
      <c r="C664" s="276">
        <v>2</v>
      </c>
      <c r="D664" s="273">
        <v>1</v>
      </c>
      <c r="E664" s="273">
        <v>4</v>
      </c>
      <c r="F664" s="298">
        <v>1.36</v>
      </c>
      <c r="G664" s="298"/>
      <c r="H664" s="274">
        <v>1.2</v>
      </c>
      <c r="I664" s="274">
        <f t="shared" si="70"/>
        <v>13.056000000000001</v>
      </c>
      <c r="J664" s="343"/>
      <c r="L664" s="48"/>
      <c r="M664" s="48"/>
    </row>
    <row r="665" spans="1:13" ht="19">
      <c r="A665" s="384"/>
      <c r="B665" s="272" t="s">
        <v>117</v>
      </c>
      <c r="C665" s="276">
        <v>2</v>
      </c>
      <c r="D665" s="273">
        <v>1</v>
      </c>
      <c r="E665" s="273">
        <v>16</v>
      </c>
      <c r="F665" s="298">
        <v>1.5</v>
      </c>
      <c r="G665" s="298"/>
      <c r="H665" s="274">
        <v>1.2</v>
      </c>
      <c r="I665" s="274">
        <f t="shared" si="70"/>
        <v>57.599999999999994</v>
      </c>
      <c r="J665" s="343"/>
      <c r="L665" s="48"/>
      <c r="M665" s="48"/>
    </row>
    <row r="666" spans="1:13" ht="19">
      <c r="A666" s="384"/>
      <c r="B666" s="272" t="s">
        <v>118</v>
      </c>
      <c r="C666" s="276">
        <v>2</v>
      </c>
      <c r="D666" s="273">
        <v>1</v>
      </c>
      <c r="E666" s="273">
        <v>4</v>
      </c>
      <c r="F666" s="298">
        <v>1.5</v>
      </c>
      <c r="G666" s="298"/>
      <c r="H666" s="274">
        <v>1.2</v>
      </c>
      <c r="I666" s="274">
        <f t="shared" si="70"/>
        <v>14.399999999999999</v>
      </c>
      <c r="J666" s="343"/>
      <c r="L666" s="48"/>
      <c r="M666" s="48"/>
    </row>
    <row r="667" spans="1:13" ht="19">
      <c r="A667" s="384"/>
      <c r="B667" s="272" t="s">
        <v>119</v>
      </c>
      <c r="C667" s="276">
        <v>2</v>
      </c>
      <c r="D667" s="273">
        <v>1</v>
      </c>
      <c r="E667" s="273">
        <v>4</v>
      </c>
      <c r="F667" s="298">
        <v>1.66</v>
      </c>
      <c r="G667" s="298"/>
      <c r="H667" s="274">
        <v>1.2</v>
      </c>
      <c r="I667" s="274">
        <f t="shared" si="70"/>
        <v>15.935999999999998</v>
      </c>
      <c r="J667" s="343"/>
      <c r="L667" s="48"/>
      <c r="M667" s="48"/>
    </row>
    <row r="668" spans="1:13" ht="19">
      <c r="A668" s="384"/>
      <c r="B668" s="272" t="s">
        <v>307</v>
      </c>
      <c r="C668" s="273"/>
      <c r="D668" s="273"/>
      <c r="E668" s="273"/>
      <c r="F668" s="274"/>
      <c r="G668" s="274"/>
      <c r="H668" s="274"/>
      <c r="I668" s="274"/>
      <c r="J668" s="343"/>
    </row>
    <row r="669" spans="1:13" ht="19">
      <c r="A669" s="384"/>
      <c r="B669" s="272" t="s">
        <v>308</v>
      </c>
      <c r="C669" s="273"/>
      <c r="D669" s="273"/>
      <c r="E669" s="273"/>
      <c r="F669" s="274"/>
      <c r="G669" s="274"/>
      <c r="H669" s="274"/>
      <c r="I669" s="274"/>
      <c r="J669" s="343"/>
    </row>
    <row r="670" spans="1:13" ht="19">
      <c r="A670" s="384"/>
      <c r="B670" s="272" t="s">
        <v>309</v>
      </c>
      <c r="C670" s="273">
        <v>2</v>
      </c>
      <c r="D670" s="273">
        <v>1</v>
      </c>
      <c r="E670" s="273">
        <v>1</v>
      </c>
      <c r="F670" s="274">
        <v>10.29</v>
      </c>
      <c r="G670" s="274"/>
      <c r="H670" s="274">
        <v>3.05</v>
      </c>
      <c r="I670" s="274">
        <f t="shared" ref="I670:I677" si="71">PRODUCT(C670:H670)</f>
        <v>62.768999999999991</v>
      </c>
      <c r="J670" s="343"/>
    </row>
    <row r="671" spans="1:13" s="41" customFormat="1" ht="19">
      <c r="A671" s="385"/>
      <c r="B671" s="282" t="s">
        <v>310</v>
      </c>
      <c r="C671" s="279">
        <v>2</v>
      </c>
      <c r="D671" s="279">
        <v>1</v>
      </c>
      <c r="E671" s="279">
        <v>3</v>
      </c>
      <c r="F671" s="280">
        <v>6.5</v>
      </c>
      <c r="G671" s="280"/>
      <c r="H671" s="289">
        <v>1.8</v>
      </c>
      <c r="I671" s="274">
        <f t="shared" si="71"/>
        <v>70.2</v>
      </c>
      <c r="J671" s="338"/>
    </row>
    <row r="672" spans="1:13" ht="19">
      <c r="A672" s="384"/>
      <c r="B672" s="272" t="s">
        <v>212</v>
      </c>
      <c r="C672" s="273">
        <v>2</v>
      </c>
      <c r="D672" s="273">
        <v>1</v>
      </c>
      <c r="E672" s="273">
        <v>2</v>
      </c>
      <c r="F672" s="274">
        <v>9.16</v>
      </c>
      <c r="G672" s="274"/>
      <c r="H672" s="289">
        <v>2.9249999999999998</v>
      </c>
      <c r="I672" s="274">
        <f t="shared" si="71"/>
        <v>107.172</v>
      </c>
      <c r="J672" s="343"/>
    </row>
    <row r="673" spans="1:24" ht="19">
      <c r="A673" s="384"/>
      <c r="B673" s="272" t="s">
        <v>311</v>
      </c>
      <c r="C673" s="273">
        <v>-2</v>
      </c>
      <c r="D673" s="273">
        <v>1</v>
      </c>
      <c r="E673" s="273">
        <v>1</v>
      </c>
      <c r="F673" s="274">
        <v>0.9</v>
      </c>
      <c r="G673" s="274"/>
      <c r="H673" s="274">
        <v>2.1</v>
      </c>
      <c r="I673" s="274">
        <f t="shared" si="71"/>
        <v>-3.7800000000000002</v>
      </c>
      <c r="J673" s="343"/>
    </row>
    <row r="674" spans="1:24" ht="19">
      <c r="A674" s="384"/>
      <c r="B674" s="272" t="s">
        <v>208</v>
      </c>
      <c r="C674" s="273">
        <v>2</v>
      </c>
      <c r="D674" s="273">
        <v>1</v>
      </c>
      <c r="E674" s="273">
        <v>1</v>
      </c>
      <c r="F674" s="274">
        <v>10.76</v>
      </c>
      <c r="G674" s="274"/>
      <c r="H674" s="289">
        <v>2.9249999999999998</v>
      </c>
      <c r="I674" s="274">
        <f t="shared" si="71"/>
        <v>62.945999999999998</v>
      </c>
      <c r="J674" s="343"/>
    </row>
    <row r="675" spans="1:24" ht="19">
      <c r="A675" s="384"/>
      <c r="B675" s="272" t="s">
        <v>311</v>
      </c>
      <c r="C675" s="273">
        <v>-2</v>
      </c>
      <c r="D675" s="273">
        <v>1</v>
      </c>
      <c r="E675" s="273">
        <v>1</v>
      </c>
      <c r="F675" s="274">
        <v>0.9</v>
      </c>
      <c r="G675" s="274"/>
      <c r="H675" s="274">
        <v>2.1</v>
      </c>
      <c r="I675" s="274">
        <f t="shared" si="71"/>
        <v>-3.7800000000000002</v>
      </c>
      <c r="J675" s="343"/>
    </row>
    <row r="676" spans="1:24" ht="19">
      <c r="A676" s="384"/>
      <c r="B676" s="272" t="s">
        <v>312</v>
      </c>
      <c r="C676" s="273">
        <v>2</v>
      </c>
      <c r="D676" s="273">
        <v>1</v>
      </c>
      <c r="E676" s="273">
        <v>1</v>
      </c>
      <c r="F676" s="274">
        <v>6.86</v>
      </c>
      <c r="G676" s="274"/>
      <c r="H676" s="274">
        <v>2.9249999999999998</v>
      </c>
      <c r="I676" s="274">
        <f t="shared" si="71"/>
        <v>40.131</v>
      </c>
      <c r="J676" s="343"/>
    </row>
    <row r="677" spans="1:24" ht="19">
      <c r="A677" s="384"/>
      <c r="B677" s="272" t="s">
        <v>313</v>
      </c>
      <c r="C677" s="273">
        <v>-2</v>
      </c>
      <c r="D677" s="273">
        <v>4</v>
      </c>
      <c r="E677" s="273">
        <v>2</v>
      </c>
      <c r="F677" s="274">
        <v>0.75</v>
      </c>
      <c r="G677" s="274"/>
      <c r="H677" s="274">
        <v>2.1</v>
      </c>
      <c r="I677" s="274">
        <f t="shared" si="71"/>
        <v>-25.200000000000003</v>
      </c>
      <c r="J677" s="343"/>
    </row>
    <row r="678" spans="1:24" ht="19">
      <c r="A678" s="384"/>
      <c r="B678" s="272" t="s">
        <v>314</v>
      </c>
      <c r="C678" s="273"/>
      <c r="D678" s="273"/>
      <c r="E678" s="273"/>
      <c r="F678" s="274"/>
      <c r="G678" s="274"/>
      <c r="H678" s="274"/>
      <c r="I678" s="274"/>
      <c r="J678" s="343"/>
    </row>
    <row r="679" spans="1:24" ht="19">
      <c r="A679" s="384"/>
      <c r="B679" s="272" t="s">
        <v>311</v>
      </c>
      <c r="C679" s="273">
        <v>2</v>
      </c>
      <c r="D679" s="273">
        <v>1</v>
      </c>
      <c r="E679" s="273">
        <v>2</v>
      </c>
      <c r="F679" s="298">
        <v>5.0999999999999996</v>
      </c>
      <c r="G679" s="298">
        <v>0.12</v>
      </c>
      <c r="H679" s="298"/>
      <c r="I679" s="274">
        <f t="shared" ref="I679:I680" si="72">PRODUCT(C679:H679)</f>
        <v>2.448</v>
      </c>
      <c r="J679" s="343"/>
      <c r="L679" s="48">
        <v>0.9</v>
      </c>
      <c r="M679" s="48"/>
      <c r="N679" s="49">
        <v>2.1</v>
      </c>
      <c r="P679" s="32">
        <f t="shared" ref="P679:P680" si="73">L679+N679</f>
        <v>3</v>
      </c>
      <c r="W679" s="32">
        <f t="shared" ref="W679:W680" si="74">P679+N679</f>
        <v>5.0999999999999996</v>
      </c>
      <c r="X679" s="32">
        <f t="shared" ref="X679:X680" si="75">P679*2</f>
        <v>6</v>
      </c>
    </row>
    <row r="680" spans="1:24" ht="19">
      <c r="A680" s="384"/>
      <c r="B680" s="272" t="s">
        <v>313</v>
      </c>
      <c r="C680" s="273">
        <v>2</v>
      </c>
      <c r="D680" s="273">
        <v>4</v>
      </c>
      <c r="E680" s="273">
        <v>2</v>
      </c>
      <c r="F680" s="298">
        <v>4.95</v>
      </c>
      <c r="G680" s="298">
        <v>0.12</v>
      </c>
      <c r="H680" s="298"/>
      <c r="I680" s="274">
        <f t="shared" si="72"/>
        <v>9.5039999999999996</v>
      </c>
      <c r="J680" s="343"/>
      <c r="L680" s="48">
        <v>0.75</v>
      </c>
      <c r="M680" s="48"/>
      <c r="N680" s="49">
        <v>2.1</v>
      </c>
      <c r="P680" s="32">
        <f t="shared" si="73"/>
        <v>2.85</v>
      </c>
      <c r="W680" s="32">
        <f t="shared" si="74"/>
        <v>4.95</v>
      </c>
      <c r="X680" s="32">
        <f t="shared" si="75"/>
        <v>5.7</v>
      </c>
    </row>
    <row r="681" spans="1:24" ht="19">
      <c r="A681" s="384"/>
      <c r="B681" s="272" t="s">
        <v>315</v>
      </c>
      <c r="C681" s="273"/>
      <c r="D681" s="273"/>
      <c r="E681" s="273"/>
      <c r="F681" s="274"/>
      <c r="G681" s="274"/>
      <c r="H681" s="289"/>
      <c r="I681" s="274"/>
      <c r="J681" s="343"/>
    </row>
    <row r="682" spans="1:24" ht="19">
      <c r="A682" s="384"/>
      <c r="B682" s="272" t="s">
        <v>309</v>
      </c>
      <c r="C682" s="273">
        <v>2</v>
      </c>
      <c r="D682" s="273">
        <v>1</v>
      </c>
      <c r="E682" s="273">
        <v>1</v>
      </c>
      <c r="F682" s="274">
        <v>10.29</v>
      </c>
      <c r="G682" s="274"/>
      <c r="H682" s="274">
        <v>3.05</v>
      </c>
      <c r="I682" s="274">
        <f t="shared" ref="I682:I707" si="76">PRODUCT(C682:H682)</f>
        <v>62.768999999999991</v>
      </c>
      <c r="J682" s="343"/>
    </row>
    <row r="683" spans="1:24" s="41" customFormat="1" ht="19">
      <c r="A683" s="385"/>
      <c r="B683" s="282" t="s">
        <v>310</v>
      </c>
      <c r="C683" s="279">
        <v>2</v>
      </c>
      <c r="D683" s="279">
        <v>1</v>
      </c>
      <c r="E683" s="279">
        <v>3</v>
      </c>
      <c r="F683" s="280">
        <v>6.5</v>
      </c>
      <c r="G683" s="280"/>
      <c r="H683" s="289">
        <v>1.8</v>
      </c>
      <c r="I683" s="274">
        <f t="shared" si="76"/>
        <v>70.2</v>
      </c>
      <c r="J683" s="338"/>
    </row>
    <row r="684" spans="1:24" ht="19">
      <c r="A684" s="384"/>
      <c r="B684" s="272" t="s">
        <v>212</v>
      </c>
      <c r="C684" s="273">
        <v>2</v>
      </c>
      <c r="D684" s="273">
        <v>1</v>
      </c>
      <c r="E684" s="273">
        <v>2</v>
      </c>
      <c r="F684" s="274">
        <v>9.16</v>
      </c>
      <c r="G684" s="274"/>
      <c r="H684" s="289">
        <v>2.9249999999999998</v>
      </c>
      <c r="I684" s="274">
        <f t="shared" si="76"/>
        <v>107.172</v>
      </c>
      <c r="J684" s="343"/>
    </row>
    <row r="685" spans="1:24" ht="19">
      <c r="A685" s="384"/>
      <c r="B685" s="272" t="s">
        <v>85</v>
      </c>
      <c r="C685" s="273">
        <v>2</v>
      </c>
      <c r="D685" s="273">
        <v>1</v>
      </c>
      <c r="E685" s="273">
        <v>4</v>
      </c>
      <c r="F685" s="274">
        <v>14.94</v>
      </c>
      <c r="G685" s="274"/>
      <c r="H685" s="289">
        <v>2.9249999999999998</v>
      </c>
      <c r="I685" s="274">
        <f t="shared" si="76"/>
        <v>349.59599999999995</v>
      </c>
      <c r="J685" s="343"/>
    </row>
    <row r="686" spans="1:24" ht="19">
      <c r="A686" s="384"/>
      <c r="B686" s="272" t="s">
        <v>316</v>
      </c>
      <c r="C686" s="273">
        <v>2</v>
      </c>
      <c r="D686" s="273">
        <v>1</v>
      </c>
      <c r="E686" s="273">
        <v>4</v>
      </c>
      <c r="F686" s="274">
        <v>12.2</v>
      </c>
      <c r="G686" s="274"/>
      <c r="H686" s="289">
        <v>2.9249999999999998</v>
      </c>
      <c r="I686" s="274">
        <f t="shared" si="76"/>
        <v>285.47999999999996</v>
      </c>
      <c r="J686" s="343"/>
    </row>
    <row r="687" spans="1:24" ht="19">
      <c r="A687" s="384"/>
      <c r="B687" s="272" t="s">
        <v>317</v>
      </c>
      <c r="C687" s="273">
        <v>2</v>
      </c>
      <c r="D687" s="273">
        <v>1</v>
      </c>
      <c r="E687" s="273">
        <v>4</v>
      </c>
      <c r="F687" s="274">
        <v>6.76</v>
      </c>
      <c r="G687" s="274"/>
      <c r="H687" s="289">
        <v>2.9249999999999998</v>
      </c>
      <c r="I687" s="274">
        <f t="shared" si="76"/>
        <v>158.184</v>
      </c>
      <c r="J687" s="343"/>
    </row>
    <row r="688" spans="1:24" ht="19">
      <c r="A688" s="384"/>
      <c r="B688" s="272" t="s">
        <v>318</v>
      </c>
      <c r="C688" s="273">
        <v>2</v>
      </c>
      <c r="D688" s="273">
        <v>1</v>
      </c>
      <c r="E688" s="273">
        <v>4</v>
      </c>
      <c r="F688" s="274">
        <v>7.44</v>
      </c>
      <c r="G688" s="274"/>
      <c r="H688" s="289">
        <v>2.9249999999999998</v>
      </c>
      <c r="I688" s="274">
        <f t="shared" si="76"/>
        <v>174.096</v>
      </c>
      <c r="J688" s="343"/>
    </row>
    <row r="689" spans="1:10" ht="19">
      <c r="A689" s="384"/>
      <c r="B689" s="272" t="s">
        <v>147</v>
      </c>
      <c r="C689" s="273">
        <v>2</v>
      </c>
      <c r="D689" s="273">
        <v>1</v>
      </c>
      <c r="E689" s="273">
        <v>4</v>
      </c>
      <c r="F689" s="274">
        <v>12.2</v>
      </c>
      <c r="G689" s="274"/>
      <c r="H689" s="289">
        <v>2.9249999999999998</v>
      </c>
      <c r="I689" s="274">
        <f t="shared" si="76"/>
        <v>285.47999999999996</v>
      </c>
      <c r="J689" s="343"/>
    </row>
    <row r="690" spans="1:10" ht="19">
      <c r="A690" s="384"/>
      <c r="B690" s="272" t="s">
        <v>84</v>
      </c>
      <c r="C690" s="273">
        <v>2</v>
      </c>
      <c r="D690" s="273">
        <v>1</v>
      </c>
      <c r="E690" s="273">
        <v>4</v>
      </c>
      <c r="F690" s="274">
        <v>8.7799999999999994</v>
      </c>
      <c r="G690" s="274"/>
      <c r="H690" s="289">
        <v>2.9249999999999998</v>
      </c>
      <c r="I690" s="274">
        <f t="shared" si="76"/>
        <v>205.45199999999997</v>
      </c>
      <c r="J690" s="343"/>
    </row>
    <row r="691" spans="1:10" ht="19">
      <c r="A691" s="384"/>
      <c r="B691" s="272" t="s">
        <v>253</v>
      </c>
      <c r="C691" s="273">
        <v>2</v>
      </c>
      <c r="D691" s="273">
        <v>1</v>
      </c>
      <c r="E691" s="273">
        <v>4</v>
      </c>
      <c r="F691" s="274">
        <v>7.8</v>
      </c>
      <c r="G691" s="274"/>
      <c r="H691" s="289">
        <v>2.9249999999999998</v>
      </c>
      <c r="I691" s="274">
        <f t="shared" si="76"/>
        <v>182.51999999999998</v>
      </c>
      <c r="J691" s="343"/>
    </row>
    <row r="692" spans="1:10" ht="19">
      <c r="A692" s="384"/>
      <c r="B692" s="272" t="s">
        <v>152</v>
      </c>
      <c r="C692" s="273">
        <v>2</v>
      </c>
      <c r="D692" s="273">
        <v>1</v>
      </c>
      <c r="E692" s="273">
        <v>4</v>
      </c>
      <c r="F692" s="274">
        <v>6.5</v>
      </c>
      <c r="G692" s="274"/>
      <c r="H692" s="289">
        <v>2.9249999999999998</v>
      </c>
      <c r="I692" s="274">
        <f t="shared" si="76"/>
        <v>152.1</v>
      </c>
      <c r="J692" s="343"/>
    </row>
    <row r="693" spans="1:10" ht="19">
      <c r="A693" s="384"/>
      <c r="B693" s="272" t="s">
        <v>319</v>
      </c>
      <c r="C693" s="273">
        <v>2</v>
      </c>
      <c r="D693" s="273">
        <v>1</v>
      </c>
      <c r="E693" s="273">
        <v>4</v>
      </c>
      <c r="F693" s="274">
        <v>4.54</v>
      </c>
      <c r="G693" s="274"/>
      <c r="H693" s="289">
        <v>2.9249999999999998</v>
      </c>
      <c r="I693" s="274">
        <f t="shared" si="76"/>
        <v>106.23599999999999</v>
      </c>
      <c r="J693" s="343"/>
    </row>
    <row r="694" spans="1:10" ht="19">
      <c r="A694" s="384"/>
      <c r="B694" s="272" t="s">
        <v>284</v>
      </c>
      <c r="C694" s="273">
        <v>-2</v>
      </c>
      <c r="D694" s="273">
        <v>1</v>
      </c>
      <c r="E694" s="273">
        <v>2</v>
      </c>
      <c r="F694" s="274">
        <v>1.8</v>
      </c>
      <c r="G694" s="274"/>
      <c r="H694" s="274">
        <v>1.35</v>
      </c>
      <c r="I694" s="274">
        <f t="shared" si="76"/>
        <v>-9.7200000000000006</v>
      </c>
      <c r="J694" s="343"/>
    </row>
    <row r="695" spans="1:10" ht="19">
      <c r="A695" s="384"/>
      <c r="B695" s="272" t="s">
        <v>285</v>
      </c>
      <c r="C695" s="273">
        <v>-2</v>
      </c>
      <c r="D695" s="273">
        <v>2</v>
      </c>
      <c r="E695" s="273">
        <v>2</v>
      </c>
      <c r="F695" s="274">
        <v>1.5</v>
      </c>
      <c r="G695" s="274"/>
      <c r="H695" s="274">
        <v>1.35</v>
      </c>
      <c r="I695" s="274">
        <f t="shared" si="76"/>
        <v>-16.200000000000003</v>
      </c>
      <c r="J695" s="343"/>
    </row>
    <row r="696" spans="1:10" ht="19">
      <c r="A696" s="384"/>
      <c r="B696" s="272" t="s">
        <v>286</v>
      </c>
      <c r="C696" s="273">
        <v>-2</v>
      </c>
      <c r="D696" s="273">
        <v>2</v>
      </c>
      <c r="E696" s="273">
        <v>2</v>
      </c>
      <c r="F696" s="298">
        <v>0.6</v>
      </c>
      <c r="G696" s="274"/>
      <c r="H696" s="274">
        <v>1.35</v>
      </c>
      <c r="I696" s="274">
        <f t="shared" si="76"/>
        <v>-6.48</v>
      </c>
      <c r="J696" s="343"/>
    </row>
    <row r="697" spans="1:10" ht="19">
      <c r="A697" s="384"/>
      <c r="B697" s="272" t="s">
        <v>287</v>
      </c>
      <c r="C697" s="273">
        <v>-2</v>
      </c>
      <c r="D697" s="273">
        <v>1</v>
      </c>
      <c r="E697" s="273">
        <v>4</v>
      </c>
      <c r="F697" s="274">
        <v>1.85</v>
      </c>
      <c r="G697" s="274"/>
      <c r="H697" s="274">
        <v>1.35</v>
      </c>
      <c r="I697" s="274">
        <f t="shared" si="76"/>
        <v>-19.980000000000004</v>
      </c>
      <c r="J697" s="343"/>
    </row>
    <row r="698" spans="1:10" ht="19">
      <c r="A698" s="384"/>
      <c r="B698" s="272" t="s">
        <v>288</v>
      </c>
      <c r="C698" s="273">
        <v>-2</v>
      </c>
      <c r="D698" s="273">
        <v>1</v>
      </c>
      <c r="E698" s="273">
        <v>4</v>
      </c>
      <c r="F698" s="274">
        <v>1.2</v>
      </c>
      <c r="G698" s="274"/>
      <c r="H698" s="274">
        <v>1.05</v>
      </c>
      <c r="I698" s="274">
        <f t="shared" si="76"/>
        <v>-10.08</v>
      </c>
      <c r="J698" s="343"/>
    </row>
    <row r="699" spans="1:10" ht="19">
      <c r="A699" s="384"/>
      <c r="B699" s="272" t="s">
        <v>289</v>
      </c>
      <c r="C699" s="273">
        <v>-2</v>
      </c>
      <c r="D699" s="273">
        <v>1</v>
      </c>
      <c r="E699" s="273">
        <v>4</v>
      </c>
      <c r="F699" s="274">
        <v>1.2</v>
      </c>
      <c r="G699" s="274"/>
      <c r="H699" s="274">
        <v>1.35</v>
      </c>
      <c r="I699" s="274">
        <f t="shared" si="76"/>
        <v>-12.96</v>
      </c>
      <c r="J699" s="343"/>
    </row>
    <row r="700" spans="1:10" ht="19">
      <c r="A700" s="384"/>
      <c r="B700" s="272" t="s">
        <v>290</v>
      </c>
      <c r="C700" s="273">
        <v>-2</v>
      </c>
      <c r="D700" s="273">
        <v>2</v>
      </c>
      <c r="E700" s="273">
        <v>4</v>
      </c>
      <c r="F700" s="274">
        <v>0.75</v>
      </c>
      <c r="G700" s="274"/>
      <c r="H700" s="274">
        <v>0.6</v>
      </c>
      <c r="I700" s="274">
        <f t="shared" si="76"/>
        <v>-7.1999999999999993</v>
      </c>
      <c r="J700" s="343"/>
    </row>
    <row r="701" spans="1:10" ht="19">
      <c r="A701" s="384"/>
      <c r="B701" s="272" t="s">
        <v>291</v>
      </c>
      <c r="C701" s="273">
        <v>-2</v>
      </c>
      <c r="D701" s="273">
        <v>1</v>
      </c>
      <c r="E701" s="273">
        <v>4</v>
      </c>
      <c r="F701" s="274">
        <v>1.06</v>
      </c>
      <c r="G701" s="274"/>
      <c r="H701" s="274">
        <v>1.35</v>
      </c>
      <c r="I701" s="274">
        <f t="shared" si="76"/>
        <v>-11.448000000000002</v>
      </c>
      <c r="J701" s="343"/>
    </row>
    <row r="702" spans="1:10" ht="19">
      <c r="A702" s="384"/>
      <c r="B702" s="272" t="s">
        <v>292</v>
      </c>
      <c r="C702" s="273">
        <v>-2</v>
      </c>
      <c r="D702" s="273">
        <v>1</v>
      </c>
      <c r="E702" s="273">
        <v>4</v>
      </c>
      <c r="F702" s="274">
        <v>12.43</v>
      </c>
      <c r="G702" s="274"/>
      <c r="H702" s="274">
        <v>1.2</v>
      </c>
      <c r="I702" s="274">
        <f t="shared" si="76"/>
        <v>-119.32799999999999</v>
      </c>
      <c r="J702" s="343"/>
    </row>
    <row r="703" spans="1:10" ht="19">
      <c r="A703" s="384"/>
      <c r="B703" s="272" t="s">
        <v>293</v>
      </c>
      <c r="C703" s="273">
        <v>-2</v>
      </c>
      <c r="D703" s="273">
        <v>1</v>
      </c>
      <c r="E703" s="273">
        <v>4</v>
      </c>
      <c r="F703" s="274">
        <v>11.52</v>
      </c>
      <c r="G703" s="274"/>
      <c r="H703" s="274">
        <v>1.2</v>
      </c>
      <c r="I703" s="274">
        <f t="shared" si="76"/>
        <v>-110.592</v>
      </c>
      <c r="J703" s="343"/>
    </row>
    <row r="704" spans="1:10" ht="19">
      <c r="A704" s="384"/>
      <c r="B704" s="272" t="s">
        <v>295</v>
      </c>
      <c r="C704" s="273">
        <v>-2</v>
      </c>
      <c r="D704" s="273">
        <v>1</v>
      </c>
      <c r="E704" s="273">
        <v>4</v>
      </c>
      <c r="F704" s="274">
        <v>1</v>
      </c>
      <c r="G704" s="274"/>
      <c r="H704" s="274">
        <v>2.1</v>
      </c>
      <c r="I704" s="274">
        <f t="shared" si="76"/>
        <v>-16.8</v>
      </c>
      <c r="J704" s="343"/>
    </row>
    <row r="705" spans="1:24" ht="19">
      <c r="A705" s="384"/>
      <c r="B705" s="272" t="s">
        <v>311</v>
      </c>
      <c r="C705" s="273">
        <v>-2</v>
      </c>
      <c r="D705" s="273">
        <v>4</v>
      </c>
      <c r="E705" s="273">
        <v>4</v>
      </c>
      <c r="F705" s="274">
        <v>0.9</v>
      </c>
      <c r="G705" s="274"/>
      <c r="H705" s="274">
        <v>2.1</v>
      </c>
      <c r="I705" s="274">
        <f t="shared" si="76"/>
        <v>-60.480000000000004</v>
      </c>
      <c r="J705" s="343"/>
    </row>
    <row r="706" spans="1:24" ht="19">
      <c r="A706" s="384"/>
      <c r="B706" s="272" t="s">
        <v>313</v>
      </c>
      <c r="C706" s="273">
        <v>-2</v>
      </c>
      <c r="D706" s="273">
        <v>4</v>
      </c>
      <c r="E706" s="273">
        <v>2</v>
      </c>
      <c r="F706" s="274">
        <v>0.75</v>
      </c>
      <c r="G706" s="274"/>
      <c r="H706" s="274">
        <v>2.1</v>
      </c>
      <c r="I706" s="274">
        <f t="shared" si="76"/>
        <v>-25.200000000000003</v>
      </c>
      <c r="J706" s="343"/>
    </row>
    <row r="707" spans="1:24" ht="19">
      <c r="A707" s="384"/>
      <c r="B707" s="272" t="s">
        <v>320</v>
      </c>
      <c r="C707" s="273">
        <v>-2</v>
      </c>
      <c r="D707" s="273">
        <v>1</v>
      </c>
      <c r="E707" s="273">
        <v>4</v>
      </c>
      <c r="F707" s="274">
        <v>0.9</v>
      </c>
      <c r="G707" s="274"/>
      <c r="H707" s="274">
        <v>2.1</v>
      </c>
      <c r="I707" s="274">
        <f t="shared" si="76"/>
        <v>-15.120000000000001</v>
      </c>
      <c r="J707" s="343"/>
    </row>
    <row r="708" spans="1:24" ht="19">
      <c r="A708" s="384"/>
      <c r="B708" s="272" t="s">
        <v>314</v>
      </c>
      <c r="C708" s="273"/>
      <c r="D708" s="273"/>
      <c r="E708" s="273"/>
      <c r="F708" s="274"/>
      <c r="G708" s="274"/>
      <c r="H708" s="274"/>
      <c r="I708" s="274"/>
      <c r="J708" s="343"/>
    </row>
    <row r="709" spans="1:24" ht="19">
      <c r="A709" s="384"/>
      <c r="B709" s="272" t="s">
        <v>284</v>
      </c>
      <c r="C709" s="273">
        <v>2</v>
      </c>
      <c r="D709" s="273">
        <v>1</v>
      </c>
      <c r="E709" s="273">
        <v>2</v>
      </c>
      <c r="F709" s="298">
        <v>6.3000000000000007</v>
      </c>
      <c r="G709" s="298">
        <v>0.23</v>
      </c>
      <c r="H709" s="298"/>
      <c r="I709" s="274">
        <f t="shared" ref="I709:I726" si="77">PRODUCT(C709:H709)</f>
        <v>5.7960000000000012</v>
      </c>
      <c r="J709" s="343"/>
      <c r="L709" s="48">
        <v>1.8</v>
      </c>
      <c r="M709" s="48"/>
      <c r="N709" s="49">
        <v>1.35</v>
      </c>
      <c r="P709" s="32">
        <f>L709+N709</f>
        <v>3.1500000000000004</v>
      </c>
      <c r="X709" s="32">
        <f>P709*2</f>
        <v>6.3000000000000007</v>
      </c>
    </row>
    <row r="710" spans="1:24" ht="19">
      <c r="A710" s="384"/>
      <c r="B710" s="272" t="s">
        <v>285</v>
      </c>
      <c r="C710" s="273">
        <v>2</v>
      </c>
      <c r="D710" s="273">
        <v>2</v>
      </c>
      <c r="E710" s="273">
        <v>2</v>
      </c>
      <c r="F710" s="298">
        <v>5.7</v>
      </c>
      <c r="G710" s="298">
        <v>0.23</v>
      </c>
      <c r="H710" s="298"/>
      <c r="I710" s="274">
        <f t="shared" si="77"/>
        <v>10.488000000000001</v>
      </c>
      <c r="J710" s="343"/>
      <c r="L710" s="48">
        <v>1.5</v>
      </c>
      <c r="M710" s="48"/>
      <c r="N710" s="49">
        <v>1.35</v>
      </c>
      <c r="P710" s="32">
        <f t="shared" ref="P710:P722" si="78">L710+N710</f>
        <v>2.85</v>
      </c>
      <c r="X710" s="32">
        <f t="shared" ref="X710:X722" si="79">P710*2</f>
        <v>5.7</v>
      </c>
    </row>
    <row r="711" spans="1:24" ht="19">
      <c r="A711" s="384"/>
      <c r="B711" s="272" t="s">
        <v>286</v>
      </c>
      <c r="C711" s="273">
        <v>2</v>
      </c>
      <c r="D711" s="273">
        <v>2</v>
      </c>
      <c r="E711" s="273">
        <v>2</v>
      </c>
      <c r="F711" s="298">
        <v>3.9000000000000004</v>
      </c>
      <c r="G711" s="298">
        <v>0.23</v>
      </c>
      <c r="H711" s="298"/>
      <c r="I711" s="274">
        <f t="shared" si="77"/>
        <v>7.176000000000001</v>
      </c>
      <c r="J711" s="343"/>
      <c r="L711" s="32">
        <v>0.6</v>
      </c>
      <c r="M711" s="48"/>
      <c r="N711" s="49">
        <v>1.35</v>
      </c>
      <c r="P711" s="32">
        <f t="shared" si="78"/>
        <v>1.9500000000000002</v>
      </c>
      <c r="X711" s="32">
        <f t="shared" si="79"/>
        <v>3.9000000000000004</v>
      </c>
    </row>
    <row r="712" spans="1:24" ht="19">
      <c r="A712" s="384"/>
      <c r="B712" s="272" t="s">
        <v>287</v>
      </c>
      <c r="C712" s="273">
        <v>2</v>
      </c>
      <c r="D712" s="273">
        <v>1</v>
      </c>
      <c r="E712" s="273">
        <v>4</v>
      </c>
      <c r="F712" s="298">
        <v>6.4</v>
      </c>
      <c r="G712" s="298">
        <v>0.23</v>
      </c>
      <c r="H712" s="298"/>
      <c r="I712" s="274">
        <f t="shared" si="77"/>
        <v>11.776000000000002</v>
      </c>
      <c r="J712" s="343"/>
      <c r="L712" s="48">
        <v>1.85</v>
      </c>
      <c r="M712" s="48"/>
      <c r="N712" s="49">
        <v>1.35</v>
      </c>
      <c r="P712" s="32">
        <f t="shared" si="78"/>
        <v>3.2</v>
      </c>
      <c r="X712" s="32">
        <f t="shared" si="79"/>
        <v>6.4</v>
      </c>
    </row>
    <row r="713" spans="1:24" ht="19">
      <c r="A713" s="384"/>
      <c r="B713" s="272" t="s">
        <v>288</v>
      </c>
      <c r="C713" s="273">
        <v>2</v>
      </c>
      <c r="D713" s="273">
        <v>1</v>
      </c>
      <c r="E713" s="273">
        <v>4</v>
      </c>
      <c r="F713" s="298">
        <v>4.5</v>
      </c>
      <c r="G713" s="298">
        <v>0.23</v>
      </c>
      <c r="H713" s="298"/>
      <c r="I713" s="274">
        <f t="shared" si="77"/>
        <v>8.2800000000000011</v>
      </c>
      <c r="J713" s="343"/>
      <c r="L713" s="48">
        <v>1.2</v>
      </c>
      <c r="M713" s="48"/>
      <c r="N713" s="49">
        <v>1.05</v>
      </c>
      <c r="P713" s="32">
        <f t="shared" si="78"/>
        <v>2.25</v>
      </c>
      <c r="X713" s="32">
        <f t="shared" si="79"/>
        <v>4.5</v>
      </c>
    </row>
    <row r="714" spans="1:24" ht="19">
      <c r="A714" s="384"/>
      <c r="B714" s="272" t="s">
        <v>289</v>
      </c>
      <c r="C714" s="273">
        <v>2</v>
      </c>
      <c r="D714" s="273">
        <v>1</v>
      </c>
      <c r="E714" s="273">
        <v>4</v>
      </c>
      <c r="F714" s="298">
        <v>5.0999999999999996</v>
      </c>
      <c r="G714" s="298">
        <v>0.23</v>
      </c>
      <c r="H714" s="298"/>
      <c r="I714" s="274">
        <f t="shared" si="77"/>
        <v>9.3840000000000003</v>
      </c>
      <c r="J714" s="343"/>
      <c r="L714" s="48">
        <v>1.2</v>
      </c>
      <c r="M714" s="48"/>
      <c r="N714" s="49">
        <v>1.35</v>
      </c>
      <c r="P714" s="32">
        <f t="shared" si="78"/>
        <v>2.5499999999999998</v>
      </c>
      <c r="X714" s="32">
        <f t="shared" si="79"/>
        <v>5.0999999999999996</v>
      </c>
    </row>
    <row r="715" spans="1:24" ht="19">
      <c r="A715" s="384"/>
      <c r="B715" s="272" t="s">
        <v>290</v>
      </c>
      <c r="C715" s="273">
        <v>2</v>
      </c>
      <c r="D715" s="273">
        <v>2</v>
      </c>
      <c r="E715" s="273">
        <v>4</v>
      </c>
      <c r="F715" s="298">
        <v>2.7</v>
      </c>
      <c r="G715" s="298">
        <v>0.23</v>
      </c>
      <c r="H715" s="298"/>
      <c r="I715" s="274">
        <f t="shared" si="77"/>
        <v>9.9360000000000017</v>
      </c>
      <c r="J715" s="343"/>
      <c r="L715" s="48">
        <v>0.75</v>
      </c>
      <c r="M715" s="48"/>
      <c r="N715" s="49">
        <v>0.6</v>
      </c>
      <c r="P715" s="32">
        <f t="shared" si="78"/>
        <v>1.35</v>
      </c>
      <c r="X715" s="32">
        <f t="shared" si="79"/>
        <v>2.7</v>
      </c>
    </row>
    <row r="716" spans="1:24" ht="19">
      <c r="A716" s="384"/>
      <c r="B716" s="272" t="s">
        <v>291</v>
      </c>
      <c r="C716" s="273">
        <v>2</v>
      </c>
      <c r="D716" s="273">
        <v>1</v>
      </c>
      <c r="E716" s="273">
        <v>4</v>
      </c>
      <c r="F716" s="298">
        <v>4.82</v>
      </c>
      <c r="G716" s="298">
        <v>0.23</v>
      </c>
      <c r="H716" s="298"/>
      <c r="I716" s="274">
        <f t="shared" si="77"/>
        <v>8.8688000000000002</v>
      </c>
      <c r="J716" s="343"/>
      <c r="L716" s="48">
        <v>1.06</v>
      </c>
      <c r="M716" s="48"/>
      <c r="N716" s="49">
        <v>1.35</v>
      </c>
      <c r="P716" s="32">
        <f t="shared" si="78"/>
        <v>2.41</v>
      </c>
      <c r="X716" s="32">
        <f t="shared" si="79"/>
        <v>4.82</v>
      </c>
    </row>
    <row r="717" spans="1:24" ht="19">
      <c r="A717" s="384"/>
      <c r="B717" s="272" t="s">
        <v>292</v>
      </c>
      <c r="C717" s="273">
        <v>2</v>
      </c>
      <c r="D717" s="273">
        <v>1</v>
      </c>
      <c r="E717" s="273">
        <v>4</v>
      </c>
      <c r="F717" s="298">
        <v>27.259999999999998</v>
      </c>
      <c r="G717" s="298">
        <v>0.12</v>
      </c>
      <c r="H717" s="298"/>
      <c r="I717" s="274">
        <f t="shared" si="77"/>
        <v>26.169599999999996</v>
      </c>
      <c r="J717" s="343"/>
      <c r="L717" s="48">
        <v>12.43</v>
      </c>
      <c r="M717" s="48"/>
      <c r="N717" s="49">
        <v>1.2</v>
      </c>
      <c r="P717" s="32">
        <f t="shared" si="78"/>
        <v>13.629999999999999</v>
      </c>
      <c r="X717" s="32">
        <f t="shared" si="79"/>
        <v>27.259999999999998</v>
      </c>
    </row>
    <row r="718" spans="1:24" ht="19">
      <c r="A718" s="384"/>
      <c r="B718" s="272" t="s">
        <v>293</v>
      </c>
      <c r="C718" s="273">
        <v>2</v>
      </c>
      <c r="D718" s="273">
        <v>1</v>
      </c>
      <c r="E718" s="273">
        <v>4</v>
      </c>
      <c r="F718" s="298">
        <v>25.439999999999998</v>
      </c>
      <c r="G718" s="298">
        <v>0.12</v>
      </c>
      <c r="H718" s="298"/>
      <c r="I718" s="274">
        <f t="shared" si="77"/>
        <v>24.422399999999996</v>
      </c>
      <c r="J718" s="343"/>
      <c r="L718" s="48">
        <v>11.52</v>
      </c>
      <c r="M718" s="48"/>
      <c r="N718" s="49">
        <v>1.2</v>
      </c>
      <c r="P718" s="32">
        <f t="shared" si="78"/>
        <v>12.719999999999999</v>
      </c>
      <c r="X718" s="32">
        <f t="shared" si="79"/>
        <v>25.439999999999998</v>
      </c>
    </row>
    <row r="719" spans="1:24" ht="19">
      <c r="A719" s="384"/>
      <c r="B719" s="272" t="s">
        <v>295</v>
      </c>
      <c r="C719" s="273">
        <v>2</v>
      </c>
      <c r="D719" s="273">
        <v>1</v>
      </c>
      <c r="E719" s="273">
        <v>4</v>
      </c>
      <c r="F719" s="298">
        <v>5.2</v>
      </c>
      <c r="G719" s="298">
        <v>0.12</v>
      </c>
      <c r="H719" s="298"/>
      <c r="I719" s="274">
        <f t="shared" si="77"/>
        <v>4.992</v>
      </c>
      <c r="J719" s="343"/>
      <c r="L719" s="48">
        <v>1</v>
      </c>
      <c r="M719" s="48"/>
      <c r="N719" s="49">
        <v>2.1</v>
      </c>
      <c r="P719" s="32">
        <f t="shared" si="78"/>
        <v>3.1</v>
      </c>
      <c r="W719" s="32">
        <f>P719+N719</f>
        <v>5.2</v>
      </c>
      <c r="X719" s="32">
        <f t="shared" si="79"/>
        <v>6.2</v>
      </c>
    </row>
    <row r="720" spans="1:24" ht="19">
      <c r="A720" s="384"/>
      <c r="B720" s="272" t="s">
        <v>311</v>
      </c>
      <c r="C720" s="273">
        <v>2</v>
      </c>
      <c r="D720" s="273">
        <v>4</v>
      </c>
      <c r="E720" s="273">
        <v>4</v>
      </c>
      <c r="F720" s="298">
        <v>5.0999999999999996</v>
      </c>
      <c r="G720" s="298">
        <v>0.12</v>
      </c>
      <c r="H720" s="298"/>
      <c r="I720" s="274">
        <f t="shared" si="77"/>
        <v>19.584</v>
      </c>
      <c r="J720" s="343"/>
      <c r="L720" s="48">
        <v>0.9</v>
      </c>
      <c r="M720" s="48"/>
      <c r="N720" s="49">
        <v>2.1</v>
      </c>
      <c r="P720" s="32">
        <f t="shared" si="78"/>
        <v>3</v>
      </c>
      <c r="W720" s="32">
        <f t="shared" ref="W720:W722" si="80">P720+N720</f>
        <v>5.0999999999999996</v>
      </c>
      <c r="X720" s="32">
        <f t="shared" si="79"/>
        <v>6</v>
      </c>
    </row>
    <row r="721" spans="1:24" ht="19">
      <c r="A721" s="384"/>
      <c r="B721" s="272" t="s">
        <v>313</v>
      </c>
      <c r="C721" s="273">
        <v>2</v>
      </c>
      <c r="D721" s="273">
        <v>4</v>
      </c>
      <c r="E721" s="273">
        <v>2</v>
      </c>
      <c r="F721" s="298">
        <v>4.95</v>
      </c>
      <c r="G721" s="298">
        <v>0.12</v>
      </c>
      <c r="H721" s="298"/>
      <c r="I721" s="274">
        <f t="shared" si="77"/>
        <v>9.5039999999999996</v>
      </c>
      <c r="J721" s="343"/>
      <c r="L721" s="48">
        <v>0.75</v>
      </c>
      <c r="M721" s="48"/>
      <c r="N721" s="49">
        <v>2.1</v>
      </c>
      <c r="P721" s="32">
        <f t="shared" si="78"/>
        <v>2.85</v>
      </c>
      <c r="W721" s="32">
        <f t="shared" si="80"/>
        <v>4.95</v>
      </c>
      <c r="X721" s="32">
        <f t="shared" si="79"/>
        <v>5.7</v>
      </c>
    </row>
    <row r="722" spans="1:24" ht="19">
      <c r="A722" s="384"/>
      <c r="B722" s="272" t="s">
        <v>320</v>
      </c>
      <c r="C722" s="273">
        <v>2</v>
      </c>
      <c r="D722" s="273">
        <v>1</v>
      </c>
      <c r="E722" s="273">
        <v>4</v>
      </c>
      <c r="F722" s="298">
        <v>5.0999999999999996</v>
      </c>
      <c r="G722" s="298">
        <v>0.12</v>
      </c>
      <c r="H722" s="298"/>
      <c r="I722" s="274">
        <f t="shared" si="77"/>
        <v>4.8959999999999999</v>
      </c>
      <c r="J722" s="343"/>
      <c r="L722" s="48">
        <v>0.9</v>
      </c>
      <c r="M722" s="48"/>
      <c r="N722" s="49">
        <v>2.1</v>
      </c>
      <c r="P722" s="32">
        <f t="shared" si="78"/>
        <v>3</v>
      </c>
      <c r="W722" s="32">
        <f t="shared" si="80"/>
        <v>5.0999999999999996</v>
      </c>
      <c r="X722" s="32">
        <f t="shared" si="79"/>
        <v>6</v>
      </c>
    </row>
    <row r="723" spans="1:24" ht="19">
      <c r="A723" s="384"/>
      <c r="B723" s="294" t="s">
        <v>254</v>
      </c>
      <c r="C723" s="295">
        <v>2</v>
      </c>
      <c r="D723" s="295">
        <v>4</v>
      </c>
      <c r="E723" s="295">
        <v>4</v>
      </c>
      <c r="F723" s="296">
        <v>0.6</v>
      </c>
      <c r="G723" s="296"/>
      <c r="H723" s="296">
        <v>1.52</v>
      </c>
      <c r="I723" s="296">
        <f t="shared" si="77"/>
        <v>29.183999999999997</v>
      </c>
      <c r="J723" s="343"/>
    </row>
    <row r="724" spans="1:24" ht="19">
      <c r="A724" s="384"/>
      <c r="B724" s="294" t="s">
        <v>255</v>
      </c>
      <c r="C724" s="295">
        <v>2</v>
      </c>
      <c r="D724" s="295">
        <v>2</v>
      </c>
      <c r="E724" s="295">
        <v>4</v>
      </c>
      <c r="F724" s="296">
        <v>1.02</v>
      </c>
      <c r="G724" s="296"/>
      <c r="H724" s="296">
        <v>2.1</v>
      </c>
      <c r="I724" s="296">
        <f t="shared" si="77"/>
        <v>34.272000000000006</v>
      </c>
      <c r="J724" s="343"/>
    </row>
    <row r="725" spans="1:24" ht="19">
      <c r="A725" s="384"/>
      <c r="B725" s="282" t="s">
        <v>175</v>
      </c>
      <c r="C725" s="279">
        <v>2</v>
      </c>
      <c r="D725" s="279">
        <v>1</v>
      </c>
      <c r="E725" s="279">
        <v>4</v>
      </c>
      <c r="F725" s="280">
        <v>2.14</v>
      </c>
      <c r="G725" s="280">
        <v>1.28</v>
      </c>
      <c r="H725" s="280"/>
      <c r="I725" s="274">
        <f t="shared" si="77"/>
        <v>21.913600000000002</v>
      </c>
      <c r="J725" s="343"/>
    </row>
    <row r="726" spans="1:24" ht="19">
      <c r="A726" s="384"/>
      <c r="B726" s="282" t="s">
        <v>176</v>
      </c>
      <c r="C726" s="279">
        <v>2</v>
      </c>
      <c r="D726" s="279">
        <v>2</v>
      </c>
      <c r="E726" s="279">
        <v>4</v>
      </c>
      <c r="F726" s="280">
        <v>3.05</v>
      </c>
      <c r="G726" s="280">
        <v>1.28</v>
      </c>
      <c r="H726" s="280"/>
      <c r="I726" s="274">
        <f t="shared" si="77"/>
        <v>62.463999999999999</v>
      </c>
      <c r="J726" s="343"/>
    </row>
    <row r="727" spans="1:24" ht="19">
      <c r="A727" s="384"/>
      <c r="B727" s="272" t="s">
        <v>321</v>
      </c>
      <c r="C727" s="273"/>
      <c r="D727" s="273"/>
      <c r="E727" s="273"/>
      <c r="F727" s="274"/>
      <c r="G727" s="274"/>
      <c r="H727" s="274"/>
      <c r="I727" s="274"/>
      <c r="J727" s="343"/>
    </row>
    <row r="728" spans="1:24" ht="19">
      <c r="A728" s="384"/>
      <c r="B728" s="272" t="s">
        <v>179</v>
      </c>
      <c r="C728" s="273"/>
      <c r="D728" s="273"/>
      <c r="E728" s="273"/>
      <c r="F728" s="274"/>
      <c r="G728" s="274"/>
      <c r="H728" s="274"/>
      <c r="I728" s="274">
        <v>2006.8</v>
      </c>
      <c r="J728" s="343"/>
    </row>
    <row r="729" spans="1:24" ht="19">
      <c r="A729" s="384"/>
      <c r="B729" s="272" t="s">
        <v>322</v>
      </c>
      <c r="C729" s="273"/>
      <c r="D729" s="273"/>
      <c r="E729" s="273"/>
      <c r="F729" s="274"/>
      <c r="G729" s="274"/>
      <c r="H729" s="274"/>
      <c r="I729" s="274"/>
      <c r="J729" s="343"/>
    </row>
    <row r="730" spans="1:24" ht="19">
      <c r="A730" s="384"/>
      <c r="B730" s="272" t="s">
        <v>179</v>
      </c>
      <c r="C730" s="273"/>
      <c r="D730" s="273"/>
      <c r="E730" s="273"/>
      <c r="F730" s="274"/>
      <c r="G730" s="274"/>
      <c r="H730" s="274"/>
      <c r="I730" s="274">
        <f>I728</f>
        <v>2006.8</v>
      </c>
      <c r="J730" s="343"/>
    </row>
    <row r="731" spans="1:24" ht="19">
      <c r="A731" s="384"/>
      <c r="B731" s="272" t="s">
        <v>323</v>
      </c>
      <c r="C731" s="273"/>
      <c r="D731" s="273"/>
      <c r="E731" s="273"/>
      <c r="F731" s="274"/>
      <c r="G731" s="274"/>
      <c r="H731" s="274"/>
      <c r="I731" s="274"/>
      <c r="J731" s="343"/>
    </row>
    <row r="732" spans="1:24" ht="19">
      <c r="A732" s="384"/>
      <c r="B732" s="272" t="s">
        <v>179</v>
      </c>
      <c r="C732" s="273"/>
      <c r="D732" s="273"/>
      <c r="E732" s="273"/>
      <c r="F732" s="274"/>
      <c r="G732" s="274"/>
      <c r="H732" s="274"/>
      <c r="I732" s="274">
        <f>I730</f>
        <v>2006.8</v>
      </c>
      <c r="J732" s="343"/>
    </row>
    <row r="733" spans="1:24" ht="19">
      <c r="A733" s="384"/>
      <c r="B733" s="272" t="s">
        <v>324</v>
      </c>
      <c r="C733" s="273"/>
      <c r="D733" s="273"/>
      <c r="E733" s="273"/>
      <c r="F733" s="274"/>
      <c r="G733" s="274"/>
      <c r="H733" s="274"/>
      <c r="I733" s="274"/>
      <c r="J733" s="343"/>
    </row>
    <row r="734" spans="1:24" ht="19">
      <c r="A734" s="384"/>
      <c r="B734" s="272" t="s">
        <v>179</v>
      </c>
      <c r="C734" s="273"/>
      <c r="D734" s="273"/>
      <c r="E734" s="273"/>
      <c r="F734" s="274"/>
      <c r="G734" s="274"/>
      <c r="H734" s="274"/>
      <c r="I734" s="274">
        <f>I732</f>
        <v>2006.8</v>
      </c>
      <c r="J734" s="343"/>
    </row>
    <row r="735" spans="1:24" ht="19">
      <c r="A735" s="384"/>
      <c r="B735" s="272" t="s">
        <v>325</v>
      </c>
      <c r="C735" s="273"/>
      <c r="D735" s="273"/>
      <c r="E735" s="273"/>
      <c r="F735" s="274"/>
      <c r="G735" s="274"/>
      <c r="H735" s="274"/>
      <c r="I735" s="274"/>
      <c r="J735" s="343"/>
    </row>
    <row r="736" spans="1:24">
      <c r="A736" s="384"/>
      <c r="B736" s="293" t="s">
        <v>187</v>
      </c>
      <c r="C736" s="273">
        <v>2</v>
      </c>
      <c r="D736" s="273">
        <v>1</v>
      </c>
      <c r="E736" s="273">
        <v>1</v>
      </c>
      <c r="F736" s="274">
        <v>13.78</v>
      </c>
      <c r="G736" s="274"/>
      <c r="H736" s="289">
        <v>2.9249999999999998</v>
      </c>
      <c r="I736" s="296">
        <f t="shared" ref="I736:I739" si="81">PRODUCT(C736:H736)</f>
        <v>80.612999999999985</v>
      </c>
      <c r="J736" s="343"/>
    </row>
    <row r="737" spans="1:10" ht="19">
      <c r="A737" s="384"/>
      <c r="B737" s="272" t="s">
        <v>212</v>
      </c>
      <c r="C737" s="273">
        <v>2</v>
      </c>
      <c r="D737" s="273">
        <v>1</v>
      </c>
      <c r="E737" s="273">
        <v>1</v>
      </c>
      <c r="F737" s="274">
        <v>9.16</v>
      </c>
      <c r="G737" s="274"/>
      <c r="H737" s="289">
        <v>2.9249999999999998</v>
      </c>
      <c r="I737" s="296">
        <f t="shared" si="81"/>
        <v>53.585999999999999</v>
      </c>
      <c r="J737" s="343"/>
    </row>
    <row r="738" spans="1:10" ht="19">
      <c r="A738" s="384"/>
      <c r="B738" s="272" t="s">
        <v>326</v>
      </c>
      <c r="C738" s="273">
        <v>2</v>
      </c>
      <c r="D738" s="273">
        <v>1</v>
      </c>
      <c r="E738" s="273">
        <v>3</v>
      </c>
      <c r="F738" s="274">
        <v>0.9</v>
      </c>
      <c r="G738" s="274"/>
      <c r="H738" s="274">
        <v>2.1</v>
      </c>
      <c r="I738" s="296">
        <f t="shared" si="81"/>
        <v>11.340000000000002</v>
      </c>
      <c r="J738" s="343"/>
    </row>
    <row r="739" spans="1:10" ht="19">
      <c r="A739" s="384"/>
      <c r="B739" s="272" t="s">
        <v>314</v>
      </c>
      <c r="C739" s="273">
        <v>2</v>
      </c>
      <c r="D739" s="273">
        <v>1</v>
      </c>
      <c r="E739" s="273">
        <v>3</v>
      </c>
      <c r="F739" s="274">
        <v>5</v>
      </c>
      <c r="G739" s="274">
        <v>0.23</v>
      </c>
      <c r="H739" s="274"/>
      <c r="I739" s="296">
        <f t="shared" si="81"/>
        <v>6.9</v>
      </c>
      <c r="J739" s="343"/>
    </row>
    <row r="740" spans="1:10" ht="19">
      <c r="A740" s="384"/>
      <c r="B740" s="272" t="s">
        <v>327</v>
      </c>
      <c r="C740" s="273"/>
      <c r="D740" s="273"/>
      <c r="E740" s="273"/>
      <c r="F740" s="274"/>
      <c r="G740" s="274"/>
      <c r="H740" s="289"/>
      <c r="I740" s="274"/>
      <c r="J740" s="343"/>
    </row>
    <row r="741" spans="1:10" ht="19">
      <c r="A741" s="384"/>
      <c r="B741" s="272" t="s">
        <v>197</v>
      </c>
      <c r="C741" s="273">
        <v>2</v>
      </c>
      <c r="D741" s="273">
        <v>2</v>
      </c>
      <c r="E741" s="273">
        <v>2</v>
      </c>
      <c r="F741" s="274">
        <v>11.72</v>
      </c>
      <c r="G741" s="274"/>
      <c r="H741" s="289">
        <v>0.52</v>
      </c>
      <c r="I741" s="274">
        <f t="shared" ref="I741:I747" si="82">PRODUCT(C741:H741)</f>
        <v>48.755200000000002</v>
      </c>
      <c r="J741" s="343"/>
    </row>
    <row r="742" spans="1:10" ht="19">
      <c r="A742" s="384"/>
      <c r="B742" s="272" t="s">
        <v>198</v>
      </c>
      <c r="C742" s="273">
        <v>2</v>
      </c>
      <c r="D742" s="273">
        <v>2</v>
      </c>
      <c r="E742" s="273">
        <v>2</v>
      </c>
      <c r="F742" s="274">
        <v>1.53</v>
      </c>
      <c r="G742" s="274"/>
      <c r="H742" s="289">
        <v>0.52</v>
      </c>
      <c r="I742" s="274">
        <f t="shared" si="82"/>
        <v>6.3648000000000007</v>
      </c>
      <c r="J742" s="343"/>
    </row>
    <row r="743" spans="1:10" ht="19">
      <c r="A743" s="384"/>
      <c r="B743" s="272" t="s">
        <v>189</v>
      </c>
      <c r="C743" s="273">
        <v>2</v>
      </c>
      <c r="D743" s="273">
        <v>1</v>
      </c>
      <c r="E743" s="273">
        <v>2</v>
      </c>
      <c r="F743" s="274">
        <v>4.33</v>
      </c>
      <c r="G743" s="274">
        <v>1.53</v>
      </c>
      <c r="H743" s="289"/>
      <c r="I743" s="274">
        <f t="shared" si="82"/>
        <v>26.499600000000001</v>
      </c>
      <c r="J743" s="343"/>
    </row>
    <row r="744" spans="1:10" ht="19">
      <c r="A744" s="384"/>
      <c r="B744" s="272" t="s">
        <v>199</v>
      </c>
      <c r="C744" s="273">
        <v>2</v>
      </c>
      <c r="D744" s="273">
        <v>2</v>
      </c>
      <c r="E744" s="273">
        <v>2</v>
      </c>
      <c r="F744" s="274">
        <v>11.72</v>
      </c>
      <c r="G744" s="274"/>
      <c r="H744" s="289">
        <v>0.2</v>
      </c>
      <c r="I744" s="274">
        <f t="shared" si="82"/>
        <v>18.752000000000002</v>
      </c>
      <c r="J744" s="343"/>
    </row>
    <row r="745" spans="1:10" ht="19">
      <c r="A745" s="384"/>
      <c r="B745" s="272" t="s">
        <v>200</v>
      </c>
      <c r="C745" s="273">
        <v>2</v>
      </c>
      <c r="D745" s="273">
        <v>2</v>
      </c>
      <c r="E745" s="273">
        <v>2</v>
      </c>
      <c r="F745" s="274">
        <v>1.53</v>
      </c>
      <c r="G745" s="274"/>
      <c r="H745" s="289">
        <v>0.2</v>
      </c>
      <c r="I745" s="274">
        <f t="shared" si="82"/>
        <v>2.4480000000000004</v>
      </c>
      <c r="J745" s="343"/>
    </row>
    <row r="746" spans="1:10" ht="19">
      <c r="A746" s="384"/>
      <c r="B746" s="272" t="s">
        <v>201</v>
      </c>
      <c r="C746" s="273">
        <v>2</v>
      </c>
      <c r="D746" s="273">
        <v>2</v>
      </c>
      <c r="E746" s="273">
        <v>2</v>
      </c>
      <c r="F746" s="274">
        <v>4.33</v>
      </c>
      <c r="G746" s="274"/>
      <c r="H746" s="289">
        <v>1.53</v>
      </c>
      <c r="I746" s="274">
        <f t="shared" si="82"/>
        <v>52.999200000000002</v>
      </c>
      <c r="J746" s="343"/>
    </row>
    <row r="747" spans="1:10" ht="19">
      <c r="A747" s="384"/>
      <c r="B747" s="272" t="s">
        <v>202</v>
      </c>
      <c r="C747" s="273">
        <v>-2</v>
      </c>
      <c r="D747" s="273">
        <v>4</v>
      </c>
      <c r="E747" s="273">
        <v>2</v>
      </c>
      <c r="F747" s="274">
        <v>0.6</v>
      </c>
      <c r="G747" s="274">
        <v>0.6</v>
      </c>
      <c r="H747" s="289"/>
      <c r="I747" s="274">
        <f t="shared" si="82"/>
        <v>-5.76</v>
      </c>
      <c r="J747" s="343"/>
    </row>
    <row r="748" spans="1:10">
      <c r="A748" s="384"/>
      <c r="B748" s="272"/>
      <c r="C748" s="273"/>
      <c r="D748" s="273"/>
      <c r="E748" s="273"/>
      <c r="F748" s="274"/>
      <c r="G748" s="274"/>
      <c r="H748" s="274"/>
      <c r="I748" s="274">
        <f>SUM(I610:I747)</f>
        <v>15329.193599999995</v>
      </c>
      <c r="J748" s="343"/>
    </row>
    <row r="749" spans="1:10" ht="19">
      <c r="A749" s="384"/>
      <c r="B749" s="272"/>
      <c r="C749" s="273"/>
      <c r="D749" s="273"/>
      <c r="E749" s="273"/>
      <c r="F749" s="274"/>
      <c r="G749" s="274"/>
      <c r="H749" s="274" t="s">
        <v>161</v>
      </c>
      <c r="I749" s="274">
        <v>15329.2</v>
      </c>
      <c r="J749" s="343" t="s">
        <v>20</v>
      </c>
    </row>
    <row r="750" spans="1:10" ht="152">
      <c r="A750" s="384">
        <v>17</v>
      </c>
      <c r="B750" s="7" t="s">
        <v>1364</v>
      </c>
      <c r="C750" s="273"/>
      <c r="D750" s="273"/>
      <c r="E750" s="273"/>
      <c r="F750" s="274"/>
      <c r="G750" s="274"/>
      <c r="H750" s="274"/>
      <c r="I750" s="274"/>
      <c r="J750" s="343"/>
    </row>
    <row r="751" spans="1:10" ht="19">
      <c r="A751" s="384"/>
      <c r="B751" s="7" t="s">
        <v>328</v>
      </c>
      <c r="C751" s="273"/>
      <c r="D751" s="273"/>
      <c r="E751" s="273"/>
      <c r="F751" s="274"/>
      <c r="G751" s="274"/>
      <c r="H751" s="274"/>
      <c r="I751" s="274"/>
      <c r="J751" s="343"/>
    </row>
    <row r="752" spans="1:10" ht="19">
      <c r="A752" s="384"/>
      <c r="B752" s="277" t="s">
        <v>81</v>
      </c>
      <c r="C752" s="273">
        <v>2</v>
      </c>
      <c r="D752" s="273">
        <v>1</v>
      </c>
      <c r="E752" s="273">
        <v>2</v>
      </c>
      <c r="F752" s="274">
        <v>1.35</v>
      </c>
      <c r="G752" s="274">
        <v>4.17</v>
      </c>
      <c r="H752" s="274"/>
      <c r="I752" s="274">
        <f t="shared" ref="I752:I759" si="83">PRODUCT(C752:H752)</f>
        <v>22.518000000000001</v>
      </c>
      <c r="J752" s="343"/>
    </row>
    <row r="753" spans="1:15" ht="19">
      <c r="A753" s="384"/>
      <c r="B753" s="277" t="s">
        <v>82</v>
      </c>
      <c r="C753" s="273">
        <v>2</v>
      </c>
      <c r="D753" s="273">
        <v>1</v>
      </c>
      <c r="E753" s="273">
        <v>4</v>
      </c>
      <c r="F753" s="274">
        <v>3.05</v>
      </c>
      <c r="G753" s="274">
        <v>4.37</v>
      </c>
      <c r="H753" s="274"/>
      <c r="I753" s="274">
        <f t="shared" si="83"/>
        <v>106.628</v>
      </c>
      <c r="J753" s="343"/>
    </row>
    <row r="754" spans="1:15" ht="19">
      <c r="A754" s="384"/>
      <c r="B754" s="277" t="s">
        <v>83</v>
      </c>
      <c r="C754" s="273">
        <v>2</v>
      </c>
      <c r="D754" s="273">
        <v>1</v>
      </c>
      <c r="E754" s="273">
        <v>4</v>
      </c>
      <c r="F754" s="274">
        <v>3.05</v>
      </c>
      <c r="G754" s="274">
        <v>3.41</v>
      </c>
      <c r="H754" s="274"/>
      <c r="I754" s="274">
        <f t="shared" si="83"/>
        <v>83.203999999999994</v>
      </c>
      <c r="J754" s="343"/>
    </row>
    <row r="755" spans="1:15" ht="19">
      <c r="A755" s="384"/>
      <c r="B755" s="277" t="s">
        <v>84</v>
      </c>
      <c r="C755" s="273">
        <v>2</v>
      </c>
      <c r="D755" s="273">
        <v>1</v>
      </c>
      <c r="E755" s="273">
        <v>4</v>
      </c>
      <c r="F755" s="274">
        <v>2.0299999999999998</v>
      </c>
      <c r="G755" s="274">
        <v>2.14</v>
      </c>
      <c r="H755" s="274"/>
      <c r="I755" s="274">
        <f t="shared" si="83"/>
        <v>34.753599999999999</v>
      </c>
      <c r="J755" s="343"/>
    </row>
    <row r="756" spans="1:15" ht="19">
      <c r="A756" s="384"/>
      <c r="B756" s="277" t="s">
        <v>85</v>
      </c>
      <c r="C756" s="273">
        <v>2</v>
      </c>
      <c r="D756" s="273">
        <v>1</v>
      </c>
      <c r="E756" s="273">
        <v>4</v>
      </c>
      <c r="F756" s="274">
        <v>3.09</v>
      </c>
      <c r="G756" s="274">
        <v>4.2699999999999996</v>
      </c>
      <c r="H756" s="274"/>
      <c r="I756" s="274">
        <f t="shared" si="83"/>
        <v>105.55439999999999</v>
      </c>
      <c r="J756" s="343"/>
    </row>
    <row r="757" spans="1:15" ht="19">
      <c r="A757" s="384"/>
      <c r="B757" s="277" t="s">
        <v>86</v>
      </c>
      <c r="C757" s="273">
        <v>2</v>
      </c>
      <c r="D757" s="273">
        <v>1</v>
      </c>
      <c r="E757" s="273">
        <v>2</v>
      </c>
      <c r="F757" s="274">
        <v>3.09</v>
      </c>
      <c r="G757" s="274">
        <v>2.5099999999999998</v>
      </c>
      <c r="H757" s="274"/>
      <c r="I757" s="274">
        <f t="shared" si="83"/>
        <v>31.023599999999995</v>
      </c>
      <c r="J757" s="343"/>
    </row>
    <row r="758" spans="1:15" ht="19">
      <c r="A758" s="384"/>
      <c r="B758" s="277" t="s">
        <v>87</v>
      </c>
      <c r="C758" s="273">
        <v>2</v>
      </c>
      <c r="D758" s="273">
        <v>1</v>
      </c>
      <c r="E758" s="273">
        <v>1</v>
      </c>
      <c r="F758" s="274">
        <v>2.29</v>
      </c>
      <c r="G758" s="274">
        <v>3.65</v>
      </c>
      <c r="H758" s="274"/>
      <c r="I758" s="274">
        <f t="shared" si="83"/>
        <v>16.716999999999999</v>
      </c>
      <c r="J758" s="343"/>
    </row>
    <row r="759" spans="1:15" ht="19">
      <c r="A759" s="384"/>
      <c r="B759" s="277" t="s">
        <v>88</v>
      </c>
      <c r="C759" s="273">
        <v>2</v>
      </c>
      <c r="D759" s="273">
        <v>1</v>
      </c>
      <c r="E759" s="273">
        <v>1</v>
      </c>
      <c r="F759" s="274">
        <v>2.29</v>
      </c>
      <c r="G759" s="274">
        <v>5.72</v>
      </c>
      <c r="H759" s="274"/>
      <c r="I759" s="274">
        <f t="shared" si="83"/>
        <v>26.197599999999998</v>
      </c>
      <c r="J759" s="343"/>
    </row>
    <row r="760" spans="1:15" ht="19">
      <c r="A760" s="384"/>
      <c r="B760" s="282" t="s">
        <v>329</v>
      </c>
      <c r="C760" s="279"/>
      <c r="D760" s="279"/>
      <c r="E760" s="279"/>
      <c r="F760" s="280"/>
      <c r="G760" s="280"/>
      <c r="H760" s="280"/>
      <c r="I760" s="280"/>
      <c r="J760" s="338"/>
    </row>
    <row r="761" spans="1:15" ht="19">
      <c r="A761" s="384"/>
      <c r="B761" s="282" t="s">
        <v>121</v>
      </c>
      <c r="C761" s="279"/>
      <c r="D761" s="279"/>
      <c r="E761" s="279"/>
      <c r="F761" s="280"/>
      <c r="G761" s="280"/>
      <c r="H761" s="280"/>
      <c r="I761" s="280"/>
      <c r="J761" s="338"/>
    </row>
    <row r="762" spans="1:15" ht="19">
      <c r="A762" s="384"/>
      <c r="B762" s="282" t="s">
        <v>122</v>
      </c>
      <c r="C762" s="279">
        <v>2</v>
      </c>
      <c r="D762" s="279">
        <v>1</v>
      </c>
      <c r="E762" s="279">
        <v>2</v>
      </c>
      <c r="F762" s="280">
        <v>4.03</v>
      </c>
      <c r="G762" s="280"/>
      <c r="H762" s="280">
        <v>0.91</v>
      </c>
      <c r="I762" s="274">
        <f t="shared" ref="I762:I780" si="84">PRODUCT(C762:H762)</f>
        <v>14.669200000000002</v>
      </c>
      <c r="J762" s="338"/>
      <c r="L762" s="50">
        <v>0.4</v>
      </c>
      <c r="M762" s="32">
        <v>0.23</v>
      </c>
      <c r="N762" s="32">
        <f>L762-0.125</f>
        <v>0.27500000000000002</v>
      </c>
      <c r="O762" s="32">
        <f>L762+M762+N762</f>
        <v>0.90500000000000003</v>
      </c>
    </row>
    <row r="763" spans="1:15" ht="19">
      <c r="A763" s="384"/>
      <c r="B763" s="282" t="s">
        <v>123</v>
      </c>
      <c r="C763" s="279">
        <v>2</v>
      </c>
      <c r="D763" s="279">
        <v>2</v>
      </c>
      <c r="E763" s="279">
        <v>2</v>
      </c>
      <c r="F763" s="280">
        <v>5.88</v>
      </c>
      <c r="G763" s="280"/>
      <c r="H763" s="280">
        <v>1.41</v>
      </c>
      <c r="I763" s="274">
        <f t="shared" si="84"/>
        <v>66.326399999999992</v>
      </c>
      <c r="J763" s="338"/>
      <c r="L763" s="50">
        <v>0.65</v>
      </c>
      <c r="M763" s="32">
        <v>0.23</v>
      </c>
      <c r="N763" s="32">
        <f t="shared" ref="N763:N780" si="85">L763-0.125</f>
        <v>0.52500000000000002</v>
      </c>
      <c r="O763" s="32">
        <f t="shared" ref="O763:O780" si="86">L763+M763+N763</f>
        <v>1.405</v>
      </c>
    </row>
    <row r="764" spans="1:15" ht="19">
      <c r="A764" s="384"/>
      <c r="B764" s="282" t="s">
        <v>124</v>
      </c>
      <c r="C764" s="279">
        <v>2</v>
      </c>
      <c r="D764" s="279">
        <v>1</v>
      </c>
      <c r="E764" s="279">
        <v>2</v>
      </c>
      <c r="F764" s="280">
        <v>6.95</v>
      </c>
      <c r="G764" s="280"/>
      <c r="H764" s="280">
        <v>0.91</v>
      </c>
      <c r="I764" s="274">
        <f t="shared" si="84"/>
        <v>25.298000000000002</v>
      </c>
      <c r="J764" s="338"/>
      <c r="L764" s="50">
        <v>0.4</v>
      </c>
      <c r="M764" s="32">
        <v>0.23</v>
      </c>
      <c r="N764" s="32">
        <f t="shared" si="85"/>
        <v>0.27500000000000002</v>
      </c>
      <c r="O764" s="32">
        <f t="shared" si="86"/>
        <v>0.90500000000000003</v>
      </c>
    </row>
    <row r="765" spans="1:15" ht="19">
      <c r="A765" s="384"/>
      <c r="B765" s="282" t="s">
        <v>125</v>
      </c>
      <c r="C765" s="279">
        <v>2</v>
      </c>
      <c r="D765" s="279">
        <v>2</v>
      </c>
      <c r="E765" s="279">
        <v>2</v>
      </c>
      <c r="F765" s="280">
        <v>3.37</v>
      </c>
      <c r="G765" s="280"/>
      <c r="H765" s="280">
        <v>0.79</v>
      </c>
      <c r="I765" s="274">
        <f t="shared" si="84"/>
        <v>21.298400000000001</v>
      </c>
      <c r="J765" s="338"/>
      <c r="L765" s="50">
        <v>0.4</v>
      </c>
      <c r="M765" s="32">
        <v>0.23</v>
      </c>
      <c r="N765" s="32">
        <f t="shared" si="85"/>
        <v>0.27500000000000002</v>
      </c>
      <c r="O765" s="32">
        <f t="shared" si="86"/>
        <v>0.90500000000000003</v>
      </c>
    </row>
    <row r="766" spans="1:15" ht="19">
      <c r="A766" s="384"/>
      <c r="B766" s="282" t="s">
        <v>126</v>
      </c>
      <c r="C766" s="279">
        <v>2</v>
      </c>
      <c r="D766" s="279">
        <v>2</v>
      </c>
      <c r="E766" s="279">
        <v>2</v>
      </c>
      <c r="F766" s="280">
        <v>4.95</v>
      </c>
      <c r="G766" s="280"/>
      <c r="H766" s="280">
        <v>1.29</v>
      </c>
      <c r="I766" s="274">
        <f t="shared" si="84"/>
        <v>51.084000000000003</v>
      </c>
      <c r="J766" s="338"/>
      <c r="L766" s="50">
        <v>0.65</v>
      </c>
      <c r="M766" s="32">
        <v>0.23</v>
      </c>
      <c r="N766" s="32">
        <f t="shared" si="85"/>
        <v>0.52500000000000002</v>
      </c>
      <c r="O766" s="32">
        <f t="shared" si="86"/>
        <v>1.405</v>
      </c>
    </row>
    <row r="767" spans="1:15" ht="19">
      <c r="A767" s="384"/>
      <c r="B767" s="284" t="s">
        <v>127</v>
      </c>
      <c r="C767" s="279">
        <v>2</v>
      </c>
      <c r="D767" s="279">
        <v>2</v>
      </c>
      <c r="E767" s="279">
        <v>2</v>
      </c>
      <c r="F767" s="280">
        <v>2.1</v>
      </c>
      <c r="G767" s="280"/>
      <c r="H767" s="280">
        <v>0.79</v>
      </c>
      <c r="I767" s="274">
        <f t="shared" si="84"/>
        <v>13.272000000000002</v>
      </c>
      <c r="J767" s="338"/>
      <c r="L767" s="50">
        <v>0.4</v>
      </c>
      <c r="M767" s="32">
        <v>0.23</v>
      </c>
      <c r="N767" s="32">
        <f t="shared" si="85"/>
        <v>0.27500000000000002</v>
      </c>
      <c r="O767" s="32">
        <f t="shared" si="86"/>
        <v>0.90500000000000003</v>
      </c>
    </row>
    <row r="768" spans="1:15" ht="19">
      <c r="A768" s="384"/>
      <c r="B768" s="282" t="s">
        <v>128</v>
      </c>
      <c r="C768" s="279">
        <v>2</v>
      </c>
      <c r="D768" s="279">
        <v>2</v>
      </c>
      <c r="E768" s="279">
        <v>2</v>
      </c>
      <c r="F768" s="280">
        <v>3.37</v>
      </c>
      <c r="G768" s="280"/>
      <c r="H768" s="280">
        <v>0.79</v>
      </c>
      <c r="I768" s="274">
        <f t="shared" si="84"/>
        <v>21.298400000000001</v>
      </c>
      <c r="J768" s="338"/>
      <c r="L768" s="50">
        <v>0.4</v>
      </c>
      <c r="M768" s="32">
        <v>0.23</v>
      </c>
      <c r="N768" s="32">
        <f t="shared" si="85"/>
        <v>0.27500000000000002</v>
      </c>
      <c r="O768" s="32">
        <f t="shared" si="86"/>
        <v>0.90500000000000003</v>
      </c>
    </row>
    <row r="769" spans="1:15" ht="19">
      <c r="A769" s="384"/>
      <c r="B769" s="282" t="s">
        <v>129</v>
      </c>
      <c r="C769" s="279">
        <v>2</v>
      </c>
      <c r="D769" s="279">
        <v>1</v>
      </c>
      <c r="E769" s="279">
        <v>2</v>
      </c>
      <c r="F769" s="280">
        <v>5.0999999999999996</v>
      </c>
      <c r="G769" s="280"/>
      <c r="H769" s="280">
        <v>0.79</v>
      </c>
      <c r="I769" s="274">
        <f t="shared" si="84"/>
        <v>16.116</v>
      </c>
      <c r="J769" s="338"/>
      <c r="L769" s="50">
        <v>0.4</v>
      </c>
      <c r="M769" s="32">
        <v>0.23</v>
      </c>
      <c r="N769" s="32">
        <f t="shared" si="85"/>
        <v>0.27500000000000002</v>
      </c>
      <c r="O769" s="32">
        <f t="shared" si="86"/>
        <v>0.90500000000000003</v>
      </c>
    </row>
    <row r="770" spans="1:15" ht="19">
      <c r="A770" s="384"/>
      <c r="B770" s="282" t="s">
        <v>130</v>
      </c>
      <c r="C770" s="279">
        <v>2</v>
      </c>
      <c r="D770" s="279">
        <v>1</v>
      </c>
      <c r="E770" s="279">
        <v>2</v>
      </c>
      <c r="F770" s="280">
        <v>8.06</v>
      </c>
      <c r="G770" s="280"/>
      <c r="H770" s="280">
        <v>0.79</v>
      </c>
      <c r="I770" s="274">
        <f t="shared" si="84"/>
        <v>25.469600000000003</v>
      </c>
      <c r="J770" s="338"/>
      <c r="L770" s="50">
        <v>0.4</v>
      </c>
      <c r="M770" s="32">
        <v>0.23</v>
      </c>
      <c r="N770" s="32">
        <f t="shared" si="85"/>
        <v>0.27500000000000002</v>
      </c>
      <c r="O770" s="32">
        <f t="shared" si="86"/>
        <v>0.90500000000000003</v>
      </c>
    </row>
    <row r="771" spans="1:15" ht="19">
      <c r="A771" s="384"/>
      <c r="B771" s="282" t="s">
        <v>132</v>
      </c>
      <c r="C771" s="279">
        <v>2</v>
      </c>
      <c r="D771" s="279">
        <v>2</v>
      </c>
      <c r="E771" s="279">
        <v>2</v>
      </c>
      <c r="F771" s="280">
        <v>1.26</v>
      </c>
      <c r="G771" s="280"/>
      <c r="H771" s="280">
        <v>0.4</v>
      </c>
      <c r="I771" s="274">
        <f t="shared" si="84"/>
        <v>4.032</v>
      </c>
      <c r="J771" s="338"/>
      <c r="L771" s="50">
        <v>0.4</v>
      </c>
      <c r="M771" s="32">
        <v>0.23</v>
      </c>
      <c r="N771" s="32">
        <f t="shared" si="85"/>
        <v>0.27500000000000002</v>
      </c>
      <c r="O771" s="32">
        <f t="shared" si="86"/>
        <v>0.90500000000000003</v>
      </c>
    </row>
    <row r="772" spans="1:15" ht="19">
      <c r="A772" s="384"/>
      <c r="B772" s="282" t="s">
        <v>133</v>
      </c>
      <c r="C772" s="279"/>
      <c r="D772" s="279"/>
      <c r="E772" s="279"/>
      <c r="F772" s="280"/>
      <c r="G772" s="280"/>
      <c r="H772" s="280"/>
      <c r="I772" s="274">
        <f t="shared" si="84"/>
        <v>0</v>
      </c>
      <c r="J772" s="338"/>
      <c r="L772" s="50"/>
      <c r="M772" s="32">
        <v>0.23</v>
      </c>
      <c r="N772" s="32">
        <f t="shared" si="85"/>
        <v>-0.125</v>
      </c>
      <c r="O772" s="32">
        <f t="shared" si="86"/>
        <v>0.10500000000000001</v>
      </c>
    </row>
    <row r="773" spans="1:15" ht="19">
      <c r="A773" s="384"/>
      <c r="B773" s="282" t="s">
        <v>134</v>
      </c>
      <c r="C773" s="279">
        <v>2</v>
      </c>
      <c r="D773" s="279">
        <v>2</v>
      </c>
      <c r="E773" s="279">
        <v>2</v>
      </c>
      <c r="F773" s="280">
        <v>1.3</v>
      </c>
      <c r="G773" s="280"/>
      <c r="H773" s="280">
        <v>0.71</v>
      </c>
      <c r="I773" s="274">
        <f t="shared" si="84"/>
        <v>7.3839999999999995</v>
      </c>
      <c r="J773" s="338"/>
      <c r="L773" s="50">
        <v>0.3</v>
      </c>
      <c r="M773" s="32">
        <v>0.23</v>
      </c>
      <c r="N773" s="32">
        <f t="shared" si="85"/>
        <v>0.17499999999999999</v>
      </c>
      <c r="O773" s="32">
        <f t="shared" si="86"/>
        <v>0.70500000000000007</v>
      </c>
    </row>
    <row r="774" spans="1:15" ht="19">
      <c r="A774" s="384"/>
      <c r="B774" s="282" t="s">
        <v>135</v>
      </c>
      <c r="C774" s="279">
        <v>2</v>
      </c>
      <c r="D774" s="279">
        <v>2</v>
      </c>
      <c r="E774" s="279">
        <v>2</v>
      </c>
      <c r="F774" s="280">
        <v>5.25</v>
      </c>
      <c r="G774" s="280"/>
      <c r="H774" s="280">
        <v>0.71</v>
      </c>
      <c r="I774" s="274">
        <f t="shared" si="84"/>
        <v>29.82</v>
      </c>
      <c r="J774" s="338"/>
      <c r="L774" s="50">
        <v>0.3</v>
      </c>
      <c r="M774" s="32">
        <v>0.23</v>
      </c>
      <c r="N774" s="32">
        <f t="shared" si="85"/>
        <v>0.17499999999999999</v>
      </c>
      <c r="O774" s="32">
        <f t="shared" si="86"/>
        <v>0.70500000000000007</v>
      </c>
    </row>
    <row r="775" spans="1:15" ht="19">
      <c r="A775" s="384"/>
      <c r="B775" s="282" t="s">
        <v>137</v>
      </c>
      <c r="C775" s="279">
        <v>2</v>
      </c>
      <c r="D775" s="279">
        <v>2</v>
      </c>
      <c r="E775" s="279">
        <v>4</v>
      </c>
      <c r="F775" s="280">
        <v>3.55</v>
      </c>
      <c r="G775" s="280"/>
      <c r="H775" s="280">
        <v>0.91</v>
      </c>
      <c r="I775" s="274">
        <f t="shared" si="84"/>
        <v>51.688000000000002</v>
      </c>
      <c r="J775" s="338"/>
      <c r="L775" s="50">
        <v>0.4</v>
      </c>
      <c r="M775" s="32">
        <v>0.23</v>
      </c>
      <c r="N775" s="32">
        <f t="shared" si="85"/>
        <v>0.27500000000000002</v>
      </c>
      <c r="O775" s="32">
        <f t="shared" si="86"/>
        <v>0.90500000000000003</v>
      </c>
    </row>
    <row r="776" spans="1:15" ht="19">
      <c r="A776" s="384"/>
      <c r="B776" s="282" t="s">
        <v>138</v>
      </c>
      <c r="C776" s="279">
        <v>2</v>
      </c>
      <c r="D776" s="279">
        <v>2</v>
      </c>
      <c r="E776" s="279">
        <v>2</v>
      </c>
      <c r="F776" s="280">
        <v>3.5</v>
      </c>
      <c r="G776" s="280"/>
      <c r="H776" s="280">
        <v>1.29</v>
      </c>
      <c r="I776" s="274">
        <f t="shared" si="84"/>
        <v>36.120000000000005</v>
      </c>
      <c r="J776" s="338"/>
      <c r="L776" s="50">
        <v>0.65</v>
      </c>
      <c r="M776" s="32">
        <v>0.23</v>
      </c>
      <c r="N776" s="32">
        <f t="shared" si="85"/>
        <v>0.52500000000000002</v>
      </c>
      <c r="O776" s="32">
        <f t="shared" si="86"/>
        <v>1.405</v>
      </c>
    </row>
    <row r="777" spans="1:15" ht="19">
      <c r="A777" s="384"/>
      <c r="B777" s="282" t="s">
        <v>139</v>
      </c>
      <c r="C777" s="279">
        <v>2</v>
      </c>
      <c r="D777" s="279">
        <v>2</v>
      </c>
      <c r="E777" s="279">
        <v>2</v>
      </c>
      <c r="F777" s="280">
        <v>3.5</v>
      </c>
      <c r="G777" s="280"/>
      <c r="H777" s="280">
        <v>1.29</v>
      </c>
      <c r="I777" s="274">
        <f t="shared" si="84"/>
        <v>36.120000000000005</v>
      </c>
      <c r="J777" s="338"/>
      <c r="L777" s="50">
        <v>0.65</v>
      </c>
      <c r="M777" s="32">
        <v>0.23</v>
      </c>
      <c r="N777" s="32">
        <f t="shared" si="85"/>
        <v>0.52500000000000002</v>
      </c>
      <c r="O777" s="32">
        <f t="shared" si="86"/>
        <v>1.405</v>
      </c>
    </row>
    <row r="778" spans="1:15" ht="19">
      <c r="A778" s="384"/>
      <c r="B778" s="282" t="s">
        <v>140</v>
      </c>
      <c r="C778" s="279">
        <v>2</v>
      </c>
      <c r="D778" s="279">
        <v>1</v>
      </c>
      <c r="E778" s="279">
        <v>1</v>
      </c>
      <c r="F778" s="280">
        <v>2.29</v>
      </c>
      <c r="G778" s="280"/>
      <c r="H778" s="280">
        <v>0.79</v>
      </c>
      <c r="I778" s="274">
        <f t="shared" si="84"/>
        <v>3.6182000000000003</v>
      </c>
      <c r="J778" s="338"/>
      <c r="L778" s="50">
        <v>0.4</v>
      </c>
      <c r="M778" s="32">
        <v>0.23</v>
      </c>
      <c r="N778" s="32">
        <f t="shared" si="85"/>
        <v>0.27500000000000002</v>
      </c>
      <c r="O778" s="32">
        <f t="shared" si="86"/>
        <v>0.90500000000000003</v>
      </c>
    </row>
    <row r="779" spans="1:15" ht="19">
      <c r="A779" s="384"/>
      <c r="B779" s="282" t="s">
        <v>141</v>
      </c>
      <c r="C779" s="279">
        <v>2</v>
      </c>
      <c r="D779" s="279">
        <v>1</v>
      </c>
      <c r="E779" s="279">
        <v>2</v>
      </c>
      <c r="F779" s="280">
        <v>3.05</v>
      </c>
      <c r="G779" s="280"/>
      <c r="H779" s="280">
        <v>0.79</v>
      </c>
      <c r="I779" s="274">
        <f t="shared" si="84"/>
        <v>9.6379999999999999</v>
      </c>
      <c r="J779" s="338"/>
      <c r="L779" s="50">
        <v>0.4</v>
      </c>
      <c r="M779" s="32">
        <v>0.23</v>
      </c>
      <c r="N779" s="32">
        <f t="shared" si="85"/>
        <v>0.27500000000000002</v>
      </c>
      <c r="O779" s="32">
        <f t="shared" si="86"/>
        <v>0.90500000000000003</v>
      </c>
    </row>
    <row r="780" spans="1:15" ht="19">
      <c r="A780" s="384"/>
      <c r="B780" s="282" t="s">
        <v>142</v>
      </c>
      <c r="C780" s="279">
        <v>2</v>
      </c>
      <c r="D780" s="279">
        <v>1</v>
      </c>
      <c r="E780" s="279">
        <v>2</v>
      </c>
      <c r="F780" s="280">
        <v>2.29</v>
      </c>
      <c r="G780" s="280"/>
      <c r="H780" s="280">
        <v>0.71</v>
      </c>
      <c r="I780" s="274">
        <f t="shared" si="84"/>
        <v>6.5035999999999996</v>
      </c>
      <c r="J780" s="338"/>
      <c r="L780" s="50">
        <v>0.3</v>
      </c>
      <c r="M780" s="32">
        <v>0.23</v>
      </c>
      <c r="N780" s="32">
        <f t="shared" si="85"/>
        <v>0.17499999999999999</v>
      </c>
      <c r="O780" s="32">
        <f t="shared" si="86"/>
        <v>0.70500000000000007</v>
      </c>
    </row>
    <row r="781" spans="1:15" ht="19">
      <c r="A781" s="384"/>
      <c r="B781" s="272" t="s">
        <v>315</v>
      </c>
      <c r="C781" s="273"/>
      <c r="D781" s="273"/>
      <c r="E781" s="273"/>
      <c r="F781" s="274"/>
      <c r="G781" s="274"/>
      <c r="H781" s="274"/>
      <c r="I781" s="274"/>
      <c r="J781" s="343"/>
    </row>
    <row r="782" spans="1:15" ht="19">
      <c r="A782" s="384"/>
      <c r="B782" s="282" t="s">
        <v>121</v>
      </c>
      <c r="C782" s="279"/>
      <c r="D782" s="279"/>
      <c r="E782" s="279"/>
      <c r="F782" s="280"/>
      <c r="G782" s="280"/>
      <c r="H782" s="280"/>
      <c r="I782" s="280"/>
      <c r="J782" s="343"/>
    </row>
    <row r="783" spans="1:15" ht="19">
      <c r="A783" s="384"/>
      <c r="B783" s="282" t="s">
        <v>122</v>
      </c>
      <c r="C783" s="279">
        <v>2</v>
      </c>
      <c r="D783" s="279">
        <v>1</v>
      </c>
      <c r="E783" s="279">
        <v>2</v>
      </c>
      <c r="F783" s="280">
        <v>4.03</v>
      </c>
      <c r="G783" s="280"/>
      <c r="H783" s="280">
        <v>0.91</v>
      </c>
      <c r="I783" s="274">
        <f t="shared" ref="I783:I813" si="87">PRODUCT(C783:H783)</f>
        <v>14.669200000000002</v>
      </c>
      <c r="J783" s="343"/>
    </row>
    <row r="784" spans="1:15" ht="19">
      <c r="A784" s="384"/>
      <c r="B784" s="282" t="s">
        <v>123</v>
      </c>
      <c r="C784" s="279">
        <v>2</v>
      </c>
      <c r="D784" s="279">
        <v>2</v>
      </c>
      <c r="E784" s="279">
        <v>2</v>
      </c>
      <c r="F784" s="280">
        <v>5.88</v>
      </c>
      <c r="G784" s="280"/>
      <c r="H784" s="280">
        <v>1.41</v>
      </c>
      <c r="I784" s="274">
        <f t="shared" si="87"/>
        <v>66.326399999999992</v>
      </c>
      <c r="J784" s="343"/>
    </row>
    <row r="785" spans="1:10" ht="19">
      <c r="A785" s="384"/>
      <c r="B785" s="282" t="s">
        <v>124</v>
      </c>
      <c r="C785" s="279">
        <v>2</v>
      </c>
      <c r="D785" s="279">
        <v>1</v>
      </c>
      <c r="E785" s="279">
        <v>2</v>
      </c>
      <c r="F785" s="280">
        <v>6.95</v>
      </c>
      <c r="G785" s="280"/>
      <c r="H785" s="280">
        <v>0.91</v>
      </c>
      <c r="I785" s="274">
        <f t="shared" si="87"/>
        <v>25.298000000000002</v>
      </c>
      <c r="J785" s="343"/>
    </row>
    <row r="786" spans="1:10" ht="19">
      <c r="A786" s="384"/>
      <c r="B786" s="282" t="s">
        <v>125</v>
      </c>
      <c r="C786" s="279">
        <v>2</v>
      </c>
      <c r="D786" s="279">
        <v>2</v>
      </c>
      <c r="E786" s="279">
        <v>2</v>
      </c>
      <c r="F786" s="280">
        <v>3.37</v>
      </c>
      <c r="G786" s="280"/>
      <c r="H786" s="280">
        <v>0.79</v>
      </c>
      <c r="I786" s="274">
        <f t="shared" si="87"/>
        <v>21.298400000000001</v>
      </c>
      <c r="J786" s="343"/>
    </row>
    <row r="787" spans="1:10" ht="19">
      <c r="A787" s="384"/>
      <c r="B787" s="282" t="s">
        <v>126</v>
      </c>
      <c r="C787" s="279">
        <v>2</v>
      </c>
      <c r="D787" s="279">
        <v>2</v>
      </c>
      <c r="E787" s="279">
        <v>2</v>
      </c>
      <c r="F787" s="280">
        <v>4.95</v>
      </c>
      <c r="G787" s="280"/>
      <c r="H787" s="280">
        <v>1.29</v>
      </c>
      <c r="I787" s="274">
        <f t="shared" si="87"/>
        <v>51.084000000000003</v>
      </c>
      <c r="J787" s="343"/>
    </row>
    <row r="788" spans="1:10" ht="19">
      <c r="A788" s="384"/>
      <c r="B788" s="284" t="s">
        <v>127</v>
      </c>
      <c r="C788" s="279">
        <v>2</v>
      </c>
      <c r="D788" s="279">
        <v>2</v>
      </c>
      <c r="E788" s="279">
        <v>2</v>
      </c>
      <c r="F788" s="280">
        <v>2.1</v>
      </c>
      <c r="G788" s="280"/>
      <c r="H788" s="280">
        <v>0.79</v>
      </c>
      <c r="I788" s="274">
        <f t="shared" si="87"/>
        <v>13.272000000000002</v>
      </c>
      <c r="J788" s="343"/>
    </row>
    <row r="789" spans="1:10" ht="19">
      <c r="A789" s="384"/>
      <c r="B789" s="282" t="s">
        <v>128</v>
      </c>
      <c r="C789" s="279">
        <v>2</v>
      </c>
      <c r="D789" s="279">
        <v>2</v>
      </c>
      <c r="E789" s="279">
        <v>2</v>
      </c>
      <c r="F789" s="280">
        <v>3.37</v>
      </c>
      <c r="G789" s="280"/>
      <c r="H789" s="280">
        <v>0.79</v>
      </c>
      <c r="I789" s="274">
        <f t="shared" si="87"/>
        <v>21.298400000000001</v>
      </c>
      <c r="J789" s="343"/>
    </row>
    <row r="790" spans="1:10" ht="19">
      <c r="A790" s="384"/>
      <c r="B790" s="282" t="s">
        <v>129</v>
      </c>
      <c r="C790" s="279">
        <v>2</v>
      </c>
      <c r="D790" s="279">
        <v>1</v>
      </c>
      <c r="E790" s="279">
        <v>2</v>
      </c>
      <c r="F790" s="280">
        <v>5.0999999999999996</v>
      </c>
      <c r="G790" s="280"/>
      <c r="H790" s="280">
        <v>0.79</v>
      </c>
      <c r="I790" s="274">
        <f t="shared" si="87"/>
        <v>16.116</v>
      </c>
      <c r="J790" s="343"/>
    </row>
    <row r="791" spans="1:10" ht="19">
      <c r="A791" s="384"/>
      <c r="B791" s="282" t="s">
        <v>130</v>
      </c>
      <c r="C791" s="279">
        <v>2</v>
      </c>
      <c r="D791" s="279">
        <v>1</v>
      </c>
      <c r="E791" s="279">
        <v>2</v>
      </c>
      <c r="F791" s="280">
        <v>8.06</v>
      </c>
      <c r="G791" s="280"/>
      <c r="H791" s="280">
        <v>0.79</v>
      </c>
      <c r="I791" s="274">
        <f t="shared" si="87"/>
        <v>25.469600000000003</v>
      </c>
      <c r="J791" s="343"/>
    </row>
    <row r="792" spans="1:10" ht="19">
      <c r="A792" s="384"/>
      <c r="B792" s="282" t="s">
        <v>132</v>
      </c>
      <c r="C792" s="279">
        <v>2</v>
      </c>
      <c r="D792" s="279">
        <v>2</v>
      </c>
      <c r="E792" s="279">
        <v>2</v>
      </c>
      <c r="F792" s="280">
        <v>1.26</v>
      </c>
      <c r="G792" s="280"/>
      <c r="H792" s="280">
        <v>0.4</v>
      </c>
      <c r="I792" s="274">
        <f t="shared" si="87"/>
        <v>4.032</v>
      </c>
      <c r="J792" s="343"/>
    </row>
    <row r="793" spans="1:10" ht="19">
      <c r="A793" s="384"/>
      <c r="B793" s="282" t="s">
        <v>133</v>
      </c>
      <c r="C793" s="279"/>
      <c r="D793" s="279"/>
      <c r="E793" s="279"/>
      <c r="F793" s="280"/>
      <c r="G793" s="280"/>
      <c r="H793" s="280"/>
      <c r="I793" s="274">
        <f t="shared" si="87"/>
        <v>0</v>
      </c>
      <c r="J793" s="343"/>
    </row>
    <row r="794" spans="1:10" ht="19">
      <c r="A794" s="384"/>
      <c r="B794" s="282" t="s">
        <v>134</v>
      </c>
      <c r="C794" s="279">
        <v>2</v>
      </c>
      <c r="D794" s="279">
        <v>2</v>
      </c>
      <c r="E794" s="279">
        <v>2</v>
      </c>
      <c r="F794" s="280">
        <v>1.3</v>
      </c>
      <c r="G794" s="280"/>
      <c r="H794" s="280">
        <v>0.71</v>
      </c>
      <c r="I794" s="274">
        <f t="shared" si="87"/>
        <v>7.3839999999999995</v>
      </c>
      <c r="J794" s="343"/>
    </row>
    <row r="795" spans="1:10" ht="19">
      <c r="A795" s="384"/>
      <c r="B795" s="282" t="s">
        <v>135</v>
      </c>
      <c r="C795" s="279">
        <v>2</v>
      </c>
      <c r="D795" s="279">
        <v>2</v>
      </c>
      <c r="E795" s="279">
        <v>2</v>
      </c>
      <c r="F795" s="280">
        <v>5.25</v>
      </c>
      <c r="G795" s="280"/>
      <c r="H795" s="280">
        <v>0.71</v>
      </c>
      <c r="I795" s="274">
        <f t="shared" si="87"/>
        <v>29.82</v>
      </c>
      <c r="J795" s="343"/>
    </row>
    <row r="796" spans="1:10" ht="19">
      <c r="A796" s="384"/>
      <c r="B796" s="282" t="s">
        <v>137</v>
      </c>
      <c r="C796" s="279">
        <v>2</v>
      </c>
      <c r="D796" s="279">
        <v>2</v>
      </c>
      <c r="E796" s="279">
        <v>4</v>
      </c>
      <c r="F796" s="280">
        <v>3.55</v>
      </c>
      <c r="G796" s="280"/>
      <c r="H796" s="280">
        <v>0.91</v>
      </c>
      <c r="I796" s="274">
        <f t="shared" si="87"/>
        <v>51.688000000000002</v>
      </c>
      <c r="J796" s="343"/>
    </row>
    <row r="797" spans="1:10" ht="19">
      <c r="A797" s="384"/>
      <c r="B797" s="282" t="s">
        <v>138</v>
      </c>
      <c r="C797" s="279">
        <v>2</v>
      </c>
      <c r="D797" s="279">
        <v>2</v>
      </c>
      <c r="E797" s="279">
        <v>2</v>
      </c>
      <c r="F797" s="280">
        <v>3.5</v>
      </c>
      <c r="G797" s="280"/>
      <c r="H797" s="280">
        <v>1.29</v>
      </c>
      <c r="I797" s="274">
        <f t="shared" si="87"/>
        <v>36.120000000000005</v>
      </c>
      <c r="J797" s="343"/>
    </row>
    <row r="798" spans="1:10" ht="19">
      <c r="A798" s="384"/>
      <c r="B798" s="282" t="s">
        <v>139</v>
      </c>
      <c r="C798" s="279">
        <v>2</v>
      </c>
      <c r="D798" s="279">
        <v>2</v>
      </c>
      <c r="E798" s="279">
        <v>2</v>
      </c>
      <c r="F798" s="280">
        <v>3.5</v>
      </c>
      <c r="G798" s="280"/>
      <c r="H798" s="280">
        <v>1.29</v>
      </c>
      <c r="I798" s="274">
        <f t="shared" si="87"/>
        <v>36.120000000000005</v>
      </c>
      <c r="J798" s="343"/>
    </row>
    <row r="799" spans="1:10" ht="19">
      <c r="A799" s="384"/>
      <c r="B799" s="282" t="s">
        <v>140</v>
      </c>
      <c r="C799" s="279">
        <v>2</v>
      </c>
      <c r="D799" s="279">
        <v>1</v>
      </c>
      <c r="E799" s="279">
        <v>1</v>
      </c>
      <c r="F799" s="280">
        <v>2.29</v>
      </c>
      <c r="G799" s="280"/>
      <c r="H799" s="280">
        <v>0.79</v>
      </c>
      <c r="I799" s="274">
        <f t="shared" si="87"/>
        <v>3.6182000000000003</v>
      </c>
      <c r="J799" s="343"/>
    </row>
    <row r="800" spans="1:10" ht="19">
      <c r="A800" s="384"/>
      <c r="B800" s="282" t="s">
        <v>141</v>
      </c>
      <c r="C800" s="279">
        <v>2</v>
      </c>
      <c r="D800" s="279">
        <v>1</v>
      </c>
      <c r="E800" s="279">
        <v>2</v>
      </c>
      <c r="F800" s="280">
        <v>3.05</v>
      </c>
      <c r="G800" s="280"/>
      <c r="H800" s="280">
        <v>0.79</v>
      </c>
      <c r="I800" s="274">
        <f t="shared" si="87"/>
        <v>9.6379999999999999</v>
      </c>
      <c r="J800" s="343"/>
    </row>
    <row r="801" spans="1:10" ht="19">
      <c r="A801" s="384"/>
      <c r="B801" s="282" t="s">
        <v>142</v>
      </c>
      <c r="C801" s="279">
        <v>2</v>
      </c>
      <c r="D801" s="279">
        <v>1</v>
      </c>
      <c r="E801" s="279">
        <v>2</v>
      </c>
      <c r="F801" s="280">
        <v>2.29</v>
      </c>
      <c r="G801" s="280"/>
      <c r="H801" s="280">
        <v>0.71</v>
      </c>
      <c r="I801" s="274">
        <f t="shared" si="87"/>
        <v>6.5035999999999996</v>
      </c>
      <c r="J801" s="343"/>
    </row>
    <row r="802" spans="1:10" ht="19">
      <c r="A802" s="384"/>
      <c r="B802" s="282" t="s">
        <v>145</v>
      </c>
      <c r="C802" s="286"/>
      <c r="D802" s="286"/>
      <c r="E802" s="286"/>
      <c r="F802" s="287"/>
      <c r="G802" s="287"/>
      <c r="H802" s="287"/>
      <c r="I802" s="274">
        <f t="shared" si="87"/>
        <v>0</v>
      </c>
      <c r="J802" s="343"/>
    </row>
    <row r="803" spans="1:10" ht="19">
      <c r="A803" s="384"/>
      <c r="B803" s="277" t="s">
        <v>85</v>
      </c>
      <c r="C803" s="273">
        <v>2</v>
      </c>
      <c r="D803" s="273">
        <v>1</v>
      </c>
      <c r="E803" s="273">
        <v>4</v>
      </c>
      <c r="F803" s="274">
        <v>3.2</v>
      </c>
      <c r="G803" s="274">
        <v>4.2699999999999996</v>
      </c>
      <c r="H803" s="289"/>
      <c r="I803" s="274">
        <f t="shared" si="87"/>
        <v>109.312</v>
      </c>
      <c r="J803" s="343"/>
    </row>
    <row r="804" spans="1:10" ht="19">
      <c r="A804" s="384"/>
      <c r="B804" s="277" t="s">
        <v>146</v>
      </c>
      <c r="C804" s="273">
        <v>2</v>
      </c>
      <c r="D804" s="273">
        <v>1</v>
      </c>
      <c r="E804" s="273">
        <v>4</v>
      </c>
      <c r="F804" s="274">
        <v>3.35</v>
      </c>
      <c r="G804" s="274">
        <v>3.05</v>
      </c>
      <c r="H804" s="289"/>
      <c r="I804" s="274">
        <f t="shared" si="87"/>
        <v>81.739999999999995</v>
      </c>
      <c r="J804" s="343"/>
    </row>
    <row r="805" spans="1:10" ht="19">
      <c r="A805" s="384"/>
      <c r="B805" s="277" t="s">
        <v>147</v>
      </c>
      <c r="C805" s="273">
        <v>2</v>
      </c>
      <c r="D805" s="273">
        <v>1</v>
      </c>
      <c r="E805" s="273">
        <v>4</v>
      </c>
      <c r="F805" s="274">
        <v>3.05</v>
      </c>
      <c r="G805" s="274">
        <v>3.05</v>
      </c>
      <c r="H805" s="289"/>
      <c r="I805" s="274">
        <f t="shared" si="87"/>
        <v>74.419999999999987</v>
      </c>
      <c r="J805" s="343"/>
    </row>
    <row r="806" spans="1:10" ht="19">
      <c r="A806" s="384"/>
      <c r="B806" s="277" t="s">
        <v>149</v>
      </c>
      <c r="C806" s="273">
        <v>2</v>
      </c>
      <c r="D806" s="273">
        <v>1</v>
      </c>
      <c r="E806" s="273">
        <v>4</v>
      </c>
      <c r="F806" s="274">
        <v>3.05</v>
      </c>
      <c r="G806" s="274">
        <v>1</v>
      </c>
      <c r="H806" s="289"/>
      <c r="I806" s="274">
        <f t="shared" si="87"/>
        <v>24.4</v>
      </c>
      <c r="J806" s="343"/>
    </row>
    <row r="807" spans="1:10" ht="19">
      <c r="A807" s="384"/>
      <c r="B807" s="277" t="s">
        <v>150</v>
      </c>
      <c r="C807" s="273">
        <v>2</v>
      </c>
      <c r="D807" s="273">
        <v>1</v>
      </c>
      <c r="E807" s="273">
        <v>4</v>
      </c>
      <c r="F807" s="274">
        <v>1.41</v>
      </c>
      <c r="G807" s="274">
        <v>1.97</v>
      </c>
      <c r="H807" s="289"/>
      <c r="I807" s="274">
        <f t="shared" si="87"/>
        <v>22.221599999999999</v>
      </c>
      <c r="J807" s="343"/>
    </row>
    <row r="808" spans="1:10" ht="19">
      <c r="A808" s="384"/>
      <c r="B808" s="272" t="s">
        <v>151</v>
      </c>
      <c r="C808" s="273">
        <v>2</v>
      </c>
      <c r="D808" s="273">
        <v>1</v>
      </c>
      <c r="E808" s="273">
        <v>4</v>
      </c>
      <c r="F808" s="274">
        <v>2.04</v>
      </c>
      <c r="G808" s="274">
        <v>1.37</v>
      </c>
      <c r="H808" s="289"/>
      <c r="I808" s="274">
        <f t="shared" si="87"/>
        <v>22.358400000000003</v>
      </c>
      <c r="J808" s="343"/>
    </row>
    <row r="809" spans="1:10" ht="19">
      <c r="A809" s="384"/>
      <c r="B809" s="272" t="s">
        <v>84</v>
      </c>
      <c r="C809" s="273">
        <v>2</v>
      </c>
      <c r="D809" s="273">
        <v>1</v>
      </c>
      <c r="E809" s="273">
        <v>4</v>
      </c>
      <c r="F809" s="274">
        <v>2.14</v>
      </c>
      <c r="G809" s="274">
        <v>2.25</v>
      </c>
      <c r="H809" s="289"/>
      <c r="I809" s="274">
        <f t="shared" si="87"/>
        <v>38.520000000000003</v>
      </c>
      <c r="J809" s="343"/>
    </row>
    <row r="810" spans="1:10" ht="19">
      <c r="A810" s="384"/>
      <c r="B810" s="282" t="s">
        <v>152</v>
      </c>
      <c r="C810" s="279">
        <v>2</v>
      </c>
      <c r="D810" s="279">
        <v>1</v>
      </c>
      <c r="E810" s="273">
        <v>4</v>
      </c>
      <c r="F810" s="280">
        <v>2.35</v>
      </c>
      <c r="G810" s="280">
        <v>1</v>
      </c>
      <c r="H810" s="289"/>
      <c r="I810" s="274">
        <f t="shared" si="87"/>
        <v>18.8</v>
      </c>
      <c r="J810" s="343"/>
    </row>
    <row r="811" spans="1:10" ht="19">
      <c r="A811" s="384"/>
      <c r="B811" s="282" t="s">
        <v>153</v>
      </c>
      <c r="C811" s="279">
        <v>2</v>
      </c>
      <c r="D811" s="279">
        <v>1</v>
      </c>
      <c r="E811" s="279">
        <v>4</v>
      </c>
      <c r="F811" s="280">
        <v>2.29</v>
      </c>
      <c r="G811" s="280">
        <v>5.95</v>
      </c>
      <c r="H811" s="289"/>
      <c r="I811" s="274">
        <f t="shared" si="87"/>
        <v>109.004</v>
      </c>
      <c r="J811" s="343"/>
    </row>
    <row r="812" spans="1:10" ht="19">
      <c r="A812" s="384"/>
      <c r="B812" s="282" t="s">
        <v>154</v>
      </c>
      <c r="C812" s="279">
        <v>2</v>
      </c>
      <c r="D812" s="279">
        <v>1</v>
      </c>
      <c r="E812" s="279">
        <v>2</v>
      </c>
      <c r="F812" s="280">
        <v>3.09</v>
      </c>
      <c r="G812" s="280">
        <f>1.05+0.125</f>
        <v>1.175</v>
      </c>
      <c r="H812" s="289"/>
      <c r="I812" s="274">
        <f t="shared" si="87"/>
        <v>14.523</v>
      </c>
      <c r="J812" s="343"/>
    </row>
    <row r="813" spans="1:10" ht="19">
      <c r="A813" s="384"/>
      <c r="B813" s="282" t="s">
        <v>155</v>
      </c>
      <c r="C813" s="279">
        <v>2</v>
      </c>
      <c r="D813" s="279">
        <v>1</v>
      </c>
      <c r="E813" s="279">
        <v>1</v>
      </c>
      <c r="F813" s="280">
        <v>2.29</v>
      </c>
      <c r="G813" s="280">
        <v>1.125</v>
      </c>
      <c r="H813" s="289"/>
      <c r="I813" s="274">
        <f t="shared" si="87"/>
        <v>5.1524999999999999</v>
      </c>
      <c r="J813" s="343"/>
    </row>
    <row r="814" spans="1:10" ht="19">
      <c r="A814" s="384"/>
      <c r="B814" s="272" t="s">
        <v>321</v>
      </c>
      <c r="C814" s="273"/>
      <c r="D814" s="273"/>
      <c r="E814" s="273"/>
      <c r="F814" s="274"/>
      <c r="G814" s="274"/>
      <c r="H814" s="274"/>
      <c r="I814" s="274"/>
      <c r="J814" s="343"/>
    </row>
    <row r="815" spans="1:10" ht="19">
      <c r="A815" s="384"/>
      <c r="B815" s="272" t="s">
        <v>179</v>
      </c>
      <c r="C815" s="273"/>
      <c r="D815" s="273"/>
      <c r="E815" s="273"/>
      <c r="F815" s="274"/>
      <c r="G815" s="274"/>
      <c r="H815" s="274"/>
      <c r="I815" s="274">
        <v>960.21</v>
      </c>
      <c r="J815" s="343"/>
    </row>
    <row r="816" spans="1:10" ht="19">
      <c r="A816" s="384"/>
      <c r="B816" s="272" t="s">
        <v>322</v>
      </c>
      <c r="C816" s="273"/>
      <c r="D816" s="273"/>
      <c r="E816" s="273"/>
      <c r="F816" s="274"/>
      <c r="G816" s="274"/>
      <c r="H816" s="274"/>
      <c r="I816" s="274"/>
      <c r="J816" s="343"/>
    </row>
    <row r="817" spans="1:10" ht="19">
      <c r="A817" s="384"/>
      <c r="B817" s="272" t="s">
        <v>179</v>
      </c>
      <c r="C817" s="273"/>
      <c r="D817" s="273"/>
      <c r="E817" s="273"/>
      <c r="F817" s="274"/>
      <c r="G817" s="274"/>
      <c r="H817" s="274"/>
      <c r="I817" s="274">
        <f>I815</f>
        <v>960.21</v>
      </c>
      <c r="J817" s="343"/>
    </row>
    <row r="818" spans="1:10" ht="19">
      <c r="A818" s="384"/>
      <c r="B818" s="272" t="s">
        <v>323</v>
      </c>
      <c r="C818" s="273"/>
      <c r="D818" s="273"/>
      <c r="E818" s="273"/>
      <c r="F818" s="274"/>
      <c r="G818" s="274"/>
      <c r="H818" s="274"/>
      <c r="I818" s="274"/>
      <c r="J818" s="343"/>
    </row>
    <row r="819" spans="1:10" ht="19">
      <c r="A819" s="384"/>
      <c r="B819" s="272" t="s">
        <v>179</v>
      </c>
      <c r="C819" s="273"/>
      <c r="D819" s="273"/>
      <c r="E819" s="273"/>
      <c r="F819" s="274"/>
      <c r="G819" s="274"/>
      <c r="H819" s="274"/>
      <c r="I819" s="274">
        <f>I817</f>
        <v>960.21</v>
      </c>
      <c r="J819" s="343"/>
    </row>
    <row r="820" spans="1:10" ht="19">
      <c r="A820" s="384"/>
      <c r="B820" s="272" t="s">
        <v>324</v>
      </c>
      <c r="C820" s="273"/>
      <c r="D820" s="273"/>
      <c r="E820" s="273"/>
      <c r="F820" s="274"/>
      <c r="G820" s="274"/>
      <c r="H820" s="274"/>
      <c r="I820" s="274"/>
      <c r="J820" s="343"/>
    </row>
    <row r="821" spans="1:10" ht="19">
      <c r="A821" s="384"/>
      <c r="B821" s="272" t="s">
        <v>179</v>
      </c>
      <c r="C821" s="273"/>
      <c r="D821" s="273"/>
      <c r="E821" s="273"/>
      <c r="F821" s="274"/>
      <c r="G821" s="274"/>
      <c r="H821" s="274"/>
      <c r="I821" s="274">
        <f>I819</f>
        <v>960.21</v>
      </c>
      <c r="J821" s="343"/>
    </row>
    <row r="822" spans="1:10" ht="19">
      <c r="A822" s="384"/>
      <c r="B822" s="282" t="s">
        <v>330</v>
      </c>
      <c r="C822" s="279"/>
      <c r="D822" s="279"/>
      <c r="E822" s="279"/>
      <c r="F822" s="280"/>
      <c r="G822" s="280"/>
      <c r="H822" s="289"/>
      <c r="I822" s="274"/>
      <c r="J822" s="343"/>
    </row>
    <row r="823" spans="1:10" ht="19">
      <c r="A823" s="384"/>
      <c r="B823" s="272" t="s">
        <v>186</v>
      </c>
      <c r="C823" s="276"/>
      <c r="D823" s="273"/>
      <c r="E823" s="273"/>
      <c r="F823" s="274"/>
      <c r="G823" s="274"/>
      <c r="H823" s="274"/>
      <c r="I823" s="274"/>
      <c r="J823" s="343"/>
    </row>
    <row r="824" spans="1:10" ht="19">
      <c r="A824" s="384"/>
      <c r="B824" s="272" t="s">
        <v>187</v>
      </c>
      <c r="C824" s="276">
        <v>2</v>
      </c>
      <c r="D824" s="273">
        <v>1</v>
      </c>
      <c r="E824" s="273">
        <v>1</v>
      </c>
      <c r="F824" s="274">
        <v>12.78</v>
      </c>
      <c r="G824" s="274"/>
      <c r="H824" s="274">
        <v>0.91</v>
      </c>
      <c r="I824" s="274">
        <f t="shared" ref="I824:I825" si="88">PRODUCT(C824:H824)</f>
        <v>23.259599999999999</v>
      </c>
      <c r="J824" s="343"/>
    </row>
    <row r="825" spans="1:10" ht="19">
      <c r="A825" s="384"/>
      <c r="B825" s="272" t="s">
        <v>188</v>
      </c>
      <c r="C825" s="276">
        <v>2</v>
      </c>
      <c r="D825" s="273">
        <v>1</v>
      </c>
      <c r="E825" s="273">
        <v>2</v>
      </c>
      <c r="F825" s="274">
        <v>12.48</v>
      </c>
      <c r="G825" s="274"/>
      <c r="H825" s="274">
        <v>0.91</v>
      </c>
      <c r="I825" s="274">
        <f t="shared" si="88"/>
        <v>45.427200000000006</v>
      </c>
      <c r="J825" s="343"/>
    </row>
    <row r="826" spans="1:10" ht="19">
      <c r="A826" s="384"/>
      <c r="B826" s="272" t="s">
        <v>189</v>
      </c>
      <c r="C826" s="273"/>
      <c r="D826" s="273"/>
      <c r="E826" s="273"/>
      <c r="F826" s="274"/>
      <c r="G826" s="274"/>
      <c r="H826" s="274"/>
      <c r="I826" s="274"/>
      <c r="J826" s="343"/>
    </row>
    <row r="827" spans="1:10" ht="19">
      <c r="A827" s="384"/>
      <c r="B827" s="272" t="s">
        <v>190</v>
      </c>
      <c r="C827" s="273">
        <v>2</v>
      </c>
      <c r="D827" s="273">
        <v>1</v>
      </c>
      <c r="E827" s="273">
        <v>1</v>
      </c>
      <c r="F827" s="274">
        <v>2.75</v>
      </c>
      <c r="G827" s="274">
        <v>4.5599999999999996</v>
      </c>
      <c r="H827" s="289"/>
      <c r="I827" s="274">
        <f t="shared" ref="I827:I832" si="89">PRODUCT(C827:H827)</f>
        <v>25.08</v>
      </c>
      <c r="J827" s="343"/>
    </row>
    <row r="828" spans="1:10" ht="19">
      <c r="A828" s="384"/>
      <c r="B828" s="272" t="s">
        <v>191</v>
      </c>
      <c r="C828" s="273">
        <v>2</v>
      </c>
      <c r="D828" s="273">
        <v>1</v>
      </c>
      <c r="E828" s="273">
        <v>1</v>
      </c>
      <c r="F828" s="274">
        <v>2.75</v>
      </c>
      <c r="G828" s="274">
        <v>2.75</v>
      </c>
      <c r="H828" s="289"/>
      <c r="I828" s="274">
        <f t="shared" si="89"/>
        <v>15.125</v>
      </c>
      <c r="J828" s="343"/>
    </row>
    <row r="829" spans="1:10" ht="19">
      <c r="A829" s="384"/>
      <c r="B829" s="272" t="s">
        <v>218</v>
      </c>
      <c r="C829" s="273">
        <v>2</v>
      </c>
      <c r="D829" s="273">
        <v>1</v>
      </c>
      <c r="E829" s="273">
        <v>1</v>
      </c>
      <c r="F829" s="274">
        <v>2.75</v>
      </c>
      <c r="G829" s="274">
        <v>2.75</v>
      </c>
      <c r="H829" s="289"/>
      <c r="I829" s="274">
        <f t="shared" si="89"/>
        <v>15.125</v>
      </c>
      <c r="J829" s="343"/>
    </row>
    <row r="830" spans="1:10" ht="19">
      <c r="A830" s="384"/>
      <c r="B830" s="272" t="s">
        <v>193</v>
      </c>
      <c r="C830" s="273">
        <v>2</v>
      </c>
      <c r="D830" s="273">
        <v>1</v>
      </c>
      <c r="E830" s="273">
        <v>2</v>
      </c>
      <c r="F830" s="274">
        <v>1.36</v>
      </c>
      <c r="G830" s="274">
        <v>0.23</v>
      </c>
      <c r="H830" s="289"/>
      <c r="I830" s="274">
        <f t="shared" si="89"/>
        <v>1.2512000000000001</v>
      </c>
      <c r="J830" s="343"/>
    </row>
    <row r="831" spans="1:10" ht="19">
      <c r="A831" s="384"/>
      <c r="B831" s="272" t="s">
        <v>194</v>
      </c>
      <c r="C831" s="273">
        <v>2</v>
      </c>
      <c r="D831" s="273">
        <v>1</v>
      </c>
      <c r="E831" s="273">
        <v>1</v>
      </c>
      <c r="F831" s="274">
        <v>1.36</v>
      </c>
      <c r="G831" s="274">
        <v>0.23</v>
      </c>
      <c r="H831" s="289"/>
      <c r="I831" s="274">
        <f t="shared" si="89"/>
        <v>0.62560000000000004</v>
      </c>
      <c r="J831" s="343"/>
    </row>
    <row r="832" spans="1:10" ht="19">
      <c r="A832" s="384"/>
      <c r="B832" s="272" t="s">
        <v>195</v>
      </c>
      <c r="C832" s="273">
        <v>2</v>
      </c>
      <c r="D832" s="273">
        <v>1</v>
      </c>
      <c r="E832" s="273">
        <v>3</v>
      </c>
      <c r="F832" s="274">
        <v>1.36</v>
      </c>
      <c r="G832" s="274">
        <v>0.13</v>
      </c>
      <c r="H832" s="289"/>
      <c r="I832" s="274">
        <f t="shared" si="89"/>
        <v>1.0608</v>
      </c>
      <c r="J832" s="343"/>
    </row>
    <row r="833" spans="1:20">
      <c r="A833" s="384"/>
      <c r="B833" s="272"/>
      <c r="C833" s="273"/>
      <c r="D833" s="273"/>
      <c r="E833" s="273"/>
      <c r="F833" s="274"/>
      <c r="G833" s="274"/>
      <c r="H833" s="289"/>
      <c r="I833" s="274">
        <f>SUM(I752:I832)</f>
        <v>5794.3537000000006</v>
      </c>
      <c r="J833" s="343"/>
    </row>
    <row r="834" spans="1:20" ht="19">
      <c r="A834" s="384"/>
      <c r="B834" s="272"/>
      <c r="C834" s="273"/>
      <c r="D834" s="273"/>
      <c r="E834" s="273"/>
      <c r="F834" s="274"/>
      <c r="G834" s="274"/>
      <c r="H834" s="289" t="s">
        <v>13</v>
      </c>
      <c r="I834" s="274">
        <v>5795.4</v>
      </c>
      <c r="J834" s="343" t="s">
        <v>20</v>
      </c>
    </row>
    <row r="835" spans="1:20" s="35" customFormat="1" ht="95">
      <c r="A835" s="384">
        <v>18</v>
      </c>
      <c r="B835" s="7" t="s">
        <v>1365</v>
      </c>
      <c r="C835" s="273"/>
      <c r="D835" s="273"/>
      <c r="E835" s="273"/>
      <c r="F835" s="274"/>
      <c r="G835" s="274"/>
      <c r="H835" s="274"/>
      <c r="I835" s="274"/>
      <c r="J835" s="340"/>
      <c r="T835" s="32"/>
    </row>
    <row r="836" spans="1:20" s="35" customFormat="1" ht="19">
      <c r="A836" s="384"/>
      <c r="B836" s="294" t="s">
        <v>331</v>
      </c>
      <c r="C836" s="295"/>
      <c r="D836" s="295"/>
      <c r="E836" s="295"/>
      <c r="F836" s="296"/>
      <c r="G836" s="296"/>
      <c r="H836" s="296"/>
      <c r="I836" s="296"/>
      <c r="J836" s="345"/>
      <c r="T836" s="32"/>
    </row>
    <row r="837" spans="1:20" s="35" customFormat="1" ht="19">
      <c r="A837" s="384"/>
      <c r="B837" s="294" t="s">
        <v>332</v>
      </c>
      <c r="C837" s="295">
        <v>2</v>
      </c>
      <c r="D837" s="295">
        <v>1</v>
      </c>
      <c r="E837" s="295">
        <v>1</v>
      </c>
      <c r="F837" s="296">
        <v>108.12</v>
      </c>
      <c r="G837" s="296"/>
      <c r="H837" s="296"/>
      <c r="I837" s="296">
        <f>PRODUCT(C837:H837)</f>
        <v>216.24</v>
      </c>
      <c r="J837" s="345"/>
      <c r="T837" s="32"/>
    </row>
    <row r="838" spans="1:20" s="35" customFormat="1" ht="19">
      <c r="A838" s="384"/>
      <c r="B838" s="294"/>
      <c r="C838" s="295"/>
      <c r="D838" s="295"/>
      <c r="E838" s="295"/>
      <c r="F838" s="296"/>
      <c r="G838" s="296"/>
      <c r="H838" s="296" t="s">
        <v>78</v>
      </c>
      <c r="I838" s="296">
        <f>SUM(I837:I837)</f>
        <v>216.24</v>
      </c>
      <c r="J838" s="345"/>
      <c r="T838" s="32"/>
    </row>
    <row r="839" spans="1:20" s="35" customFormat="1" ht="19">
      <c r="A839" s="384"/>
      <c r="B839" s="294"/>
      <c r="C839" s="295"/>
      <c r="D839" s="295"/>
      <c r="E839" s="295"/>
      <c r="F839" s="296"/>
      <c r="G839" s="296"/>
      <c r="H839" s="296" t="s">
        <v>161</v>
      </c>
      <c r="I839" s="296">
        <v>216.3</v>
      </c>
      <c r="J839" s="345" t="s">
        <v>333</v>
      </c>
      <c r="T839" s="32"/>
    </row>
    <row r="840" spans="1:20" s="35" customFormat="1">
      <c r="A840" s="384"/>
      <c r="B840" s="294"/>
      <c r="C840" s="295"/>
      <c r="D840" s="295"/>
      <c r="E840" s="295"/>
      <c r="F840" s="296"/>
      <c r="G840" s="296"/>
      <c r="H840" s="296"/>
      <c r="I840" s="296"/>
      <c r="J840" s="345"/>
      <c r="T840" s="32"/>
    </row>
    <row r="841" spans="1:20" s="35" customFormat="1" ht="19">
      <c r="A841" s="384"/>
      <c r="B841" s="294" t="s">
        <v>334</v>
      </c>
      <c r="C841" s="295"/>
      <c r="D841" s="295"/>
      <c r="E841" s="295"/>
      <c r="F841" s="296"/>
      <c r="G841" s="296"/>
      <c r="H841" s="296"/>
      <c r="I841" s="296"/>
      <c r="J841" s="345"/>
      <c r="T841" s="32"/>
    </row>
    <row r="842" spans="1:20" s="35" customFormat="1" ht="19">
      <c r="A842" s="384"/>
      <c r="B842" s="294" t="s">
        <v>335</v>
      </c>
      <c r="C842" s="295">
        <v>2</v>
      </c>
      <c r="D842" s="295">
        <v>1</v>
      </c>
      <c r="E842" s="295">
        <v>1</v>
      </c>
      <c r="F842" s="296">
        <v>108.12</v>
      </c>
      <c r="G842" s="296"/>
      <c r="H842" s="296"/>
      <c r="I842" s="296">
        <f t="shared" ref="I842:I847" si="90">PRODUCT(C842:H842)</f>
        <v>216.24</v>
      </c>
      <c r="J842" s="345"/>
      <c r="T842" s="32"/>
    </row>
    <row r="843" spans="1:20" s="35" customFormat="1" ht="19">
      <c r="A843" s="384"/>
      <c r="B843" s="294" t="s">
        <v>336</v>
      </c>
      <c r="C843" s="295">
        <v>2</v>
      </c>
      <c r="D843" s="295">
        <v>1</v>
      </c>
      <c r="E843" s="295">
        <v>1</v>
      </c>
      <c r="F843" s="296">
        <v>15.57</v>
      </c>
      <c r="G843" s="296"/>
      <c r="H843" s="296"/>
      <c r="I843" s="296">
        <f t="shared" si="90"/>
        <v>31.14</v>
      </c>
      <c r="J843" s="345"/>
      <c r="T843" s="32"/>
    </row>
    <row r="844" spans="1:20" s="35" customFormat="1" ht="19">
      <c r="A844" s="384"/>
      <c r="B844" s="294" t="s">
        <v>337</v>
      </c>
      <c r="C844" s="295">
        <v>2</v>
      </c>
      <c r="D844" s="295">
        <v>1</v>
      </c>
      <c r="E844" s="295">
        <v>1</v>
      </c>
      <c r="F844" s="296">
        <v>11</v>
      </c>
      <c r="G844" s="296"/>
      <c r="H844" s="296"/>
      <c r="I844" s="296">
        <f t="shared" si="90"/>
        <v>22</v>
      </c>
      <c r="J844" s="345"/>
      <c r="T844" s="32"/>
    </row>
    <row r="845" spans="1:20" s="35" customFormat="1" ht="19">
      <c r="A845" s="384"/>
      <c r="B845" s="294" t="s">
        <v>338</v>
      </c>
      <c r="C845" s="295">
        <v>2</v>
      </c>
      <c r="D845" s="295">
        <v>2</v>
      </c>
      <c r="E845" s="295">
        <v>4</v>
      </c>
      <c r="F845" s="296">
        <v>2.7</v>
      </c>
      <c r="G845" s="296"/>
      <c r="H845" s="296"/>
      <c r="I845" s="296">
        <f t="shared" si="90"/>
        <v>43.2</v>
      </c>
      <c r="J845" s="345"/>
      <c r="T845" s="32"/>
    </row>
    <row r="846" spans="1:20" s="35" customFormat="1" ht="19">
      <c r="A846" s="384"/>
      <c r="B846" s="294" t="s">
        <v>339</v>
      </c>
      <c r="C846" s="295">
        <v>2</v>
      </c>
      <c r="D846" s="295">
        <v>1</v>
      </c>
      <c r="E846" s="295">
        <v>2</v>
      </c>
      <c r="F846" s="296">
        <v>6.3</v>
      </c>
      <c r="G846" s="296"/>
      <c r="H846" s="296"/>
      <c r="I846" s="296">
        <f t="shared" si="90"/>
        <v>25.2</v>
      </c>
      <c r="J846" s="345"/>
      <c r="T846" s="32"/>
    </row>
    <row r="847" spans="1:20" s="35" customFormat="1" ht="19">
      <c r="A847" s="384"/>
      <c r="B847" s="294" t="s">
        <v>340</v>
      </c>
      <c r="C847" s="295">
        <v>2</v>
      </c>
      <c r="D847" s="295">
        <v>1</v>
      </c>
      <c r="E847" s="295">
        <v>2</v>
      </c>
      <c r="F847" s="296">
        <v>5.7</v>
      </c>
      <c r="G847" s="296"/>
      <c r="H847" s="296"/>
      <c r="I847" s="296">
        <f t="shared" si="90"/>
        <v>22.8</v>
      </c>
      <c r="J847" s="345"/>
      <c r="T847" s="32"/>
    </row>
    <row r="848" spans="1:20" s="35" customFormat="1" ht="19">
      <c r="A848" s="384"/>
      <c r="B848" s="294"/>
      <c r="C848" s="295"/>
      <c r="D848" s="295"/>
      <c r="E848" s="295"/>
      <c r="F848" s="296"/>
      <c r="G848" s="296"/>
      <c r="H848" s="296" t="s">
        <v>78</v>
      </c>
      <c r="I848" s="296">
        <f>SUM(I842:I847)</f>
        <v>360.58</v>
      </c>
      <c r="J848" s="345"/>
      <c r="T848" s="32"/>
    </row>
    <row r="849" spans="1:20" s="35" customFormat="1" ht="19">
      <c r="A849" s="384"/>
      <c r="B849" s="294"/>
      <c r="C849" s="295"/>
      <c r="D849" s="295"/>
      <c r="E849" s="295"/>
      <c r="F849" s="296"/>
      <c r="G849" s="296"/>
      <c r="H849" s="296" t="s">
        <v>161</v>
      </c>
      <c r="I849" s="296">
        <v>360.6</v>
      </c>
      <c r="J849" s="345" t="s">
        <v>333</v>
      </c>
      <c r="T849" s="32"/>
    </row>
    <row r="850" spans="1:20" s="35" customFormat="1">
      <c r="A850" s="384"/>
      <c r="B850" s="294"/>
      <c r="C850" s="295"/>
      <c r="D850" s="295"/>
      <c r="E850" s="295"/>
      <c r="F850" s="296"/>
      <c r="G850" s="296"/>
      <c r="H850" s="296"/>
      <c r="I850" s="296"/>
      <c r="J850" s="345"/>
      <c r="T850" s="32"/>
    </row>
    <row r="851" spans="1:20" s="35" customFormat="1" ht="19">
      <c r="A851" s="384"/>
      <c r="B851" s="294" t="s">
        <v>341</v>
      </c>
      <c r="C851" s="295"/>
      <c r="D851" s="295"/>
      <c r="E851" s="295"/>
      <c r="F851" s="296"/>
      <c r="G851" s="296"/>
      <c r="H851" s="296"/>
      <c r="I851" s="296"/>
      <c r="J851" s="345"/>
      <c r="T851" s="32"/>
    </row>
    <row r="852" spans="1:20" s="35" customFormat="1" ht="19">
      <c r="A852" s="384"/>
      <c r="B852" s="294" t="s">
        <v>342</v>
      </c>
      <c r="C852" s="295">
        <v>2</v>
      </c>
      <c r="D852" s="295">
        <v>2</v>
      </c>
      <c r="E852" s="295">
        <v>5</v>
      </c>
      <c r="F852" s="296">
        <v>108.12</v>
      </c>
      <c r="G852" s="296"/>
      <c r="H852" s="296"/>
      <c r="I852" s="296">
        <f>PRODUCT(C852:H852)</f>
        <v>2162.4</v>
      </c>
      <c r="J852" s="345"/>
      <c r="T852" s="32"/>
    </row>
    <row r="853" spans="1:20" s="35" customFormat="1" ht="19">
      <c r="A853" s="384"/>
      <c r="B853" s="294" t="s">
        <v>336</v>
      </c>
      <c r="C853" s="295">
        <v>2</v>
      </c>
      <c r="D853" s="295">
        <v>1</v>
      </c>
      <c r="E853" s="295">
        <v>1</v>
      </c>
      <c r="F853" s="296">
        <v>15.57</v>
      </c>
      <c r="G853" s="296"/>
      <c r="H853" s="296"/>
      <c r="I853" s="296">
        <f>PRODUCT(C853:H853)</f>
        <v>31.14</v>
      </c>
      <c r="J853" s="345"/>
      <c r="T853" s="32"/>
    </row>
    <row r="854" spans="1:20" s="35" customFormat="1" ht="19">
      <c r="A854" s="384"/>
      <c r="B854" s="294" t="s">
        <v>337</v>
      </c>
      <c r="C854" s="295">
        <v>2</v>
      </c>
      <c r="D854" s="295">
        <v>1</v>
      </c>
      <c r="E854" s="295">
        <v>1</v>
      </c>
      <c r="F854" s="296">
        <v>11</v>
      </c>
      <c r="G854" s="296"/>
      <c r="H854" s="296"/>
      <c r="I854" s="296">
        <f>PRODUCT(C854:H854)</f>
        <v>22</v>
      </c>
      <c r="J854" s="345"/>
      <c r="T854" s="32"/>
    </row>
    <row r="855" spans="1:20" s="35" customFormat="1" ht="19">
      <c r="A855" s="384"/>
      <c r="B855" s="294"/>
      <c r="C855" s="295"/>
      <c r="D855" s="295"/>
      <c r="E855" s="295"/>
      <c r="F855" s="296"/>
      <c r="G855" s="296"/>
      <c r="H855" s="296" t="s">
        <v>78</v>
      </c>
      <c r="I855" s="296">
        <f>SUM(I852:I854)</f>
        <v>2215.54</v>
      </c>
      <c r="J855" s="345"/>
      <c r="T855" s="32"/>
    </row>
    <row r="856" spans="1:20" s="35" customFormat="1" ht="19">
      <c r="A856" s="384"/>
      <c r="B856" s="294"/>
      <c r="C856" s="295"/>
      <c r="D856" s="295"/>
      <c r="E856" s="295"/>
      <c r="F856" s="296"/>
      <c r="G856" s="296"/>
      <c r="H856" s="296" t="s">
        <v>161</v>
      </c>
      <c r="I856" s="296">
        <v>2215.6</v>
      </c>
      <c r="J856" s="345" t="s">
        <v>333</v>
      </c>
      <c r="T856" s="32"/>
    </row>
    <row r="857" spans="1:20">
      <c r="A857" s="384"/>
      <c r="B857" s="272"/>
      <c r="C857" s="273"/>
      <c r="D857" s="273"/>
      <c r="E857" s="273"/>
      <c r="F857" s="274"/>
      <c r="G857" s="274"/>
      <c r="H857" s="289"/>
      <c r="I857" s="274"/>
      <c r="J857" s="343"/>
    </row>
    <row r="858" spans="1:20" ht="361">
      <c r="A858" s="384">
        <v>19</v>
      </c>
      <c r="B858" s="307" t="s">
        <v>1366</v>
      </c>
      <c r="C858" s="273"/>
      <c r="D858" s="273"/>
      <c r="E858" s="273"/>
      <c r="F858" s="274"/>
      <c r="G858" s="274"/>
      <c r="H858" s="289"/>
      <c r="I858" s="274"/>
      <c r="J858" s="343"/>
    </row>
    <row r="859" spans="1:20" ht="38">
      <c r="A859" s="384"/>
      <c r="B859" s="307" t="s">
        <v>343</v>
      </c>
      <c r="C859" s="273"/>
      <c r="D859" s="273"/>
      <c r="E859" s="273"/>
      <c r="F859" s="274"/>
      <c r="G859" s="274"/>
      <c r="H859" s="289"/>
      <c r="I859" s="274"/>
      <c r="J859" s="343"/>
    </row>
    <row r="860" spans="1:20" ht="19">
      <c r="A860" s="384"/>
      <c r="B860" s="272" t="s">
        <v>56</v>
      </c>
      <c r="C860" s="273">
        <v>2</v>
      </c>
      <c r="D860" s="273">
        <v>1</v>
      </c>
      <c r="E860" s="273">
        <v>6</v>
      </c>
      <c r="F860" s="298">
        <v>8</v>
      </c>
      <c r="G860" s="298"/>
      <c r="H860" s="274">
        <v>0.45</v>
      </c>
      <c r="I860" s="274">
        <f>PRODUCT(C860:H860)</f>
        <v>43.2</v>
      </c>
      <c r="J860" s="343"/>
      <c r="K860" s="264">
        <v>2</v>
      </c>
      <c r="L860" s="48">
        <v>2</v>
      </c>
      <c r="M860" s="32">
        <f>(K860+L860)*2</f>
        <v>8</v>
      </c>
    </row>
    <row r="861" spans="1:20" ht="19">
      <c r="A861" s="384"/>
      <c r="B861" s="272" t="s">
        <v>57</v>
      </c>
      <c r="C861" s="273">
        <v>2</v>
      </c>
      <c r="D861" s="273">
        <v>1</v>
      </c>
      <c r="E861" s="273">
        <v>6</v>
      </c>
      <c r="F861" s="298">
        <v>9.6</v>
      </c>
      <c r="G861" s="298"/>
      <c r="H861" s="274">
        <v>0.6</v>
      </c>
      <c r="I861" s="274">
        <f t="shared" ref="I861:I866" si="91">PRODUCT(C861:H861)</f>
        <v>69.11999999999999</v>
      </c>
      <c r="J861" s="343"/>
      <c r="K861" s="264">
        <v>2.4</v>
      </c>
      <c r="L861" s="48">
        <v>2.4</v>
      </c>
      <c r="M861" s="32">
        <f t="shared" ref="M861:M866" si="92">(K861+L861)*2</f>
        <v>9.6</v>
      </c>
    </row>
    <row r="862" spans="1:20" ht="19">
      <c r="A862" s="384"/>
      <c r="B862" s="272" t="s">
        <v>58</v>
      </c>
      <c r="C862" s="273">
        <v>2</v>
      </c>
      <c r="D862" s="273">
        <v>1</v>
      </c>
      <c r="E862" s="273">
        <v>4</v>
      </c>
      <c r="F862" s="298">
        <v>10.4</v>
      </c>
      <c r="G862" s="298"/>
      <c r="H862" s="274">
        <v>0.65</v>
      </c>
      <c r="I862" s="274">
        <f t="shared" si="91"/>
        <v>54.080000000000005</v>
      </c>
      <c r="J862" s="343"/>
      <c r="K862" s="264">
        <v>2.6</v>
      </c>
      <c r="L862" s="48">
        <v>2.6</v>
      </c>
      <c r="M862" s="32">
        <f t="shared" si="92"/>
        <v>10.4</v>
      </c>
    </row>
    <row r="863" spans="1:20" ht="19">
      <c r="A863" s="384"/>
      <c r="B863" s="272" t="s">
        <v>59</v>
      </c>
      <c r="C863" s="273">
        <v>2</v>
      </c>
      <c r="D863" s="273">
        <v>1</v>
      </c>
      <c r="E863" s="273">
        <v>4</v>
      </c>
      <c r="F863" s="298">
        <v>10.8</v>
      </c>
      <c r="G863" s="298"/>
      <c r="H863" s="274">
        <v>0.65</v>
      </c>
      <c r="I863" s="274">
        <f t="shared" si="91"/>
        <v>56.160000000000004</v>
      </c>
      <c r="J863" s="343"/>
      <c r="K863" s="264">
        <v>2.7</v>
      </c>
      <c r="L863" s="48">
        <v>2.7</v>
      </c>
      <c r="M863" s="32">
        <f t="shared" si="92"/>
        <v>10.8</v>
      </c>
    </row>
    <row r="864" spans="1:20" ht="19">
      <c r="A864" s="384"/>
      <c r="B864" s="272" t="s">
        <v>60</v>
      </c>
      <c r="C864" s="273">
        <v>2</v>
      </c>
      <c r="D864" s="273">
        <v>1</v>
      </c>
      <c r="E864" s="273">
        <v>6</v>
      </c>
      <c r="F864" s="298">
        <v>11.4</v>
      </c>
      <c r="G864" s="298"/>
      <c r="H864" s="274">
        <v>0.65</v>
      </c>
      <c r="I864" s="274">
        <f t="shared" si="91"/>
        <v>88.920000000000016</v>
      </c>
      <c r="J864" s="343"/>
      <c r="K864" s="264">
        <v>2.85</v>
      </c>
      <c r="L864" s="48">
        <v>2.85</v>
      </c>
      <c r="M864" s="32">
        <f t="shared" si="92"/>
        <v>11.4</v>
      </c>
    </row>
    <row r="865" spans="1:13" ht="19">
      <c r="A865" s="384"/>
      <c r="B865" s="272" t="s">
        <v>61</v>
      </c>
      <c r="C865" s="273">
        <v>2</v>
      </c>
      <c r="D865" s="273">
        <v>1</v>
      </c>
      <c r="E865" s="273">
        <v>4</v>
      </c>
      <c r="F865" s="298">
        <v>12.52</v>
      </c>
      <c r="G865" s="298"/>
      <c r="H865" s="274">
        <v>0.28000000000000003</v>
      </c>
      <c r="I865" s="274">
        <f t="shared" si="91"/>
        <v>28.044800000000002</v>
      </c>
      <c r="J865" s="343"/>
      <c r="K865" s="264">
        <v>2.6</v>
      </c>
      <c r="L865" s="48">
        <v>3.66</v>
      </c>
      <c r="M865" s="32">
        <f t="shared" si="92"/>
        <v>12.52</v>
      </c>
    </row>
    <row r="866" spans="1:13" ht="19">
      <c r="A866" s="384"/>
      <c r="B866" s="272" t="s">
        <v>62</v>
      </c>
      <c r="C866" s="273">
        <v>2</v>
      </c>
      <c r="D866" s="273">
        <v>1</v>
      </c>
      <c r="E866" s="273">
        <v>1</v>
      </c>
      <c r="F866" s="298">
        <v>17.96</v>
      </c>
      <c r="G866" s="298"/>
      <c r="H866" s="274">
        <v>0.35</v>
      </c>
      <c r="I866" s="274">
        <f t="shared" si="91"/>
        <v>12.571999999999999</v>
      </c>
      <c r="J866" s="343"/>
      <c r="K866" s="264">
        <v>5.23</v>
      </c>
      <c r="L866" s="48">
        <v>3.75</v>
      </c>
      <c r="M866" s="32">
        <f t="shared" si="92"/>
        <v>17.96</v>
      </c>
    </row>
    <row r="867" spans="1:13" ht="19">
      <c r="A867" s="384"/>
      <c r="B867" s="272" t="s">
        <v>64</v>
      </c>
      <c r="C867" s="273"/>
      <c r="D867" s="273"/>
      <c r="E867" s="273"/>
      <c r="F867" s="274"/>
      <c r="G867" s="274"/>
      <c r="H867" s="274"/>
      <c r="I867" s="274"/>
      <c r="J867" s="343"/>
    </row>
    <row r="868" spans="1:13" ht="19">
      <c r="A868" s="384"/>
      <c r="B868" s="272" t="s">
        <v>65</v>
      </c>
      <c r="C868" s="273"/>
      <c r="D868" s="273"/>
      <c r="E868" s="273"/>
      <c r="F868" s="274"/>
      <c r="G868" s="274"/>
      <c r="H868" s="274"/>
      <c r="I868" s="274"/>
      <c r="J868" s="343"/>
    </row>
    <row r="869" spans="1:13" ht="19">
      <c r="A869" s="384"/>
      <c r="B869" s="272" t="s">
        <v>66</v>
      </c>
      <c r="C869" s="276">
        <v>2</v>
      </c>
      <c r="D869" s="273">
        <v>2</v>
      </c>
      <c r="E869" s="273">
        <v>2</v>
      </c>
      <c r="F869" s="274">
        <v>4.63</v>
      </c>
      <c r="G869" s="274"/>
      <c r="H869" s="274">
        <v>0.4</v>
      </c>
      <c r="I869" s="274">
        <f>PRODUCT(C869:H869)</f>
        <v>14.816000000000001</v>
      </c>
      <c r="J869" s="343"/>
    </row>
    <row r="870" spans="1:13" ht="19">
      <c r="A870" s="384"/>
      <c r="B870" s="272" t="s">
        <v>67</v>
      </c>
      <c r="C870" s="276">
        <v>2</v>
      </c>
      <c r="D870" s="273">
        <v>2</v>
      </c>
      <c r="E870" s="273">
        <v>4</v>
      </c>
      <c r="F870" s="274">
        <v>16.690000000000001</v>
      </c>
      <c r="G870" s="274"/>
      <c r="H870" s="274">
        <v>0.4</v>
      </c>
      <c r="I870" s="274">
        <f t="shared" ref="I870:I872" si="93">PRODUCT(C870:H870)</f>
        <v>106.81600000000002</v>
      </c>
      <c r="J870" s="343"/>
    </row>
    <row r="871" spans="1:13" ht="38">
      <c r="A871" s="384"/>
      <c r="B871" s="272" t="s">
        <v>68</v>
      </c>
      <c r="C871" s="276">
        <v>2</v>
      </c>
      <c r="D871" s="273">
        <v>2</v>
      </c>
      <c r="E871" s="273">
        <v>4</v>
      </c>
      <c r="F871" s="274">
        <v>2.37</v>
      </c>
      <c r="G871" s="274"/>
      <c r="H871" s="274">
        <v>0.4</v>
      </c>
      <c r="I871" s="274">
        <f t="shared" si="93"/>
        <v>15.168000000000001</v>
      </c>
      <c r="J871" s="343"/>
    </row>
    <row r="872" spans="1:13" ht="19">
      <c r="A872" s="384"/>
      <c r="B872" s="272" t="s">
        <v>69</v>
      </c>
      <c r="C872" s="276">
        <v>2</v>
      </c>
      <c r="D872" s="273">
        <v>2</v>
      </c>
      <c r="E872" s="273">
        <v>2</v>
      </c>
      <c r="F872" s="274">
        <v>12.56</v>
      </c>
      <c r="G872" s="274"/>
      <c r="H872" s="274">
        <v>0.4</v>
      </c>
      <c r="I872" s="274">
        <f t="shared" si="93"/>
        <v>40.192000000000007</v>
      </c>
      <c r="J872" s="343"/>
    </row>
    <row r="873" spans="1:13" ht="19">
      <c r="A873" s="384"/>
      <c r="B873" s="272" t="s">
        <v>70</v>
      </c>
      <c r="C873" s="276"/>
      <c r="D873" s="273"/>
      <c r="E873" s="273"/>
      <c r="F873" s="274"/>
      <c r="G873" s="274"/>
      <c r="H873" s="274"/>
      <c r="I873" s="274"/>
      <c r="J873" s="343"/>
    </row>
    <row r="874" spans="1:13" ht="19">
      <c r="A874" s="384"/>
      <c r="B874" s="272" t="s">
        <v>71</v>
      </c>
      <c r="C874" s="276">
        <v>2</v>
      </c>
      <c r="D874" s="273">
        <v>2</v>
      </c>
      <c r="E874" s="273">
        <v>4</v>
      </c>
      <c r="F874" s="274">
        <v>5.76</v>
      </c>
      <c r="G874" s="274"/>
      <c r="H874" s="274">
        <v>0.4</v>
      </c>
      <c r="I874" s="274">
        <f t="shared" ref="I874:I879" si="94">PRODUCT(C874:H874)</f>
        <v>36.863999999999997</v>
      </c>
      <c r="J874" s="343"/>
    </row>
    <row r="875" spans="1:13" ht="19">
      <c r="A875" s="384"/>
      <c r="B875" s="272" t="s">
        <v>72</v>
      </c>
      <c r="C875" s="276">
        <v>2</v>
      </c>
      <c r="D875" s="273">
        <v>2</v>
      </c>
      <c r="E875" s="273">
        <v>2</v>
      </c>
      <c r="F875" s="274">
        <v>9.3800000000000008</v>
      </c>
      <c r="G875" s="274"/>
      <c r="H875" s="274">
        <v>0.4</v>
      </c>
      <c r="I875" s="274">
        <f t="shared" si="94"/>
        <v>30.016000000000005</v>
      </c>
      <c r="J875" s="343"/>
    </row>
    <row r="876" spans="1:13" ht="19">
      <c r="A876" s="384"/>
      <c r="B876" s="272" t="s">
        <v>73</v>
      </c>
      <c r="C876" s="276">
        <v>2</v>
      </c>
      <c r="D876" s="273">
        <v>2</v>
      </c>
      <c r="E876" s="273">
        <v>6</v>
      </c>
      <c r="F876" s="274">
        <v>3.05</v>
      </c>
      <c r="G876" s="274"/>
      <c r="H876" s="274">
        <v>0.4</v>
      </c>
      <c r="I876" s="274">
        <f t="shared" si="94"/>
        <v>29.279999999999998</v>
      </c>
      <c r="J876" s="343"/>
    </row>
    <row r="877" spans="1:13" ht="19">
      <c r="A877" s="384"/>
      <c r="B877" s="272" t="s">
        <v>74</v>
      </c>
      <c r="C877" s="276">
        <v>2</v>
      </c>
      <c r="D877" s="273">
        <v>2</v>
      </c>
      <c r="E877" s="273">
        <v>2</v>
      </c>
      <c r="F877" s="274">
        <v>2.29</v>
      </c>
      <c r="G877" s="274"/>
      <c r="H877" s="274">
        <v>0.4</v>
      </c>
      <c r="I877" s="274">
        <f t="shared" si="94"/>
        <v>7.3280000000000003</v>
      </c>
      <c r="J877" s="343"/>
    </row>
    <row r="878" spans="1:13" ht="19">
      <c r="A878" s="384"/>
      <c r="B878" s="272" t="s">
        <v>75</v>
      </c>
      <c r="C878" s="276">
        <v>2</v>
      </c>
      <c r="D878" s="273">
        <v>2</v>
      </c>
      <c r="E878" s="273">
        <v>4</v>
      </c>
      <c r="F878" s="274">
        <v>1.55</v>
      </c>
      <c r="G878" s="274"/>
      <c r="H878" s="274">
        <v>0.4</v>
      </c>
      <c r="I878" s="274">
        <f t="shared" si="94"/>
        <v>9.9200000000000017</v>
      </c>
      <c r="J878" s="343"/>
    </row>
    <row r="879" spans="1:13" ht="19">
      <c r="A879" s="384"/>
      <c r="B879" s="272" t="s">
        <v>76</v>
      </c>
      <c r="C879" s="276">
        <v>2</v>
      </c>
      <c r="D879" s="273">
        <v>2</v>
      </c>
      <c r="E879" s="273">
        <v>4</v>
      </c>
      <c r="F879" s="274">
        <v>3.09</v>
      </c>
      <c r="G879" s="274"/>
      <c r="H879" s="274">
        <v>0.4</v>
      </c>
      <c r="I879" s="274">
        <f t="shared" si="94"/>
        <v>19.776</v>
      </c>
      <c r="J879" s="343"/>
    </row>
    <row r="880" spans="1:13" ht="19">
      <c r="A880" s="384"/>
      <c r="B880" s="272" t="s">
        <v>38</v>
      </c>
      <c r="C880" s="279"/>
      <c r="D880" s="279"/>
      <c r="E880" s="273"/>
      <c r="F880" s="274"/>
      <c r="G880" s="274"/>
      <c r="H880" s="274"/>
      <c r="I880" s="274"/>
      <c r="J880" s="343"/>
    </row>
    <row r="881" spans="1:10" ht="19">
      <c r="A881" s="384"/>
      <c r="B881" s="272" t="s">
        <v>65</v>
      </c>
      <c r="C881" s="273"/>
      <c r="D881" s="273"/>
      <c r="E881" s="273"/>
      <c r="F881" s="274"/>
      <c r="G881" s="274"/>
      <c r="H881" s="274"/>
      <c r="I881" s="274"/>
      <c r="J881" s="343"/>
    </row>
    <row r="882" spans="1:10" ht="19">
      <c r="A882" s="384"/>
      <c r="B882" s="272" t="s">
        <v>66</v>
      </c>
      <c r="C882" s="276">
        <v>2</v>
      </c>
      <c r="D882" s="273">
        <v>2</v>
      </c>
      <c r="E882" s="273">
        <v>2</v>
      </c>
      <c r="F882" s="274">
        <v>4.63</v>
      </c>
      <c r="G882" s="274"/>
      <c r="H882" s="274">
        <v>0.15</v>
      </c>
      <c r="I882" s="274">
        <f>PRODUCT(C882:H882)</f>
        <v>5.556</v>
      </c>
      <c r="J882" s="343"/>
    </row>
    <row r="883" spans="1:10" ht="19">
      <c r="A883" s="384"/>
      <c r="B883" s="272" t="s">
        <v>67</v>
      </c>
      <c r="C883" s="276">
        <v>2</v>
      </c>
      <c r="D883" s="273">
        <v>2</v>
      </c>
      <c r="E883" s="273">
        <v>4</v>
      </c>
      <c r="F883" s="274">
        <v>16.690000000000001</v>
      </c>
      <c r="G883" s="274"/>
      <c r="H883" s="274">
        <v>0.15</v>
      </c>
      <c r="I883" s="274">
        <f t="shared" ref="I883:I885" si="95">PRODUCT(C883:H883)</f>
        <v>40.056000000000004</v>
      </c>
      <c r="J883" s="343"/>
    </row>
    <row r="884" spans="1:10" ht="38">
      <c r="A884" s="384"/>
      <c r="B884" s="272" t="s">
        <v>68</v>
      </c>
      <c r="C884" s="276">
        <v>2</v>
      </c>
      <c r="D884" s="273">
        <v>2</v>
      </c>
      <c r="E884" s="273">
        <v>4</v>
      </c>
      <c r="F884" s="274">
        <v>2.37</v>
      </c>
      <c r="G884" s="274"/>
      <c r="H884" s="274">
        <v>0.15</v>
      </c>
      <c r="I884" s="274">
        <f t="shared" si="95"/>
        <v>5.6879999999999997</v>
      </c>
      <c r="J884" s="343"/>
    </row>
    <row r="885" spans="1:10" ht="19">
      <c r="A885" s="384"/>
      <c r="B885" s="272" t="s">
        <v>69</v>
      </c>
      <c r="C885" s="276">
        <v>2</v>
      </c>
      <c r="D885" s="273">
        <v>2</v>
      </c>
      <c r="E885" s="273">
        <v>2</v>
      </c>
      <c r="F885" s="274">
        <v>12.56</v>
      </c>
      <c r="G885" s="274"/>
      <c r="H885" s="274">
        <v>0.15</v>
      </c>
      <c r="I885" s="274">
        <f t="shared" si="95"/>
        <v>15.071999999999999</v>
      </c>
      <c r="J885" s="343"/>
    </row>
    <row r="886" spans="1:10" ht="19">
      <c r="A886" s="384"/>
      <c r="B886" s="272" t="s">
        <v>70</v>
      </c>
      <c r="C886" s="276"/>
      <c r="D886" s="273"/>
      <c r="E886" s="273"/>
      <c r="F886" s="274"/>
      <c r="G886" s="274"/>
      <c r="H886" s="274"/>
      <c r="I886" s="274"/>
      <c r="J886" s="343"/>
    </row>
    <row r="887" spans="1:10" ht="19">
      <c r="A887" s="384"/>
      <c r="B887" s="272" t="s">
        <v>71</v>
      </c>
      <c r="C887" s="276">
        <v>2</v>
      </c>
      <c r="D887" s="273">
        <v>2</v>
      </c>
      <c r="E887" s="273">
        <v>4</v>
      </c>
      <c r="F887" s="274">
        <v>5.76</v>
      </c>
      <c r="G887" s="274"/>
      <c r="H887" s="274">
        <v>0.15</v>
      </c>
      <c r="I887" s="274">
        <f t="shared" ref="I887:I892" si="96">PRODUCT(C887:H887)</f>
        <v>13.824</v>
      </c>
      <c r="J887" s="343"/>
    </row>
    <row r="888" spans="1:10" ht="19">
      <c r="A888" s="384"/>
      <c r="B888" s="272" t="s">
        <v>72</v>
      </c>
      <c r="C888" s="276">
        <v>2</v>
      </c>
      <c r="D888" s="273">
        <v>2</v>
      </c>
      <c r="E888" s="273">
        <v>2</v>
      </c>
      <c r="F888" s="274">
        <v>9.3800000000000008</v>
      </c>
      <c r="G888" s="274"/>
      <c r="H888" s="274">
        <v>0.15</v>
      </c>
      <c r="I888" s="274">
        <f t="shared" si="96"/>
        <v>11.256</v>
      </c>
      <c r="J888" s="343"/>
    </row>
    <row r="889" spans="1:10" ht="19">
      <c r="A889" s="384"/>
      <c r="B889" s="272" t="s">
        <v>73</v>
      </c>
      <c r="C889" s="276">
        <v>2</v>
      </c>
      <c r="D889" s="273">
        <v>2</v>
      </c>
      <c r="E889" s="273">
        <v>6</v>
      </c>
      <c r="F889" s="274">
        <v>3.05</v>
      </c>
      <c r="G889" s="274"/>
      <c r="H889" s="274">
        <v>0.15</v>
      </c>
      <c r="I889" s="274">
        <f t="shared" si="96"/>
        <v>10.979999999999999</v>
      </c>
      <c r="J889" s="343"/>
    </row>
    <row r="890" spans="1:10" ht="19">
      <c r="A890" s="384"/>
      <c r="B890" s="272" t="s">
        <v>74</v>
      </c>
      <c r="C890" s="276">
        <v>2</v>
      </c>
      <c r="D890" s="273">
        <v>2</v>
      </c>
      <c r="E890" s="273">
        <v>2</v>
      </c>
      <c r="F890" s="274">
        <v>2.29</v>
      </c>
      <c r="G890" s="274"/>
      <c r="H890" s="274">
        <v>0.15</v>
      </c>
      <c r="I890" s="274">
        <f t="shared" si="96"/>
        <v>2.7479999999999998</v>
      </c>
      <c r="J890" s="343"/>
    </row>
    <row r="891" spans="1:10" ht="19">
      <c r="A891" s="384"/>
      <c r="B891" s="272" t="s">
        <v>75</v>
      </c>
      <c r="C891" s="276">
        <v>2</v>
      </c>
      <c r="D891" s="273">
        <v>2</v>
      </c>
      <c r="E891" s="273">
        <v>4</v>
      </c>
      <c r="F891" s="274">
        <v>1.55</v>
      </c>
      <c r="G891" s="274"/>
      <c r="H891" s="274">
        <v>0.15</v>
      </c>
      <c r="I891" s="274">
        <f t="shared" si="96"/>
        <v>3.7199999999999998</v>
      </c>
      <c r="J891" s="343"/>
    </row>
    <row r="892" spans="1:10" ht="19">
      <c r="A892" s="384"/>
      <c r="B892" s="272" t="s">
        <v>76</v>
      </c>
      <c r="C892" s="276">
        <v>2</v>
      </c>
      <c r="D892" s="273">
        <v>2</v>
      </c>
      <c r="E892" s="273">
        <v>4</v>
      </c>
      <c r="F892" s="274">
        <v>3.09</v>
      </c>
      <c r="G892" s="274"/>
      <c r="H892" s="274">
        <v>0.15</v>
      </c>
      <c r="I892" s="274">
        <f t="shared" si="96"/>
        <v>7.4159999999999995</v>
      </c>
      <c r="J892" s="343"/>
    </row>
    <row r="893" spans="1:10">
      <c r="A893" s="384"/>
      <c r="B893" s="272"/>
      <c r="C893" s="273"/>
      <c r="D893" s="273"/>
      <c r="E893" s="273"/>
      <c r="F893" s="274"/>
      <c r="G893" s="274"/>
      <c r="H893" s="289"/>
      <c r="I893" s="274">
        <f>SUM(I860:I892)</f>
        <v>778.58879999999999</v>
      </c>
      <c r="J893" s="343"/>
    </row>
    <row r="894" spans="1:10" ht="19">
      <c r="A894" s="384"/>
      <c r="B894" s="272"/>
      <c r="C894" s="273"/>
      <c r="D894" s="273"/>
      <c r="E894" s="273"/>
      <c r="F894" s="274"/>
      <c r="G894" s="274"/>
      <c r="H894" s="289" t="s">
        <v>13</v>
      </c>
      <c r="I894" s="274">
        <v>778.6</v>
      </c>
      <c r="J894" s="343" t="s">
        <v>20</v>
      </c>
    </row>
    <row r="895" spans="1:10" ht="38">
      <c r="A895" s="384"/>
      <c r="B895" s="272" t="s">
        <v>344</v>
      </c>
      <c r="C895" s="273"/>
      <c r="D895" s="273"/>
      <c r="E895" s="273"/>
      <c r="F895" s="274"/>
      <c r="G895" s="274"/>
      <c r="H895" s="289"/>
      <c r="I895" s="274"/>
      <c r="J895" s="343"/>
    </row>
    <row r="896" spans="1:10" ht="19">
      <c r="A896" s="384"/>
      <c r="B896" s="272" t="s">
        <v>93</v>
      </c>
      <c r="C896" s="273">
        <v>2</v>
      </c>
      <c r="D896" s="273">
        <v>1</v>
      </c>
      <c r="E896" s="273">
        <v>1</v>
      </c>
      <c r="F896" s="274">
        <v>3.65</v>
      </c>
      <c r="G896" s="274">
        <v>3.65</v>
      </c>
      <c r="H896" s="274">
        <v>0.2</v>
      </c>
      <c r="I896" s="274">
        <f>PRODUCT(C896:H896)</f>
        <v>5.3290000000000006</v>
      </c>
      <c r="J896" s="343"/>
    </row>
    <row r="897" spans="1:10" ht="19">
      <c r="A897" s="384"/>
      <c r="B897" s="272" t="s">
        <v>345</v>
      </c>
      <c r="C897" s="273"/>
      <c r="D897" s="273"/>
      <c r="E897" s="273"/>
      <c r="F897" s="274"/>
      <c r="G897" s="274"/>
      <c r="H897" s="289"/>
      <c r="I897" s="274"/>
      <c r="J897" s="343"/>
    </row>
    <row r="898" spans="1:10" ht="19">
      <c r="A898" s="384"/>
      <c r="B898" s="282" t="s">
        <v>120</v>
      </c>
      <c r="C898" s="279"/>
      <c r="D898" s="279"/>
      <c r="E898" s="279"/>
      <c r="F898" s="280"/>
      <c r="G898" s="280"/>
      <c r="H898" s="280"/>
      <c r="I898" s="280"/>
      <c r="J898" s="343"/>
    </row>
    <row r="899" spans="1:10" ht="19">
      <c r="A899" s="384"/>
      <c r="B899" s="282" t="s">
        <v>121</v>
      </c>
      <c r="C899" s="279"/>
      <c r="D899" s="279"/>
      <c r="E899" s="279"/>
      <c r="F899" s="280"/>
      <c r="G899" s="280"/>
      <c r="H899" s="280"/>
      <c r="I899" s="280"/>
      <c r="J899" s="343"/>
    </row>
    <row r="900" spans="1:10" ht="19">
      <c r="A900" s="384"/>
      <c r="B900" s="282" t="s">
        <v>122</v>
      </c>
      <c r="C900" s="279">
        <v>2</v>
      </c>
      <c r="D900" s="279">
        <v>2</v>
      </c>
      <c r="E900" s="279">
        <v>2</v>
      </c>
      <c r="F900" s="280">
        <v>4.03</v>
      </c>
      <c r="G900" s="280">
        <v>0.2</v>
      </c>
      <c r="H900" s="280">
        <v>0.4</v>
      </c>
      <c r="I900" s="274">
        <f t="shared" ref="I900:I936" si="97">PRODUCT(C900:H900)</f>
        <v>2.5792000000000002</v>
      </c>
      <c r="J900" s="343"/>
    </row>
    <row r="901" spans="1:10" ht="19">
      <c r="A901" s="384"/>
      <c r="B901" s="282" t="s">
        <v>123</v>
      </c>
      <c r="C901" s="279">
        <v>2</v>
      </c>
      <c r="D901" s="279">
        <v>2</v>
      </c>
      <c r="E901" s="279">
        <v>4</v>
      </c>
      <c r="F901" s="280">
        <v>5.88</v>
      </c>
      <c r="G901" s="280">
        <v>0.23</v>
      </c>
      <c r="H901" s="280">
        <v>0.65</v>
      </c>
      <c r="I901" s="274">
        <f t="shared" si="97"/>
        <v>14.064960000000001</v>
      </c>
      <c r="J901" s="343"/>
    </row>
    <row r="902" spans="1:10" ht="19">
      <c r="A902" s="384"/>
      <c r="B902" s="282" t="s">
        <v>124</v>
      </c>
      <c r="C902" s="279">
        <v>2</v>
      </c>
      <c r="D902" s="279">
        <v>2</v>
      </c>
      <c r="E902" s="279">
        <v>2</v>
      </c>
      <c r="F902" s="280">
        <v>6.95</v>
      </c>
      <c r="G902" s="280">
        <v>0.23</v>
      </c>
      <c r="H902" s="280">
        <v>0.4</v>
      </c>
      <c r="I902" s="274">
        <f t="shared" si="97"/>
        <v>5.1152000000000006</v>
      </c>
      <c r="J902" s="343"/>
    </row>
    <row r="903" spans="1:10" ht="19">
      <c r="A903" s="384"/>
      <c r="B903" s="282" t="s">
        <v>125</v>
      </c>
      <c r="C903" s="279">
        <v>2</v>
      </c>
      <c r="D903" s="279">
        <v>2</v>
      </c>
      <c r="E903" s="279">
        <v>4</v>
      </c>
      <c r="F903" s="280">
        <v>3.37</v>
      </c>
      <c r="G903" s="280">
        <v>0.23</v>
      </c>
      <c r="H903" s="280">
        <v>0.4</v>
      </c>
      <c r="I903" s="274">
        <f t="shared" si="97"/>
        <v>4.9606400000000006</v>
      </c>
      <c r="J903" s="343"/>
    </row>
    <row r="904" spans="1:10" ht="19">
      <c r="A904" s="384"/>
      <c r="B904" s="282" t="s">
        <v>126</v>
      </c>
      <c r="C904" s="279">
        <v>2</v>
      </c>
      <c r="D904" s="279">
        <v>2</v>
      </c>
      <c r="E904" s="279">
        <v>4</v>
      </c>
      <c r="F904" s="280">
        <v>4.95</v>
      </c>
      <c r="G904" s="280">
        <v>0.23</v>
      </c>
      <c r="H904" s="280">
        <v>0.65</v>
      </c>
      <c r="I904" s="274">
        <f t="shared" si="97"/>
        <v>11.840400000000001</v>
      </c>
      <c r="J904" s="343"/>
    </row>
    <row r="905" spans="1:10" ht="19">
      <c r="A905" s="384"/>
      <c r="B905" s="284" t="s">
        <v>127</v>
      </c>
      <c r="C905" s="279">
        <v>2</v>
      </c>
      <c r="D905" s="279">
        <v>2</v>
      </c>
      <c r="E905" s="279">
        <v>4</v>
      </c>
      <c r="F905" s="280">
        <v>2.1</v>
      </c>
      <c r="G905" s="280">
        <v>0.23</v>
      </c>
      <c r="H905" s="280">
        <v>0.4</v>
      </c>
      <c r="I905" s="274">
        <f t="shared" si="97"/>
        <v>3.0912000000000006</v>
      </c>
      <c r="J905" s="343"/>
    </row>
    <row r="906" spans="1:10" ht="19">
      <c r="A906" s="384"/>
      <c r="B906" s="282" t="s">
        <v>128</v>
      </c>
      <c r="C906" s="279">
        <v>2</v>
      </c>
      <c r="D906" s="279">
        <v>2</v>
      </c>
      <c r="E906" s="279">
        <v>4</v>
      </c>
      <c r="F906" s="280">
        <v>3.37</v>
      </c>
      <c r="G906" s="280">
        <v>0.23</v>
      </c>
      <c r="H906" s="280">
        <v>0.4</v>
      </c>
      <c r="I906" s="274">
        <f t="shared" si="97"/>
        <v>4.9606400000000006</v>
      </c>
      <c r="J906" s="343"/>
    </row>
    <row r="907" spans="1:10" ht="19">
      <c r="A907" s="384"/>
      <c r="B907" s="282" t="s">
        <v>129</v>
      </c>
      <c r="C907" s="279">
        <v>2</v>
      </c>
      <c r="D907" s="279">
        <v>2</v>
      </c>
      <c r="E907" s="279">
        <v>2</v>
      </c>
      <c r="F907" s="280">
        <v>5.0999999999999996</v>
      </c>
      <c r="G907" s="280">
        <v>0.23</v>
      </c>
      <c r="H907" s="280">
        <v>0.4</v>
      </c>
      <c r="I907" s="274">
        <f t="shared" si="97"/>
        <v>3.7536000000000005</v>
      </c>
      <c r="J907" s="343"/>
    </row>
    <row r="908" spans="1:10" ht="19">
      <c r="A908" s="384"/>
      <c r="B908" s="282" t="s">
        <v>130</v>
      </c>
      <c r="C908" s="279">
        <v>2</v>
      </c>
      <c r="D908" s="279">
        <v>2</v>
      </c>
      <c r="E908" s="279">
        <v>2</v>
      </c>
      <c r="F908" s="280">
        <v>8.06</v>
      </c>
      <c r="G908" s="280">
        <v>0.23</v>
      </c>
      <c r="H908" s="280">
        <v>0.4</v>
      </c>
      <c r="I908" s="274">
        <f t="shared" si="97"/>
        <v>5.9321600000000005</v>
      </c>
      <c r="J908" s="343"/>
    </row>
    <row r="909" spans="1:10" ht="19">
      <c r="A909" s="384"/>
      <c r="B909" s="282" t="s">
        <v>131</v>
      </c>
      <c r="C909" s="279">
        <v>2</v>
      </c>
      <c r="D909" s="279">
        <v>2</v>
      </c>
      <c r="E909" s="279">
        <v>4</v>
      </c>
      <c r="F909" s="280">
        <v>2.6</v>
      </c>
      <c r="G909" s="280">
        <v>0.23</v>
      </c>
      <c r="H909" s="280">
        <v>0.13</v>
      </c>
      <c r="I909" s="274">
        <f t="shared" si="97"/>
        <v>1.2438400000000003</v>
      </c>
      <c r="J909" s="343"/>
    </row>
    <row r="910" spans="1:10" ht="19">
      <c r="A910" s="384"/>
      <c r="B910" s="282" t="s">
        <v>132</v>
      </c>
      <c r="C910" s="279">
        <v>2</v>
      </c>
      <c r="D910" s="279">
        <v>2</v>
      </c>
      <c r="E910" s="279">
        <v>4</v>
      </c>
      <c r="F910" s="280">
        <v>1.26</v>
      </c>
      <c r="G910" s="280">
        <v>0.12</v>
      </c>
      <c r="H910" s="280">
        <v>0.4</v>
      </c>
      <c r="I910" s="274">
        <f t="shared" si="97"/>
        <v>0.9676800000000001</v>
      </c>
      <c r="J910" s="343"/>
    </row>
    <row r="911" spans="1:10" ht="19">
      <c r="A911" s="384"/>
      <c r="B911" s="282" t="s">
        <v>133</v>
      </c>
      <c r="C911" s="279"/>
      <c r="D911" s="279"/>
      <c r="E911" s="279"/>
      <c r="F911" s="280"/>
      <c r="G911" s="280"/>
      <c r="H911" s="280"/>
      <c r="I911" s="274">
        <f t="shared" si="97"/>
        <v>0</v>
      </c>
      <c r="J911" s="343"/>
    </row>
    <row r="912" spans="1:10" ht="19">
      <c r="A912" s="384"/>
      <c r="B912" s="282" t="s">
        <v>134</v>
      </c>
      <c r="C912" s="279">
        <v>2</v>
      </c>
      <c r="D912" s="279">
        <v>2</v>
      </c>
      <c r="E912" s="279">
        <v>4</v>
      </c>
      <c r="F912" s="280">
        <v>1.3</v>
      </c>
      <c r="G912" s="280">
        <v>0.23</v>
      </c>
      <c r="H912" s="280">
        <v>0.3</v>
      </c>
      <c r="I912" s="274">
        <f t="shared" si="97"/>
        <v>1.4352000000000003</v>
      </c>
      <c r="J912" s="343"/>
    </row>
    <row r="913" spans="1:10" ht="19">
      <c r="A913" s="384"/>
      <c r="B913" s="282" t="s">
        <v>135</v>
      </c>
      <c r="C913" s="279">
        <v>2</v>
      </c>
      <c r="D913" s="279">
        <v>2</v>
      </c>
      <c r="E913" s="279">
        <v>4</v>
      </c>
      <c r="F913" s="280">
        <v>5.25</v>
      </c>
      <c r="G913" s="280">
        <v>0.23</v>
      </c>
      <c r="H913" s="280">
        <v>0.3</v>
      </c>
      <c r="I913" s="274">
        <f t="shared" si="97"/>
        <v>5.7960000000000003</v>
      </c>
      <c r="J913" s="343"/>
    </row>
    <row r="914" spans="1:10" ht="19">
      <c r="A914" s="384"/>
      <c r="B914" s="282" t="s">
        <v>136</v>
      </c>
      <c r="C914" s="279">
        <v>2</v>
      </c>
      <c r="D914" s="279">
        <v>2</v>
      </c>
      <c r="E914" s="279">
        <v>1</v>
      </c>
      <c r="F914" s="280">
        <v>2.29</v>
      </c>
      <c r="G914" s="280">
        <v>0.23</v>
      </c>
      <c r="H914" s="280">
        <v>0.3</v>
      </c>
      <c r="I914" s="274">
        <f t="shared" si="97"/>
        <v>0.63204000000000005</v>
      </c>
      <c r="J914" s="343"/>
    </row>
    <row r="915" spans="1:10" ht="19">
      <c r="A915" s="384"/>
      <c r="B915" s="282" t="s">
        <v>137</v>
      </c>
      <c r="C915" s="279">
        <v>2</v>
      </c>
      <c r="D915" s="279">
        <v>2</v>
      </c>
      <c r="E915" s="279">
        <v>8</v>
      </c>
      <c r="F915" s="280">
        <v>3.55</v>
      </c>
      <c r="G915" s="280">
        <v>0.23</v>
      </c>
      <c r="H915" s="280">
        <v>0.4</v>
      </c>
      <c r="I915" s="274">
        <f t="shared" si="97"/>
        <v>10.4512</v>
      </c>
      <c r="J915" s="343"/>
    </row>
    <row r="916" spans="1:10" ht="19">
      <c r="A916" s="384"/>
      <c r="B916" s="282" t="s">
        <v>138</v>
      </c>
      <c r="C916" s="279">
        <v>2</v>
      </c>
      <c r="D916" s="279">
        <v>2</v>
      </c>
      <c r="E916" s="279">
        <v>4</v>
      </c>
      <c r="F916" s="280">
        <v>3.5</v>
      </c>
      <c r="G916" s="280">
        <v>0.23</v>
      </c>
      <c r="H916" s="280">
        <v>0.65</v>
      </c>
      <c r="I916" s="274">
        <f t="shared" si="97"/>
        <v>8.3720000000000017</v>
      </c>
      <c r="J916" s="343"/>
    </row>
    <row r="917" spans="1:10" ht="19">
      <c r="A917" s="384"/>
      <c r="B917" s="282" t="s">
        <v>139</v>
      </c>
      <c r="C917" s="279">
        <v>2</v>
      </c>
      <c r="D917" s="279">
        <v>2</v>
      </c>
      <c r="E917" s="279">
        <v>4</v>
      </c>
      <c r="F917" s="280">
        <v>3.5</v>
      </c>
      <c r="G917" s="280">
        <v>0.23</v>
      </c>
      <c r="H917" s="280">
        <v>0.65</v>
      </c>
      <c r="I917" s="274">
        <f t="shared" si="97"/>
        <v>8.3720000000000017</v>
      </c>
      <c r="J917" s="343"/>
    </row>
    <row r="918" spans="1:10" ht="19">
      <c r="A918" s="384"/>
      <c r="B918" s="282" t="s">
        <v>140</v>
      </c>
      <c r="C918" s="279">
        <v>2</v>
      </c>
      <c r="D918" s="279">
        <v>2</v>
      </c>
      <c r="E918" s="279">
        <v>1</v>
      </c>
      <c r="F918" s="280">
        <v>2.29</v>
      </c>
      <c r="G918" s="280">
        <v>0.23</v>
      </c>
      <c r="H918" s="280">
        <v>0.4</v>
      </c>
      <c r="I918" s="274">
        <f t="shared" si="97"/>
        <v>0.84272000000000014</v>
      </c>
      <c r="J918" s="343"/>
    </row>
    <row r="919" spans="1:10" ht="19">
      <c r="A919" s="384"/>
      <c r="B919" s="282" t="s">
        <v>141</v>
      </c>
      <c r="C919" s="279">
        <v>2</v>
      </c>
      <c r="D919" s="279">
        <v>2</v>
      </c>
      <c r="E919" s="279">
        <v>2</v>
      </c>
      <c r="F919" s="280">
        <v>3.05</v>
      </c>
      <c r="G919" s="280">
        <v>0.23</v>
      </c>
      <c r="H919" s="280">
        <v>0.4</v>
      </c>
      <c r="I919" s="274">
        <f t="shared" si="97"/>
        <v>2.2448000000000001</v>
      </c>
      <c r="J919" s="343"/>
    </row>
    <row r="920" spans="1:10" ht="19">
      <c r="A920" s="384"/>
      <c r="B920" s="282" t="s">
        <v>142</v>
      </c>
      <c r="C920" s="279">
        <v>2</v>
      </c>
      <c r="D920" s="279">
        <v>2</v>
      </c>
      <c r="E920" s="279">
        <v>2</v>
      </c>
      <c r="F920" s="280">
        <v>2.29</v>
      </c>
      <c r="G920" s="280">
        <v>0.23</v>
      </c>
      <c r="H920" s="280">
        <v>0.3</v>
      </c>
      <c r="I920" s="274">
        <f t="shared" si="97"/>
        <v>1.2640800000000001</v>
      </c>
      <c r="J920" s="343"/>
    </row>
    <row r="921" spans="1:10" ht="19">
      <c r="A921" s="384"/>
      <c r="B921" s="282" t="s">
        <v>143</v>
      </c>
      <c r="C921" s="279">
        <v>2</v>
      </c>
      <c r="D921" s="279">
        <v>2</v>
      </c>
      <c r="E921" s="279">
        <v>2</v>
      </c>
      <c r="F921" s="280">
        <v>3.05</v>
      </c>
      <c r="G921" s="280">
        <v>0.23</v>
      </c>
      <c r="H921" s="280">
        <v>0.15</v>
      </c>
      <c r="I921" s="274">
        <f t="shared" si="97"/>
        <v>0.84179999999999999</v>
      </c>
      <c r="J921" s="343"/>
    </row>
    <row r="922" spans="1:10" ht="19">
      <c r="A922" s="384"/>
      <c r="B922" s="272" t="s">
        <v>144</v>
      </c>
      <c r="C922" s="273">
        <v>2</v>
      </c>
      <c r="D922" s="279">
        <v>2</v>
      </c>
      <c r="E922" s="273">
        <v>4</v>
      </c>
      <c r="F922" s="274">
        <v>5.76</v>
      </c>
      <c r="G922" s="274">
        <v>0.23</v>
      </c>
      <c r="H922" s="274">
        <v>0.15</v>
      </c>
      <c r="I922" s="274">
        <f t="shared" si="97"/>
        <v>3.1795199999999997</v>
      </c>
      <c r="J922" s="343"/>
    </row>
    <row r="923" spans="1:10" ht="19">
      <c r="A923" s="384"/>
      <c r="B923" s="282" t="s">
        <v>145</v>
      </c>
      <c r="C923" s="286"/>
      <c r="D923" s="286"/>
      <c r="E923" s="286"/>
      <c r="F923" s="287"/>
      <c r="G923" s="287"/>
      <c r="H923" s="287"/>
      <c r="I923" s="274">
        <f t="shared" si="97"/>
        <v>0</v>
      </c>
      <c r="J923" s="343"/>
    </row>
    <row r="924" spans="1:10" ht="19">
      <c r="A924" s="384"/>
      <c r="B924" s="277" t="s">
        <v>85</v>
      </c>
      <c r="C924" s="273">
        <v>2</v>
      </c>
      <c r="D924" s="273">
        <v>1</v>
      </c>
      <c r="E924" s="273">
        <v>4</v>
      </c>
      <c r="F924" s="274">
        <v>3.2</v>
      </c>
      <c r="G924" s="274">
        <v>4.2699999999999996</v>
      </c>
      <c r="H924" s="289"/>
      <c r="I924" s="274">
        <f t="shared" si="97"/>
        <v>109.312</v>
      </c>
      <c r="J924" s="343"/>
    </row>
    <row r="925" spans="1:10" ht="19">
      <c r="A925" s="384"/>
      <c r="B925" s="277" t="s">
        <v>146</v>
      </c>
      <c r="C925" s="273">
        <v>2</v>
      </c>
      <c r="D925" s="273">
        <v>1</v>
      </c>
      <c r="E925" s="273">
        <v>4</v>
      </c>
      <c r="F925" s="274">
        <v>3.35</v>
      </c>
      <c r="G925" s="274">
        <v>3.05</v>
      </c>
      <c r="H925" s="289"/>
      <c r="I925" s="274">
        <f t="shared" si="97"/>
        <v>81.739999999999995</v>
      </c>
      <c r="J925" s="343"/>
    </row>
    <row r="926" spans="1:10" ht="19">
      <c r="A926" s="384"/>
      <c r="B926" s="277" t="s">
        <v>147</v>
      </c>
      <c r="C926" s="273">
        <v>2</v>
      </c>
      <c r="D926" s="273">
        <v>1</v>
      </c>
      <c r="E926" s="273">
        <v>4</v>
      </c>
      <c r="F926" s="274">
        <v>3.05</v>
      </c>
      <c r="G926" s="274">
        <v>3.05</v>
      </c>
      <c r="H926" s="289"/>
      <c r="I926" s="274">
        <f t="shared" si="97"/>
        <v>74.419999999999987</v>
      </c>
      <c r="J926" s="343"/>
    </row>
    <row r="927" spans="1:10" ht="19">
      <c r="A927" s="384"/>
      <c r="B927" s="277" t="s">
        <v>148</v>
      </c>
      <c r="C927" s="273">
        <v>2</v>
      </c>
      <c r="D927" s="273">
        <v>1</v>
      </c>
      <c r="E927" s="273">
        <v>4</v>
      </c>
      <c r="F927" s="274">
        <v>0.85</v>
      </c>
      <c r="G927" s="274">
        <v>1.82</v>
      </c>
      <c r="H927" s="289"/>
      <c r="I927" s="274">
        <f t="shared" si="97"/>
        <v>12.375999999999999</v>
      </c>
      <c r="J927" s="343"/>
    </row>
    <row r="928" spans="1:10" ht="19">
      <c r="A928" s="384"/>
      <c r="B928" s="277" t="s">
        <v>149</v>
      </c>
      <c r="C928" s="273">
        <v>2</v>
      </c>
      <c r="D928" s="273">
        <v>1</v>
      </c>
      <c r="E928" s="273">
        <v>4</v>
      </c>
      <c r="F928" s="274">
        <v>3.05</v>
      </c>
      <c r="G928" s="274">
        <v>1</v>
      </c>
      <c r="H928" s="289"/>
      <c r="I928" s="274">
        <f t="shared" si="97"/>
        <v>24.4</v>
      </c>
      <c r="J928" s="343"/>
    </row>
    <row r="929" spans="1:10" ht="19">
      <c r="A929" s="384"/>
      <c r="B929" s="277" t="s">
        <v>150</v>
      </c>
      <c r="C929" s="273">
        <v>2</v>
      </c>
      <c r="D929" s="273">
        <v>1</v>
      </c>
      <c r="E929" s="273">
        <v>4</v>
      </c>
      <c r="F929" s="274">
        <v>1.41</v>
      </c>
      <c r="G929" s="274">
        <v>1.97</v>
      </c>
      <c r="H929" s="289"/>
      <c r="I929" s="274">
        <f t="shared" si="97"/>
        <v>22.221599999999999</v>
      </c>
      <c r="J929" s="343"/>
    </row>
    <row r="930" spans="1:10" ht="19">
      <c r="A930" s="384"/>
      <c r="B930" s="272" t="s">
        <v>151</v>
      </c>
      <c r="C930" s="273">
        <v>2</v>
      </c>
      <c r="D930" s="273">
        <v>1</v>
      </c>
      <c r="E930" s="273">
        <v>4</v>
      </c>
      <c r="F930" s="274">
        <v>2.04</v>
      </c>
      <c r="G930" s="274">
        <v>1.37</v>
      </c>
      <c r="H930" s="289"/>
      <c r="I930" s="274">
        <f t="shared" si="97"/>
        <v>22.358400000000003</v>
      </c>
      <c r="J930" s="343"/>
    </row>
    <row r="931" spans="1:10" ht="19">
      <c r="A931" s="384"/>
      <c r="B931" s="272" t="s">
        <v>84</v>
      </c>
      <c r="C931" s="273">
        <v>2</v>
      </c>
      <c r="D931" s="273">
        <v>1</v>
      </c>
      <c r="E931" s="273">
        <v>4</v>
      </c>
      <c r="F931" s="274">
        <v>2.14</v>
      </c>
      <c r="G931" s="274">
        <v>2.25</v>
      </c>
      <c r="H931" s="289"/>
      <c r="I931" s="274">
        <f t="shared" si="97"/>
        <v>38.520000000000003</v>
      </c>
      <c r="J931" s="343"/>
    </row>
    <row r="932" spans="1:10" ht="19">
      <c r="A932" s="384"/>
      <c r="B932" s="282" t="s">
        <v>152</v>
      </c>
      <c r="C932" s="279">
        <v>2</v>
      </c>
      <c r="D932" s="279">
        <v>1</v>
      </c>
      <c r="E932" s="279">
        <v>4</v>
      </c>
      <c r="F932" s="280">
        <v>2.35</v>
      </c>
      <c r="G932" s="280">
        <v>1</v>
      </c>
      <c r="H932" s="289"/>
      <c r="I932" s="274">
        <f t="shared" si="97"/>
        <v>18.8</v>
      </c>
      <c r="J932" s="343"/>
    </row>
    <row r="933" spans="1:10" ht="19">
      <c r="A933" s="384"/>
      <c r="B933" s="282" t="s">
        <v>153</v>
      </c>
      <c r="C933" s="279">
        <v>2</v>
      </c>
      <c r="D933" s="279">
        <v>1</v>
      </c>
      <c r="E933" s="279">
        <v>1</v>
      </c>
      <c r="F933" s="280">
        <v>2.29</v>
      </c>
      <c r="G933" s="280">
        <v>5.95</v>
      </c>
      <c r="H933" s="289"/>
      <c r="I933" s="274">
        <f t="shared" si="97"/>
        <v>27.251000000000001</v>
      </c>
      <c r="J933" s="343"/>
    </row>
    <row r="934" spans="1:10" ht="19">
      <c r="A934" s="384"/>
      <c r="B934" s="282" t="s">
        <v>154</v>
      </c>
      <c r="C934" s="279">
        <v>2</v>
      </c>
      <c r="D934" s="279">
        <v>1</v>
      </c>
      <c r="E934" s="279">
        <v>2</v>
      </c>
      <c r="F934" s="280">
        <v>3.09</v>
      </c>
      <c r="G934" s="280">
        <v>1.05</v>
      </c>
      <c r="H934" s="289"/>
      <c r="I934" s="274">
        <f t="shared" si="97"/>
        <v>12.978</v>
      </c>
      <c r="J934" s="343"/>
    </row>
    <row r="935" spans="1:10" ht="19">
      <c r="A935" s="384"/>
      <c r="B935" s="282" t="s">
        <v>155</v>
      </c>
      <c r="C935" s="279">
        <v>2</v>
      </c>
      <c r="D935" s="279">
        <v>1</v>
      </c>
      <c r="E935" s="279">
        <v>1</v>
      </c>
      <c r="F935" s="280">
        <v>2.29</v>
      </c>
      <c r="G935" s="280">
        <v>1</v>
      </c>
      <c r="H935" s="289"/>
      <c r="I935" s="274">
        <f t="shared" si="97"/>
        <v>4.58</v>
      </c>
      <c r="J935" s="343"/>
    </row>
    <row r="936" spans="1:10" ht="19">
      <c r="A936" s="384"/>
      <c r="B936" s="282" t="s">
        <v>156</v>
      </c>
      <c r="C936" s="279">
        <v>2</v>
      </c>
      <c r="D936" s="279">
        <v>0.5</v>
      </c>
      <c r="E936" s="279">
        <v>18</v>
      </c>
      <c r="F936" s="280">
        <v>1.05</v>
      </c>
      <c r="G936" s="280">
        <v>0.3</v>
      </c>
      <c r="H936" s="289"/>
      <c r="I936" s="274">
        <f t="shared" si="97"/>
        <v>5.6700000000000008</v>
      </c>
      <c r="J936" s="343"/>
    </row>
    <row r="937" spans="1:10" ht="19">
      <c r="A937" s="384"/>
      <c r="B937" s="282" t="s">
        <v>157</v>
      </c>
      <c r="C937" s="279"/>
      <c r="D937" s="279"/>
      <c r="E937" s="279"/>
      <c r="F937" s="280"/>
      <c r="G937" s="280"/>
      <c r="H937" s="280"/>
      <c r="I937" s="280"/>
      <c r="J937" s="343"/>
    </row>
    <row r="938" spans="1:10" ht="19">
      <c r="A938" s="384"/>
      <c r="B938" s="272" t="s">
        <v>158</v>
      </c>
      <c r="C938" s="273">
        <v>2</v>
      </c>
      <c r="D938" s="273">
        <v>2</v>
      </c>
      <c r="E938" s="273">
        <v>1</v>
      </c>
      <c r="F938" s="274">
        <v>1.96</v>
      </c>
      <c r="G938" s="274"/>
      <c r="H938" s="274">
        <v>0.05</v>
      </c>
      <c r="I938" s="280">
        <f t="shared" ref="I938:I940" si="98">PRODUCT(C938:H938)</f>
        <v>0.39200000000000002</v>
      </c>
      <c r="J938" s="343"/>
    </row>
    <row r="939" spans="1:10" ht="19">
      <c r="A939" s="384"/>
      <c r="B939" s="282" t="s">
        <v>159</v>
      </c>
      <c r="C939" s="279">
        <v>2</v>
      </c>
      <c r="D939" s="279">
        <v>2</v>
      </c>
      <c r="E939" s="279">
        <v>2</v>
      </c>
      <c r="F939" s="280">
        <v>1.36</v>
      </c>
      <c r="G939" s="274"/>
      <c r="H939" s="280">
        <v>0.15</v>
      </c>
      <c r="I939" s="280">
        <f t="shared" si="98"/>
        <v>1.6320000000000001</v>
      </c>
      <c r="J939" s="343"/>
    </row>
    <row r="940" spans="1:10" ht="19">
      <c r="A940" s="384"/>
      <c r="B940" s="282" t="s">
        <v>160</v>
      </c>
      <c r="C940" s="279">
        <v>2</v>
      </c>
      <c r="D940" s="279">
        <v>2</v>
      </c>
      <c r="E940" s="279">
        <v>2</v>
      </c>
      <c r="F940" s="280">
        <v>1.21</v>
      </c>
      <c r="G940" s="274"/>
      <c r="H940" s="280">
        <v>0.15</v>
      </c>
      <c r="I940" s="280">
        <f t="shared" si="98"/>
        <v>1.452</v>
      </c>
      <c r="J940" s="343"/>
    </row>
    <row r="941" spans="1:10" ht="19">
      <c r="A941" s="384"/>
      <c r="B941" s="272" t="s">
        <v>346</v>
      </c>
      <c r="C941" s="298"/>
      <c r="D941" s="298"/>
      <c r="E941" s="298"/>
      <c r="F941" s="298"/>
      <c r="G941" s="298"/>
      <c r="H941" s="298"/>
      <c r="I941" s="298"/>
      <c r="J941" s="343"/>
    </row>
    <row r="942" spans="1:10" ht="19">
      <c r="A942" s="384"/>
      <c r="B942" s="282" t="s">
        <v>120</v>
      </c>
      <c r="C942" s="279"/>
      <c r="D942" s="279"/>
      <c r="E942" s="279"/>
      <c r="F942" s="280"/>
      <c r="G942" s="280"/>
      <c r="H942" s="280"/>
      <c r="I942" s="280"/>
      <c r="J942" s="343"/>
    </row>
    <row r="943" spans="1:10" ht="19">
      <c r="A943" s="384"/>
      <c r="B943" s="282" t="s">
        <v>121</v>
      </c>
      <c r="C943" s="279"/>
      <c r="D943" s="279"/>
      <c r="E943" s="279"/>
      <c r="F943" s="280"/>
      <c r="G943" s="280"/>
      <c r="H943" s="280"/>
      <c r="I943" s="280"/>
      <c r="J943" s="343"/>
    </row>
    <row r="944" spans="1:10" ht="19">
      <c r="A944" s="384"/>
      <c r="B944" s="282" t="s">
        <v>122</v>
      </c>
      <c r="C944" s="279">
        <v>2</v>
      </c>
      <c r="D944" s="279">
        <v>2</v>
      </c>
      <c r="E944" s="279">
        <v>2</v>
      </c>
      <c r="F944" s="280">
        <v>4.03</v>
      </c>
      <c r="G944" s="280"/>
      <c r="H944" s="280">
        <v>0.4</v>
      </c>
      <c r="I944" s="274">
        <f t="shared" ref="I944:I980" si="99">PRODUCT(C944:H944)</f>
        <v>12.896000000000001</v>
      </c>
      <c r="J944" s="343"/>
    </row>
    <row r="945" spans="1:10" ht="19">
      <c r="A945" s="324"/>
      <c r="B945" s="282" t="s">
        <v>123</v>
      </c>
      <c r="C945" s="279">
        <v>2</v>
      </c>
      <c r="D945" s="279">
        <v>2</v>
      </c>
      <c r="E945" s="279">
        <v>4</v>
      </c>
      <c r="F945" s="280">
        <v>5.88</v>
      </c>
      <c r="G945" s="280"/>
      <c r="H945" s="280">
        <v>0.65</v>
      </c>
      <c r="I945" s="274">
        <f t="shared" si="99"/>
        <v>61.152000000000001</v>
      </c>
      <c r="J945" s="338"/>
    </row>
    <row r="946" spans="1:10" ht="19">
      <c r="A946" s="324"/>
      <c r="B946" s="282" t="s">
        <v>124</v>
      </c>
      <c r="C946" s="279">
        <v>2</v>
      </c>
      <c r="D946" s="279">
        <v>2</v>
      </c>
      <c r="E946" s="279">
        <v>2</v>
      </c>
      <c r="F946" s="280">
        <v>6.95</v>
      </c>
      <c r="G946" s="280"/>
      <c r="H946" s="280">
        <v>0.4</v>
      </c>
      <c r="I946" s="274">
        <f t="shared" si="99"/>
        <v>22.240000000000002</v>
      </c>
      <c r="J946" s="338"/>
    </row>
    <row r="947" spans="1:10" ht="19">
      <c r="A947" s="384"/>
      <c r="B947" s="282" t="s">
        <v>125</v>
      </c>
      <c r="C947" s="279">
        <v>2</v>
      </c>
      <c r="D947" s="279">
        <v>2</v>
      </c>
      <c r="E947" s="279">
        <v>4</v>
      </c>
      <c r="F947" s="280">
        <v>3.37</v>
      </c>
      <c r="G947" s="280"/>
      <c r="H947" s="280">
        <v>0.4</v>
      </c>
      <c r="I947" s="274">
        <f t="shared" si="99"/>
        <v>21.568000000000001</v>
      </c>
      <c r="J947" s="343"/>
    </row>
    <row r="948" spans="1:10" ht="19">
      <c r="A948" s="384"/>
      <c r="B948" s="282" t="s">
        <v>126</v>
      </c>
      <c r="C948" s="279">
        <v>2</v>
      </c>
      <c r="D948" s="279">
        <v>2</v>
      </c>
      <c r="E948" s="279">
        <v>4</v>
      </c>
      <c r="F948" s="280">
        <v>4.95</v>
      </c>
      <c r="G948" s="280"/>
      <c r="H948" s="280">
        <v>0.65</v>
      </c>
      <c r="I948" s="274">
        <f t="shared" si="99"/>
        <v>51.480000000000004</v>
      </c>
      <c r="J948" s="343"/>
    </row>
    <row r="949" spans="1:10" ht="19">
      <c r="A949" s="384"/>
      <c r="B949" s="284" t="s">
        <v>127</v>
      </c>
      <c r="C949" s="279">
        <v>2</v>
      </c>
      <c r="D949" s="279">
        <v>2</v>
      </c>
      <c r="E949" s="279">
        <v>4</v>
      </c>
      <c r="F949" s="280">
        <v>2.1</v>
      </c>
      <c r="G949" s="280"/>
      <c r="H949" s="280">
        <v>0.4</v>
      </c>
      <c r="I949" s="274">
        <f t="shared" si="99"/>
        <v>13.440000000000001</v>
      </c>
      <c r="J949" s="343"/>
    </row>
    <row r="950" spans="1:10" ht="19">
      <c r="A950" s="384"/>
      <c r="B950" s="282" t="s">
        <v>128</v>
      </c>
      <c r="C950" s="279">
        <v>2</v>
      </c>
      <c r="D950" s="279">
        <v>2</v>
      </c>
      <c r="E950" s="279">
        <v>4</v>
      </c>
      <c r="F950" s="280">
        <v>3.37</v>
      </c>
      <c r="G950" s="280"/>
      <c r="H950" s="280">
        <v>0.4</v>
      </c>
      <c r="I950" s="274">
        <f t="shared" si="99"/>
        <v>21.568000000000001</v>
      </c>
      <c r="J950" s="343"/>
    </row>
    <row r="951" spans="1:10" ht="19">
      <c r="A951" s="384"/>
      <c r="B951" s="282" t="s">
        <v>129</v>
      </c>
      <c r="C951" s="279">
        <v>2</v>
      </c>
      <c r="D951" s="279">
        <v>2</v>
      </c>
      <c r="E951" s="279">
        <v>2</v>
      </c>
      <c r="F951" s="280">
        <v>5.0999999999999996</v>
      </c>
      <c r="G951" s="280"/>
      <c r="H951" s="280">
        <v>0.4</v>
      </c>
      <c r="I951" s="274">
        <f t="shared" si="99"/>
        <v>16.32</v>
      </c>
      <c r="J951" s="343"/>
    </row>
    <row r="952" spans="1:10" ht="19">
      <c r="A952" s="384"/>
      <c r="B952" s="282" t="s">
        <v>130</v>
      </c>
      <c r="C952" s="279">
        <v>2</v>
      </c>
      <c r="D952" s="279">
        <v>2</v>
      </c>
      <c r="E952" s="279">
        <v>2</v>
      </c>
      <c r="F952" s="280">
        <v>8.06</v>
      </c>
      <c r="G952" s="280"/>
      <c r="H952" s="280">
        <v>0.4</v>
      </c>
      <c r="I952" s="274">
        <f t="shared" si="99"/>
        <v>25.792000000000002</v>
      </c>
      <c r="J952" s="343"/>
    </row>
    <row r="953" spans="1:10" ht="19">
      <c r="A953" s="384"/>
      <c r="B953" s="282" t="s">
        <v>131</v>
      </c>
      <c r="C953" s="279">
        <v>2</v>
      </c>
      <c r="D953" s="279">
        <v>2</v>
      </c>
      <c r="E953" s="279">
        <v>4</v>
      </c>
      <c r="F953" s="280">
        <v>2.6</v>
      </c>
      <c r="G953" s="280"/>
      <c r="H953" s="280">
        <v>0.13</v>
      </c>
      <c r="I953" s="274">
        <f t="shared" si="99"/>
        <v>5.4080000000000004</v>
      </c>
      <c r="J953" s="343"/>
    </row>
    <row r="954" spans="1:10" ht="19">
      <c r="A954" s="384"/>
      <c r="B954" s="282" t="s">
        <v>132</v>
      </c>
      <c r="C954" s="279">
        <v>2</v>
      </c>
      <c r="D954" s="279">
        <v>2</v>
      </c>
      <c r="E954" s="279">
        <v>4</v>
      </c>
      <c r="F954" s="280">
        <v>1.26</v>
      </c>
      <c r="G954" s="280"/>
      <c r="H954" s="280">
        <v>0.4</v>
      </c>
      <c r="I954" s="274">
        <f t="shared" si="99"/>
        <v>8.0640000000000001</v>
      </c>
      <c r="J954" s="343"/>
    </row>
    <row r="955" spans="1:10" ht="19">
      <c r="A955" s="384"/>
      <c r="B955" s="282" t="s">
        <v>133</v>
      </c>
      <c r="C955" s="279"/>
      <c r="D955" s="279"/>
      <c r="E955" s="279"/>
      <c r="F955" s="280"/>
      <c r="G955" s="280"/>
      <c r="H955" s="280"/>
      <c r="I955" s="274">
        <f t="shared" si="99"/>
        <v>0</v>
      </c>
      <c r="J955" s="343"/>
    </row>
    <row r="956" spans="1:10" ht="19">
      <c r="A956" s="384"/>
      <c r="B956" s="282" t="s">
        <v>134</v>
      </c>
      <c r="C956" s="279">
        <v>2</v>
      </c>
      <c r="D956" s="279">
        <v>2</v>
      </c>
      <c r="E956" s="279">
        <v>4</v>
      </c>
      <c r="F956" s="280">
        <v>1.3</v>
      </c>
      <c r="G956" s="280"/>
      <c r="H956" s="280">
        <v>0.3</v>
      </c>
      <c r="I956" s="274">
        <f t="shared" si="99"/>
        <v>6.24</v>
      </c>
      <c r="J956" s="343"/>
    </row>
    <row r="957" spans="1:10" ht="19">
      <c r="A957" s="384"/>
      <c r="B957" s="282" t="s">
        <v>135</v>
      </c>
      <c r="C957" s="279">
        <v>2</v>
      </c>
      <c r="D957" s="279">
        <v>2</v>
      </c>
      <c r="E957" s="279">
        <v>4</v>
      </c>
      <c r="F957" s="280">
        <v>5.25</v>
      </c>
      <c r="G957" s="280"/>
      <c r="H957" s="280">
        <v>0.3</v>
      </c>
      <c r="I957" s="274">
        <f t="shared" si="99"/>
        <v>25.2</v>
      </c>
      <c r="J957" s="343"/>
    </row>
    <row r="958" spans="1:10" ht="19">
      <c r="A958" s="384"/>
      <c r="B958" s="282" t="s">
        <v>136</v>
      </c>
      <c r="C958" s="279">
        <v>2</v>
      </c>
      <c r="D958" s="279">
        <v>2</v>
      </c>
      <c r="E958" s="279">
        <v>1</v>
      </c>
      <c r="F958" s="280">
        <v>2.29</v>
      </c>
      <c r="G958" s="280"/>
      <c r="H958" s="280">
        <v>0.3</v>
      </c>
      <c r="I958" s="274">
        <f t="shared" si="99"/>
        <v>2.7479999999999998</v>
      </c>
      <c r="J958" s="343"/>
    </row>
    <row r="959" spans="1:10" ht="19">
      <c r="A959" s="384"/>
      <c r="B959" s="282" t="s">
        <v>137</v>
      </c>
      <c r="C959" s="279">
        <v>2</v>
      </c>
      <c r="D959" s="279">
        <v>2</v>
      </c>
      <c r="E959" s="279">
        <v>8</v>
      </c>
      <c r="F959" s="280">
        <v>3.55</v>
      </c>
      <c r="G959" s="280"/>
      <c r="H959" s="280">
        <v>0.4</v>
      </c>
      <c r="I959" s="274">
        <f t="shared" si="99"/>
        <v>45.44</v>
      </c>
      <c r="J959" s="343"/>
    </row>
    <row r="960" spans="1:10" ht="19">
      <c r="A960" s="384"/>
      <c r="B960" s="282" t="s">
        <v>138</v>
      </c>
      <c r="C960" s="279">
        <v>2</v>
      </c>
      <c r="D960" s="279">
        <v>2</v>
      </c>
      <c r="E960" s="279">
        <v>4</v>
      </c>
      <c r="F960" s="280">
        <v>3.5</v>
      </c>
      <c r="G960" s="280"/>
      <c r="H960" s="280">
        <v>0.65</v>
      </c>
      <c r="I960" s="274">
        <f t="shared" si="99"/>
        <v>36.4</v>
      </c>
      <c r="J960" s="343"/>
    </row>
    <row r="961" spans="1:10" ht="19">
      <c r="A961" s="384"/>
      <c r="B961" s="282" t="s">
        <v>139</v>
      </c>
      <c r="C961" s="279">
        <v>2</v>
      </c>
      <c r="D961" s="279">
        <v>2</v>
      </c>
      <c r="E961" s="279">
        <v>4</v>
      </c>
      <c r="F961" s="280">
        <v>3.5</v>
      </c>
      <c r="G961" s="280"/>
      <c r="H961" s="280">
        <v>0.65</v>
      </c>
      <c r="I961" s="274">
        <f t="shared" si="99"/>
        <v>36.4</v>
      </c>
      <c r="J961" s="343"/>
    </row>
    <row r="962" spans="1:10" ht="19">
      <c r="A962" s="384"/>
      <c r="B962" s="282" t="s">
        <v>140</v>
      </c>
      <c r="C962" s="279">
        <v>2</v>
      </c>
      <c r="D962" s="279">
        <v>2</v>
      </c>
      <c r="E962" s="279">
        <v>1</v>
      </c>
      <c r="F962" s="280">
        <v>2.29</v>
      </c>
      <c r="G962" s="280"/>
      <c r="H962" s="280">
        <v>0.4</v>
      </c>
      <c r="I962" s="274">
        <f t="shared" si="99"/>
        <v>3.6640000000000001</v>
      </c>
      <c r="J962" s="343"/>
    </row>
    <row r="963" spans="1:10" ht="19">
      <c r="A963" s="384"/>
      <c r="B963" s="282" t="s">
        <v>141</v>
      </c>
      <c r="C963" s="279">
        <v>2</v>
      </c>
      <c r="D963" s="279">
        <v>2</v>
      </c>
      <c r="E963" s="279">
        <v>2</v>
      </c>
      <c r="F963" s="280">
        <v>3.05</v>
      </c>
      <c r="G963" s="280"/>
      <c r="H963" s="280">
        <v>0.4</v>
      </c>
      <c r="I963" s="274">
        <f t="shared" si="99"/>
        <v>9.76</v>
      </c>
      <c r="J963" s="343"/>
    </row>
    <row r="964" spans="1:10" ht="19">
      <c r="A964" s="384"/>
      <c r="B964" s="282" t="s">
        <v>142</v>
      </c>
      <c r="C964" s="279">
        <v>2</v>
      </c>
      <c r="D964" s="279">
        <v>2</v>
      </c>
      <c r="E964" s="279">
        <v>2</v>
      </c>
      <c r="F964" s="280">
        <v>2.29</v>
      </c>
      <c r="G964" s="280"/>
      <c r="H964" s="280">
        <v>0.3</v>
      </c>
      <c r="I964" s="274">
        <f t="shared" si="99"/>
        <v>5.4959999999999996</v>
      </c>
      <c r="J964" s="343"/>
    </row>
    <row r="965" spans="1:10" ht="19">
      <c r="A965" s="384"/>
      <c r="B965" s="282" t="s">
        <v>143</v>
      </c>
      <c r="C965" s="279">
        <v>2</v>
      </c>
      <c r="D965" s="279">
        <v>2</v>
      </c>
      <c r="E965" s="279">
        <v>2</v>
      </c>
      <c r="F965" s="280">
        <v>3.05</v>
      </c>
      <c r="G965" s="280"/>
      <c r="H965" s="280">
        <v>0.15</v>
      </c>
      <c r="I965" s="274">
        <f t="shared" si="99"/>
        <v>3.6599999999999997</v>
      </c>
      <c r="J965" s="343"/>
    </row>
    <row r="966" spans="1:10" ht="19">
      <c r="A966" s="384"/>
      <c r="B966" s="272" t="s">
        <v>144</v>
      </c>
      <c r="C966" s="273">
        <v>2</v>
      </c>
      <c r="D966" s="279">
        <v>2</v>
      </c>
      <c r="E966" s="273">
        <v>4</v>
      </c>
      <c r="F966" s="274">
        <v>5.76</v>
      </c>
      <c r="G966" s="274"/>
      <c r="H966" s="274">
        <v>0.15</v>
      </c>
      <c r="I966" s="274">
        <f t="shared" si="99"/>
        <v>13.824</v>
      </c>
      <c r="J966" s="343"/>
    </row>
    <row r="967" spans="1:10" ht="19">
      <c r="A967" s="384"/>
      <c r="B967" s="282" t="s">
        <v>145</v>
      </c>
      <c r="C967" s="286"/>
      <c r="D967" s="286"/>
      <c r="E967" s="286"/>
      <c r="F967" s="287"/>
      <c r="G967" s="287"/>
      <c r="H967" s="287"/>
      <c r="I967" s="274">
        <f t="shared" si="99"/>
        <v>0</v>
      </c>
      <c r="J967" s="343"/>
    </row>
    <row r="968" spans="1:10" ht="19">
      <c r="A968" s="384"/>
      <c r="B968" s="277" t="s">
        <v>85</v>
      </c>
      <c r="C968" s="273">
        <v>2</v>
      </c>
      <c r="D968" s="273">
        <v>1</v>
      </c>
      <c r="E968" s="273">
        <v>4</v>
      </c>
      <c r="F968" s="274">
        <v>3.2</v>
      </c>
      <c r="G968" s="274">
        <v>4.2699999999999996</v>
      </c>
      <c r="H968" s="289"/>
      <c r="I968" s="274">
        <f t="shared" si="99"/>
        <v>109.312</v>
      </c>
      <c r="J968" s="343"/>
    </row>
    <row r="969" spans="1:10" ht="19">
      <c r="A969" s="384"/>
      <c r="B969" s="277" t="s">
        <v>146</v>
      </c>
      <c r="C969" s="273">
        <v>2</v>
      </c>
      <c r="D969" s="273">
        <v>1</v>
      </c>
      <c r="E969" s="273">
        <v>4</v>
      </c>
      <c r="F969" s="274">
        <v>3.35</v>
      </c>
      <c r="G969" s="274">
        <v>3.05</v>
      </c>
      <c r="H969" s="289"/>
      <c r="I969" s="274">
        <f t="shared" si="99"/>
        <v>81.739999999999995</v>
      </c>
      <c r="J969" s="343"/>
    </row>
    <row r="970" spans="1:10" ht="19">
      <c r="A970" s="384"/>
      <c r="B970" s="277" t="s">
        <v>147</v>
      </c>
      <c r="C970" s="273">
        <v>2</v>
      </c>
      <c r="D970" s="273">
        <v>1</v>
      </c>
      <c r="E970" s="273">
        <v>4</v>
      </c>
      <c r="F970" s="274">
        <v>3.05</v>
      </c>
      <c r="G970" s="274">
        <v>3.05</v>
      </c>
      <c r="H970" s="289"/>
      <c r="I970" s="274">
        <f t="shared" si="99"/>
        <v>74.419999999999987</v>
      </c>
      <c r="J970" s="343"/>
    </row>
    <row r="971" spans="1:10" ht="19">
      <c r="A971" s="384"/>
      <c r="B971" s="277" t="s">
        <v>148</v>
      </c>
      <c r="C971" s="273">
        <v>2</v>
      </c>
      <c r="D971" s="273">
        <v>1</v>
      </c>
      <c r="E971" s="273">
        <v>4</v>
      </c>
      <c r="F971" s="274">
        <v>0.85</v>
      </c>
      <c r="G971" s="274">
        <v>1.82</v>
      </c>
      <c r="H971" s="289"/>
      <c r="I971" s="274">
        <f t="shared" si="99"/>
        <v>12.375999999999999</v>
      </c>
      <c r="J971" s="343"/>
    </row>
    <row r="972" spans="1:10" ht="19">
      <c r="A972" s="384"/>
      <c r="B972" s="277" t="s">
        <v>149</v>
      </c>
      <c r="C972" s="273">
        <v>2</v>
      </c>
      <c r="D972" s="273">
        <v>1</v>
      </c>
      <c r="E972" s="273">
        <v>4</v>
      </c>
      <c r="F972" s="274">
        <v>3.05</v>
      </c>
      <c r="G972" s="274">
        <v>1</v>
      </c>
      <c r="H972" s="289"/>
      <c r="I972" s="274">
        <f t="shared" si="99"/>
        <v>24.4</v>
      </c>
      <c r="J972" s="343"/>
    </row>
    <row r="973" spans="1:10" ht="19">
      <c r="A973" s="384"/>
      <c r="B973" s="277" t="s">
        <v>150</v>
      </c>
      <c r="C973" s="273">
        <v>2</v>
      </c>
      <c r="D973" s="273">
        <v>1</v>
      </c>
      <c r="E973" s="273">
        <v>4</v>
      </c>
      <c r="F973" s="274">
        <v>1.41</v>
      </c>
      <c r="G973" s="274">
        <v>1.97</v>
      </c>
      <c r="H973" s="289"/>
      <c r="I973" s="274">
        <f t="shared" si="99"/>
        <v>22.221599999999999</v>
      </c>
      <c r="J973" s="343"/>
    </row>
    <row r="974" spans="1:10" ht="19">
      <c r="A974" s="384"/>
      <c r="B974" s="272" t="s">
        <v>151</v>
      </c>
      <c r="C974" s="273">
        <v>2</v>
      </c>
      <c r="D974" s="273">
        <v>1</v>
      </c>
      <c r="E974" s="273">
        <v>4</v>
      </c>
      <c r="F974" s="274">
        <v>2.04</v>
      </c>
      <c r="G974" s="274">
        <v>1.37</v>
      </c>
      <c r="H974" s="289"/>
      <c r="I974" s="274">
        <f t="shared" si="99"/>
        <v>22.358400000000003</v>
      </c>
      <c r="J974" s="343"/>
    </row>
    <row r="975" spans="1:10" ht="19">
      <c r="A975" s="384"/>
      <c r="B975" s="272" t="s">
        <v>84</v>
      </c>
      <c r="C975" s="273">
        <v>2</v>
      </c>
      <c r="D975" s="273">
        <v>1</v>
      </c>
      <c r="E975" s="273">
        <v>4</v>
      </c>
      <c r="F975" s="274">
        <v>2.14</v>
      </c>
      <c r="G975" s="274">
        <v>2.25</v>
      </c>
      <c r="H975" s="289"/>
      <c r="I975" s="274">
        <f t="shared" si="99"/>
        <v>38.520000000000003</v>
      </c>
      <c r="J975" s="343"/>
    </row>
    <row r="976" spans="1:10" ht="19">
      <c r="A976" s="384"/>
      <c r="B976" s="282" t="s">
        <v>152</v>
      </c>
      <c r="C976" s="279">
        <v>2</v>
      </c>
      <c r="D976" s="279">
        <v>1</v>
      </c>
      <c r="E976" s="279">
        <v>4</v>
      </c>
      <c r="F976" s="280">
        <v>2.35</v>
      </c>
      <c r="G976" s="280">
        <v>1</v>
      </c>
      <c r="H976" s="289"/>
      <c r="I976" s="274">
        <f t="shared" si="99"/>
        <v>18.8</v>
      </c>
      <c r="J976" s="343"/>
    </row>
    <row r="977" spans="1:10" ht="19">
      <c r="A977" s="384"/>
      <c r="B977" s="282" t="s">
        <v>153</v>
      </c>
      <c r="C977" s="279">
        <v>2</v>
      </c>
      <c r="D977" s="279">
        <v>1</v>
      </c>
      <c r="E977" s="279">
        <v>1</v>
      </c>
      <c r="F977" s="280">
        <v>2.29</v>
      </c>
      <c r="G977" s="280">
        <v>5.95</v>
      </c>
      <c r="H977" s="289"/>
      <c r="I977" s="274">
        <f t="shared" si="99"/>
        <v>27.251000000000001</v>
      </c>
      <c r="J977" s="343"/>
    </row>
    <row r="978" spans="1:10" ht="19">
      <c r="A978" s="384"/>
      <c r="B978" s="282" t="s">
        <v>154</v>
      </c>
      <c r="C978" s="279">
        <v>2</v>
      </c>
      <c r="D978" s="279">
        <v>1</v>
      </c>
      <c r="E978" s="279">
        <v>2</v>
      </c>
      <c r="F978" s="280">
        <v>3.09</v>
      </c>
      <c r="G978" s="280">
        <v>1.05</v>
      </c>
      <c r="H978" s="289"/>
      <c r="I978" s="274">
        <f t="shared" si="99"/>
        <v>12.978</v>
      </c>
      <c r="J978" s="343"/>
    </row>
    <row r="979" spans="1:10" ht="19">
      <c r="A979" s="384"/>
      <c r="B979" s="282" t="s">
        <v>155</v>
      </c>
      <c r="C979" s="279">
        <v>2</v>
      </c>
      <c r="D979" s="279">
        <v>1</v>
      </c>
      <c r="E979" s="279">
        <v>1</v>
      </c>
      <c r="F979" s="280">
        <v>2.29</v>
      </c>
      <c r="G979" s="280">
        <v>1</v>
      </c>
      <c r="H979" s="289"/>
      <c r="I979" s="274">
        <f t="shared" si="99"/>
        <v>4.58</v>
      </c>
      <c r="J979" s="343"/>
    </row>
    <row r="980" spans="1:10" ht="19">
      <c r="A980" s="384"/>
      <c r="B980" s="282" t="s">
        <v>156</v>
      </c>
      <c r="C980" s="279">
        <v>2</v>
      </c>
      <c r="D980" s="279">
        <v>0.5</v>
      </c>
      <c r="E980" s="279">
        <v>18</v>
      </c>
      <c r="F980" s="280">
        <v>1.05</v>
      </c>
      <c r="G980" s="280">
        <v>0.3</v>
      </c>
      <c r="H980" s="289"/>
      <c r="I980" s="274">
        <f t="shared" si="99"/>
        <v>5.6700000000000008</v>
      </c>
      <c r="J980" s="343"/>
    </row>
    <row r="981" spans="1:10" ht="19">
      <c r="A981" s="384"/>
      <c r="B981" s="282" t="s">
        <v>163</v>
      </c>
      <c r="C981" s="279"/>
      <c r="D981" s="279"/>
      <c r="E981" s="279"/>
      <c r="F981" s="280"/>
      <c r="G981" s="280"/>
      <c r="H981" s="280"/>
      <c r="I981" s="280"/>
      <c r="J981" s="343"/>
    </row>
    <row r="982" spans="1:10" ht="19">
      <c r="A982" s="384"/>
      <c r="B982" s="282" t="s">
        <v>164</v>
      </c>
      <c r="C982" s="279">
        <v>2</v>
      </c>
      <c r="D982" s="279">
        <v>2</v>
      </c>
      <c r="E982" s="279">
        <v>4</v>
      </c>
      <c r="F982" s="280">
        <v>1.96</v>
      </c>
      <c r="G982" s="280"/>
      <c r="H982" s="280">
        <v>0.2</v>
      </c>
      <c r="I982" s="274">
        <f t="shared" ref="I982:I991" si="100">PRODUCT(C982:H982)</f>
        <v>6.2720000000000002</v>
      </c>
      <c r="J982" s="343"/>
    </row>
    <row r="983" spans="1:10" ht="19">
      <c r="A983" s="384"/>
      <c r="B983" s="282" t="s">
        <v>165</v>
      </c>
      <c r="C983" s="279">
        <v>2</v>
      </c>
      <c r="D983" s="279">
        <v>2</v>
      </c>
      <c r="E983" s="279">
        <v>4</v>
      </c>
      <c r="F983" s="280">
        <v>1.66</v>
      </c>
      <c r="G983" s="280"/>
      <c r="H983" s="280">
        <v>0.2</v>
      </c>
      <c r="I983" s="274">
        <f t="shared" si="100"/>
        <v>5.3120000000000003</v>
      </c>
      <c r="J983" s="343"/>
    </row>
    <row r="984" spans="1:10" ht="19">
      <c r="A984" s="384"/>
      <c r="B984" s="282" t="s">
        <v>166</v>
      </c>
      <c r="C984" s="279">
        <v>2</v>
      </c>
      <c r="D984" s="279">
        <v>2</v>
      </c>
      <c r="E984" s="279">
        <v>4</v>
      </c>
      <c r="F984" s="280">
        <v>1.51</v>
      </c>
      <c r="G984" s="280"/>
      <c r="H984" s="280">
        <v>0.2</v>
      </c>
      <c r="I984" s="274">
        <f t="shared" si="100"/>
        <v>4.8320000000000007</v>
      </c>
      <c r="J984" s="343"/>
    </row>
    <row r="985" spans="1:10" ht="19">
      <c r="A985" s="384"/>
      <c r="B985" s="282" t="s">
        <v>167</v>
      </c>
      <c r="C985" s="279">
        <v>2</v>
      </c>
      <c r="D985" s="279">
        <v>2</v>
      </c>
      <c r="E985" s="279">
        <v>4</v>
      </c>
      <c r="F985" s="280">
        <v>1.36</v>
      </c>
      <c r="G985" s="280"/>
      <c r="H985" s="280">
        <v>0.2</v>
      </c>
      <c r="I985" s="274">
        <f t="shared" si="100"/>
        <v>4.3520000000000003</v>
      </c>
      <c r="J985" s="343"/>
    </row>
    <row r="986" spans="1:10" ht="19">
      <c r="A986" s="384"/>
      <c r="B986" s="282" t="s">
        <v>168</v>
      </c>
      <c r="C986" s="279">
        <v>2</v>
      </c>
      <c r="D986" s="279">
        <v>2</v>
      </c>
      <c r="E986" s="279">
        <v>4</v>
      </c>
      <c r="F986" s="280">
        <v>1.31</v>
      </c>
      <c r="G986" s="280"/>
      <c r="H986" s="280">
        <v>0.2</v>
      </c>
      <c r="I986" s="274">
        <f t="shared" si="100"/>
        <v>4.1920000000000002</v>
      </c>
      <c r="J986" s="343"/>
    </row>
    <row r="987" spans="1:10" ht="19">
      <c r="A987" s="384"/>
      <c r="B987" s="282" t="s">
        <v>169</v>
      </c>
      <c r="C987" s="279">
        <v>2</v>
      </c>
      <c r="D987" s="279">
        <v>2</v>
      </c>
      <c r="E987" s="279">
        <v>4</v>
      </c>
      <c r="F987" s="280">
        <v>1.06</v>
      </c>
      <c r="G987" s="280"/>
      <c r="H987" s="280">
        <v>0.2</v>
      </c>
      <c r="I987" s="274">
        <f t="shared" si="100"/>
        <v>3.3920000000000003</v>
      </c>
      <c r="J987" s="343"/>
    </row>
    <row r="988" spans="1:10" ht="19">
      <c r="A988" s="384"/>
      <c r="B988" s="282" t="s">
        <v>170</v>
      </c>
      <c r="C988" s="279">
        <v>2</v>
      </c>
      <c r="D988" s="279">
        <v>2</v>
      </c>
      <c r="E988" s="279">
        <v>4</v>
      </c>
      <c r="F988" s="280">
        <v>1.66</v>
      </c>
      <c r="G988" s="280"/>
      <c r="H988" s="280">
        <v>0.2</v>
      </c>
      <c r="I988" s="274">
        <f t="shared" si="100"/>
        <v>5.3120000000000003</v>
      </c>
      <c r="J988" s="343"/>
    </row>
    <row r="989" spans="1:10" ht="19">
      <c r="A989" s="384"/>
      <c r="B989" s="282" t="s">
        <v>171</v>
      </c>
      <c r="C989" s="279">
        <v>2</v>
      </c>
      <c r="D989" s="279">
        <v>2</v>
      </c>
      <c r="E989" s="279">
        <v>8</v>
      </c>
      <c r="F989" s="280">
        <v>1.21</v>
      </c>
      <c r="G989" s="280"/>
      <c r="H989" s="280">
        <v>0.05</v>
      </c>
      <c r="I989" s="274">
        <f t="shared" si="100"/>
        <v>1.9359999999999999</v>
      </c>
      <c r="J989" s="343"/>
    </row>
    <row r="990" spans="1:10" ht="19">
      <c r="A990" s="384"/>
      <c r="B990" s="272" t="s">
        <v>158</v>
      </c>
      <c r="C990" s="273">
        <v>2</v>
      </c>
      <c r="D990" s="279">
        <v>2</v>
      </c>
      <c r="E990" s="273">
        <v>1</v>
      </c>
      <c r="F990" s="274">
        <v>1.96</v>
      </c>
      <c r="G990" s="274"/>
      <c r="H990" s="274">
        <v>0.05</v>
      </c>
      <c r="I990" s="274">
        <f t="shared" si="100"/>
        <v>0.39200000000000002</v>
      </c>
      <c r="J990" s="343"/>
    </row>
    <row r="991" spans="1:10" ht="19">
      <c r="A991" s="384"/>
      <c r="B991" s="282" t="s">
        <v>172</v>
      </c>
      <c r="C991" s="279">
        <v>2</v>
      </c>
      <c r="D991" s="279">
        <v>2</v>
      </c>
      <c r="E991" s="279">
        <v>1</v>
      </c>
      <c r="F991" s="280">
        <v>1.36</v>
      </c>
      <c r="G991" s="274"/>
      <c r="H991" s="280">
        <v>0.15</v>
      </c>
      <c r="I991" s="274">
        <f t="shared" si="100"/>
        <v>0.81600000000000006</v>
      </c>
      <c r="J991" s="343"/>
    </row>
    <row r="992" spans="1:10" ht="19">
      <c r="A992" s="384"/>
      <c r="B992" s="282" t="s">
        <v>175</v>
      </c>
      <c r="C992" s="279">
        <v>2</v>
      </c>
      <c r="D992" s="279">
        <v>2</v>
      </c>
      <c r="E992" s="279">
        <v>4</v>
      </c>
      <c r="F992" s="280">
        <v>2.14</v>
      </c>
      <c r="G992" s="280"/>
      <c r="H992" s="280">
        <v>0.08</v>
      </c>
      <c r="I992" s="274">
        <f>PRODUCT(C992:H992)</f>
        <v>2.7392000000000003</v>
      </c>
      <c r="J992" s="343"/>
    </row>
    <row r="993" spans="1:10" ht="19">
      <c r="A993" s="384"/>
      <c r="B993" s="282" t="s">
        <v>176</v>
      </c>
      <c r="C993" s="279">
        <v>2</v>
      </c>
      <c r="D993" s="279">
        <v>2</v>
      </c>
      <c r="E993" s="279">
        <v>8</v>
      </c>
      <c r="F993" s="280">
        <v>3.05</v>
      </c>
      <c r="G993" s="280"/>
      <c r="H993" s="280">
        <v>0.08</v>
      </c>
      <c r="I993" s="274">
        <f>PRODUCT(C993:H993)</f>
        <v>7.8079999999999998</v>
      </c>
      <c r="J993" s="343"/>
    </row>
    <row r="994" spans="1:10" ht="19">
      <c r="A994" s="384"/>
      <c r="B994" s="282" t="s">
        <v>177</v>
      </c>
      <c r="C994" s="279">
        <v>2</v>
      </c>
      <c r="D994" s="279">
        <v>2</v>
      </c>
      <c r="E994" s="279">
        <v>4</v>
      </c>
      <c r="F994" s="280">
        <f>2.25+0.52</f>
        <v>2.77</v>
      </c>
      <c r="G994" s="280"/>
      <c r="H994" s="280">
        <v>0.08</v>
      </c>
      <c r="I994" s="274">
        <f>PRODUCT(C994:H994)</f>
        <v>3.5456000000000003</v>
      </c>
      <c r="J994" s="343"/>
    </row>
    <row r="995" spans="1:10" ht="19">
      <c r="A995" s="384"/>
      <c r="B995" s="272" t="s">
        <v>321</v>
      </c>
      <c r="C995" s="273"/>
      <c r="D995" s="273"/>
      <c r="E995" s="273"/>
      <c r="F995" s="274"/>
      <c r="G995" s="274"/>
      <c r="H995" s="274"/>
      <c r="I995" s="274"/>
      <c r="J995" s="343"/>
    </row>
    <row r="996" spans="1:10" ht="19">
      <c r="A996" s="384"/>
      <c r="B996" s="272" t="s">
        <v>179</v>
      </c>
      <c r="C996" s="273"/>
      <c r="D996" s="273"/>
      <c r="E996" s="273"/>
      <c r="F996" s="274"/>
      <c r="G996" s="274"/>
      <c r="H996" s="274"/>
      <c r="I996" s="274">
        <v>954.29</v>
      </c>
      <c r="J996" s="343"/>
    </row>
    <row r="997" spans="1:10" ht="19">
      <c r="A997" s="384"/>
      <c r="B997" s="272" t="s">
        <v>322</v>
      </c>
      <c r="C997" s="273"/>
      <c r="D997" s="273"/>
      <c r="E997" s="273"/>
      <c r="F997" s="274"/>
      <c r="G997" s="274"/>
      <c r="H997" s="274"/>
      <c r="I997" s="274"/>
      <c r="J997" s="343"/>
    </row>
    <row r="998" spans="1:10" ht="19">
      <c r="A998" s="384"/>
      <c r="B998" s="272" t="s">
        <v>179</v>
      </c>
      <c r="C998" s="273"/>
      <c r="D998" s="273"/>
      <c r="E998" s="273"/>
      <c r="F998" s="274"/>
      <c r="G998" s="274"/>
      <c r="H998" s="274"/>
      <c r="I998" s="274">
        <f>I996</f>
        <v>954.29</v>
      </c>
      <c r="J998" s="343"/>
    </row>
    <row r="999" spans="1:10" ht="19">
      <c r="A999" s="384"/>
      <c r="B999" s="272" t="s">
        <v>323</v>
      </c>
      <c r="C999" s="273"/>
      <c r="D999" s="273"/>
      <c r="E999" s="273"/>
      <c r="F999" s="274"/>
      <c r="G999" s="274"/>
      <c r="H999" s="274"/>
      <c r="I999" s="274"/>
      <c r="J999" s="343"/>
    </row>
    <row r="1000" spans="1:10" ht="19">
      <c r="A1000" s="384"/>
      <c r="B1000" s="272" t="s">
        <v>179</v>
      </c>
      <c r="C1000" s="273"/>
      <c r="D1000" s="273"/>
      <c r="E1000" s="273"/>
      <c r="F1000" s="274"/>
      <c r="G1000" s="274"/>
      <c r="H1000" s="274"/>
      <c r="I1000" s="274">
        <f>I998</f>
        <v>954.29</v>
      </c>
      <c r="J1000" s="343"/>
    </row>
    <row r="1001" spans="1:10" ht="19">
      <c r="A1001" s="384"/>
      <c r="B1001" s="272" t="s">
        <v>324</v>
      </c>
      <c r="C1001" s="273"/>
      <c r="D1001" s="273"/>
      <c r="E1001" s="273"/>
      <c r="F1001" s="274"/>
      <c r="G1001" s="274"/>
      <c r="H1001" s="274"/>
      <c r="I1001" s="274"/>
      <c r="J1001" s="343"/>
    </row>
    <row r="1002" spans="1:10" ht="19">
      <c r="A1002" s="384"/>
      <c r="B1002" s="272" t="s">
        <v>179</v>
      </c>
      <c r="C1002" s="273"/>
      <c r="D1002" s="273"/>
      <c r="E1002" s="273"/>
      <c r="F1002" s="274"/>
      <c r="G1002" s="274"/>
      <c r="H1002" s="274"/>
      <c r="I1002" s="274">
        <f>I1000</f>
        <v>954.29</v>
      </c>
      <c r="J1002" s="343"/>
    </row>
    <row r="1003" spans="1:10">
      <c r="A1003" s="324"/>
      <c r="B1003" s="293" t="s">
        <v>347</v>
      </c>
      <c r="C1003" s="276"/>
      <c r="D1003" s="276"/>
      <c r="E1003" s="276"/>
      <c r="F1003" s="298"/>
      <c r="G1003" s="298"/>
      <c r="H1003" s="298"/>
      <c r="I1003" s="298"/>
      <c r="J1003" s="338"/>
    </row>
    <row r="1004" spans="1:10" ht="19">
      <c r="A1004" s="384"/>
      <c r="B1004" s="272" t="s">
        <v>186</v>
      </c>
      <c r="C1004" s="276"/>
      <c r="D1004" s="273"/>
      <c r="E1004" s="273"/>
      <c r="F1004" s="274"/>
      <c r="G1004" s="274"/>
      <c r="H1004" s="274"/>
      <c r="I1004" s="274"/>
      <c r="J1004" s="343"/>
    </row>
    <row r="1005" spans="1:10" ht="19">
      <c r="A1005" s="384"/>
      <c r="B1005" s="272" t="s">
        <v>187</v>
      </c>
      <c r="C1005" s="276">
        <v>2</v>
      </c>
      <c r="D1005" s="273">
        <v>2</v>
      </c>
      <c r="E1005" s="273">
        <v>1</v>
      </c>
      <c r="F1005" s="274">
        <v>12.78</v>
      </c>
      <c r="G1005" s="274"/>
      <c r="H1005" s="274">
        <v>0.4</v>
      </c>
      <c r="I1005" s="274">
        <f t="shared" ref="I1005:I1006" si="101">PRODUCT(C1005:H1005)</f>
        <v>20.448</v>
      </c>
      <c r="J1005" s="343"/>
    </row>
    <row r="1006" spans="1:10" ht="19">
      <c r="A1006" s="384"/>
      <c r="B1006" s="272" t="s">
        <v>188</v>
      </c>
      <c r="C1006" s="276">
        <v>2</v>
      </c>
      <c r="D1006" s="273">
        <v>2</v>
      </c>
      <c r="E1006" s="273">
        <v>2</v>
      </c>
      <c r="F1006" s="274">
        <v>12.48</v>
      </c>
      <c r="G1006" s="274"/>
      <c r="H1006" s="274">
        <v>0.4</v>
      </c>
      <c r="I1006" s="274">
        <f t="shared" si="101"/>
        <v>39.936000000000007</v>
      </c>
      <c r="J1006" s="343"/>
    </row>
    <row r="1007" spans="1:10" ht="19">
      <c r="A1007" s="384"/>
      <c r="B1007" s="272" t="s">
        <v>189</v>
      </c>
      <c r="C1007" s="273"/>
      <c r="D1007" s="273"/>
      <c r="E1007" s="273"/>
      <c r="F1007" s="274"/>
      <c r="G1007" s="274"/>
      <c r="H1007" s="274"/>
      <c r="I1007" s="274"/>
      <c r="J1007" s="343"/>
    </row>
    <row r="1008" spans="1:10" ht="19">
      <c r="A1008" s="384"/>
      <c r="B1008" s="272" t="s">
        <v>190</v>
      </c>
      <c r="C1008" s="273">
        <v>2</v>
      </c>
      <c r="D1008" s="273">
        <v>1</v>
      </c>
      <c r="E1008" s="273">
        <v>1</v>
      </c>
      <c r="F1008" s="274">
        <v>2.75</v>
      </c>
      <c r="G1008" s="274">
        <v>4.5599999999999996</v>
      </c>
      <c r="H1008" s="289"/>
      <c r="I1008" s="274">
        <f t="shared" ref="I1008:I1012" si="102">PRODUCT(C1008:H1008)</f>
        <v>25.08</v>
      </c>
      <c r="J1008" s="343"/>
    </row>
    <row r="1009" spans="1:15" ht="19">
      <c r="A1009" s="384"/>
      <c r="B1009" s="272" t="s">
        <v>191</v>
      </c>
      <c r="C1009" s="273">
        <v>2</v>
      </c>
      <c r="D1009" s="273">
        <v>1</v>
      </c>
      <c r="E1009" s="273">
        <v>1</v>
      </c>
      <c r="F1009" s="274">
        <v>2.75</v>
      </c>
      <c r="G1009" s="274">
        <v>2.75</v>
      </c>
      <c r="H1009" s="289"/>
      <c r="I1009" s="274">
        <f t="shared" si="102"/>
        <v>15.125</v>
      </c>
      <c r="J1009" s="343"/>
    </row>
    <row r="1010" spans="1:15" ht="19">
      <c r="A1010" s="384"/>
      <c r="B1010" s="272" t="s">
        <v>192</v>
      </c>
      <c r="C1010" s="273">
        <v>2</v>
      </c>
      <c r="D1010" s="273">
        <v>1</v>
      </c>
      <c r="E1010" s="273">
        <v>1</v>
      </c>
      <c r="F1010" s="274">
        <v>2.75</v>
      </c>
      <c r="G1010" s="274">
        <v>2.75</v>
      </c>
      <c r="H1010" s="289"/>
      <c r="I1010" s="274">
        <f t="shared" si="102"/>
        <v>15.125</v>
      </c>
      <c r="J1010" s="343"/>
    </row>
    <row r="1011" spans="1:15" ht="19">
      <c r="A1011" s="384"/>
      <c r="B1011" s="272" t="s">
        <v>348</v>
      </c>
      <c r="C1011" s="273">
        <v>2</v>
      </c>
      <c r="D1011" s="273">
        <v>2</v>
      </c>
      <c r="E1011" s="273">
        <v>2</v>
      </c>
      <c r="F1011" s="274">
        <v>1.36</v>
      </c>
      <c r="G1011" s="274"/>
      <c r="H1011" s="289">
        <v>0.15</v>
      </c>
      <c r="I1011" s="274">
        <f t="shared" si="102"/>
        <v>1.6320000000000001</v>
      </c>
      <c r="J1011" s="343"/>
    </row>
    <row r="1012" spans="1:15" ht="19">
      <c r="A1012" s="384"/>
      <c r="B1012" s="272" t="s">
        <v>349</v>
      </c>
      <c r="C1012" s="273">
        <v>2</v>
      </c>
      <c r="D1012" s="273">
        <v>2</v>
      </c>
      <c r="E1012" s="273">
        <v>1</v>
      </c>
      <c r="F1012" s="274">
        <v>1.36</v>
      </c>
      <c r="G1012" s="274"/>
      <c r="H1012" s="289">
        <v>0.15</v>
      </c>
      <c r="I1012" s="274">
        <f t="shared" si="102"/>
        <v>0.81600000000000006</v>
      </c>
      <c r="J1012" s="343"/>
    </row>
    <row r="1013" spans="1:15" ht="19">
      <c r="A1013" s="384"/>
      <c r="B1013" s="272" t="s">
        <v>196</v>
      </c>
      <c r="C1013" s="273"/>
      <c r="D1013" s="273"/>
      <c r="E1013" s="273"/>
      <c r="F1013" s="274"/>
      <c r="G1013" s="274"/>
      <c r="H1013" s="289"/>
      <c r="I1013" s="274"/>
      <c r="J1013" s="343"/>
    </row>
    <row r="1014" spans="1:15" ht="19">
      <c r="A1014" s="384"/>
      <c r="B1014" s="272" t="s">
        <v>197</v>
      </c>
      <c r="C1014" s="273">
        <v>2</v>
      </c>
      <c r="D1014" s="273">
        <v>2</v>
      </c>
      <c r="E1014" s="273">
        <v>2</v>
      </c>
      <c r="F1014" s="274">
        <v>11.72</v>
      </c>
      <c r="G1014" s="274"/>
      <c r="H1014" s="289">
        <v>0.4</v>
      </c>
      <c r="I1014" s="274">
        <f t="shared" ref="I1014:I1018" si="103">PRODUCT(C1014:H1014)</f>
        <v>37.504000000000005</v>
      </c>
      <c r="J1014" s="343"/>
    </row>
    <row r="1015" spans="1:15" ht="19">
      <c r="A1015" s="384"/>
      <c r="B1015" s="272" t="s">
        <v>198</v>
      </c>
      <c r="C1015" s="273">
        <v>2</v>
      </c>
      <c r="D1015" s="273">
        <v>2</v>
      </c>
      <c r="E1015" s="273">
        <v>2</v>
      </c>
      <c r="F1015" s="274">
        <v>1.53</v>
      </c>
      <c r="G1015" s="274"/>
      <c r="H1015" s="289">
        <v>0.4</v>
      </c>
      <c r="I1015" s="274">
        <f t="shared" si="103"/>
        <v>4.8960000000000008</v>
      </c>
      <c r="J1015" s="343"/>
    </row>
    <row r="1016" spans="1:15" ht="19">
      <c r="A1016" s="384"/>
      <c r="B1016" s="272" t="s">
        <v>350</v>
      </c>
      <c r="C1016" s="273">
        <v>2</v>
      </c>
      <c r="D1016" s="273">
        <v>1</v>
      </c>
      <c r="E1016" s="273">
        <v>2</v>
      </c>
      <c r="F1016" s="274">
        <v>4.33</v>
      </c>
      <c r="G1016" s="274">
        <v>1.53</v>
      </c>
      <c r="H1016" s="289"/>
      <c r="I1016" s="274">
        <f t="shared" si="103"/>
        <v>26.499600000000001</v>
      </c>
      <c r="J1016" s="343"/>
    </row>
    <row r="1017" spans="1:15" ht="19">
      <c r="A1017" s="384"/>
      <c r="B1017" s="272" t="s">
        <v>201</v>
      </c>
      <c r="C1017" s="273">
        <v>2</v>
      </c>
      <c r="D1017" s="273">
        <v>1</v>
      </c>
      <c r="E1017" s="273">
        <v>2</v>
      </c>
      <c r="F1017" s="274">
        <v>4.33</v>
      </c>
      <c r="G1017" s="274">
        <v>1.53</v>
      </c>
      <c r="H1017" s="289"/>
      <c r="I1017" s="274">
        <f t="shared" si="103"/>
        <v>26.499600000000001</v>
      </c>
      <c r="J1017" s="343"/>
    </row>
    <row r="1018" spans="1:15" ht="19">
      <c r="A1018" s="384"/>
      <c r="B1018" s="272" t="s">
        <v>202</v>
      </c>
      <c r="C1018" s="273">
        <v>-2</v>
      </c>
      <c r="D1018" s="273">
        <v>2</v>
      </c>
      <c r="E1018" s="273">
        <v>2</v>
      </c>
      <c r="F1018" s="274">
        <v>0.6</v>
      </c>
      <c r="G1018" s="274">
        <v>0.6</v>
      </c>
      <c r="H1018" s="289"/>
      <c r="I1018" s="274">
        <f t="shared" si="103"/>
        <v>-2.88</v>
      </c>
      <c r="J1018" s="343"/>
    </row>
    <row r="1019" spans="1:15">
      <c r="A1019" s="384"/>
      <c r="B1019" s="272"/>
      <c r="C1019" s="273"/>
      <c r="D1019" s="273"/>
      <c r="E1019" s="273"/>
      <c r="F1019" s="274"/>
      <c r="G1019" s="274"/>
      <c r="H1019" s="289"/>
      <c r="I1019" s="274">
        <f>SUM(I896:I1018)</f>
        <v>5547.5018799999989</v>
      </c>
      <c r="J1019" s="343"/>
    </row>
    <row r="1020" spans="1:15" ht="19">
      <c r="A1020" s="384"/>
      <c r="B1020" s="272"/>
      <c r="C1020" s="273"/>
      <c r="D1020" s="273"/>
      <c r="E1020" s="273"/>
      <c r="F1020" s="274"/>
      <c r="G1020" s="274"/>
      <c r="H1020" s="289" t="s">
        <v>13</v>
      </c>
      <c r="I1020" s="274">
        <v>5547.5</v>
      </c>
      <c r="J1020" s="343" t="s">
        <v>20</v>
      </c>
    </row>
    <row r="1021" spans="1:15" ht="76">
      <c r="A1021" s="384"/>
      <c r="B1021" s="307" t="s">
        <v>16</v>
      </c>
      <c r="C1021" s="273"/>
      <c r="D1021" s="273"/>
      <c r="E1021" s="273"/>
      <c r="F1021" s="274"/>
      <c r="G1021" s="274"/>
      <c r="H1021" s="289"/>
      <c r="I1021" s="274"/>
      <c r="J1021" s="343"/>
    </row>
    <row r="1022" spans="1:15" ht="19">
      <c r="A1022" s="384"/>
      <c r="B1022" s="272" t="s">
        <v>95</v>
      </c>
      <c r="C1022" s="273"/>
      <c r="D1022" s="273"/>
      <c r="E1022" s="273"/>
      <c r="F1022" s="274"/>
      <c r="G1022" s="274"/>
      <c r="H1022" s="274"/>
      <c r="I1022" s="274"/>
      <c r="J1022" s="343"/>
    </row>
    <row r="1023" spans="1:15" ht="19">
      <c r="A1023" s="384"/>
      <c r="B1023" s="272" t="s">
        <v>96</v>
      </c>
      <c r="C1023" s="273">
        <v>2</v>
      </c>
      <c r="D1023" s="273">
        <v>1</v>
      </c>
      <c r="E1023" s="273">
        <v>4</v>
      </c>
      <c r="F1023" s="298">
        <v>1.5</v>
      </c>
      <c r="G1023" s="298"/>
      <c r="H1023" s="274">
        <v>1.35</v>
      </c>
      <c r="I1023" s="274">
        <f t="shared" ref="I1023:I1033" si="104">PRODUCT(C1023:H1023)</f>
        <v>16.200000000000003</v>
      </c>
      <c r="J1023" s="343"/>
      <c r="L1023" s="48">
        <v>0.3</v>
      </c>
      <c r="M1023" s="48">
        <v>0.45</v>
      </c>
      <c r="N1023" s="32">
        <f>L1023+M1023</f>
        <v>0.75</v>
      </c>
      <c r="O1023" s="32">
        <f>N1023*2</f>
        <v>1.5</v>
      </c>
    </row>
    <row r="1024" spans="1:15" ht="19">
      <c r="A1024" s="384"/>
      <c r="B1024" s="272" t="s">
        <v>97</v>
      </c>
      <c r="C1024" s="279">
        <v>2</v>
      </c>
      <c r="D1024" s="279">
        <v>1</v>
      </c>
      <c r="E1024" s="279">
        <v>4</v>
      </c>
      <c r="F1024" s="298">
        <v>1.5</v>
      </c>
      <c r="G1024" s="298"/>
      <c r="H1024" s="280">
        <v>1.5</v>
      </c>
      <c r="I1024" s="274">
        <f t="shared" si="104"/>
        <v>18</v>
      </c>
      <c r="J1024" s="343"/>
      <c r="L1024" s="50">
        <v>0.3</v>
      </c>
      <c r="M1024" s="50">
        <v>0.45</v>
      </c>
      <c r="N1024" s="32">
        <f t="shared" ref="N1024:N1048" si="105">L1024+M1024</f>
        <v>0.75</v>
      </c>
      <c r="O1024" s="32">
        <f t="shared" ref="O1024:O1056" si="106">N1024*2</f>
        <v>1.5</v>
      </c>
    </row>
    <row r="1025" spans="1:15" ht="19">
      <c r="A1025" s="384"/>
      <c r="B1025" s="272" t="s">
        <v>98</v>
      </c>
      <c r="C1025" s="279">
        <v>2</v>
      </c>
      <c r="D1025" s="279">
        <v>1</v>
      </c>
      <c r="E1025" s="279">
        <v>4</v>
      </c>
      <c r="F1025" s="298">
        <v>1.06</v>
      </c>
      <c r="G1025" s="298"/>
      <c r="H1025" s="280">
        <v>1.5</v>
      </c>
      <c r="I1025" s="274">
        <f t="shared" si="104"/>
        <v>12.72</v>
      </c>
      <c r="J1025" s="343"/>
      <c r="L1025" s="50">
        <v>0.23</v>
      </c>
      <c r="M1025" s="50">
        <v>0.3</v>
      </c>
      <c r="N1025" s="32">
        <f t="shared" si="105"/>
        <v>0.53</v>
      </c>
      <c r="O1025" s="32">
        <f t="shared" si="106"/>
        <v>1.06</v>
      </c>
    </row>
    <row r="1026" spans="1:15" ht="19">
      <c r="A1026" s="384"/>
      <c r="B1026" s="272" t="s">
        <v>99</v>
      </c>
      <c r="C1026" s="279">
        <v>2</v>
      </c>
      <c r="D1026" s="279">
        <v>1</v>
      </c>
      <c r="E1026" s="279">
        <v>2</v>
      </c>
      <c r="F1026" s="298">
        <v>1.5</v>
      </c>
      <c r="G1026" s="298"/>
      <c r="H1026" s="280">
        <v>1.5</v>
      </c>
      <c r="I1026" s="274">
        <f t="shared" si="104"/>
        <v>9</v>
      </c>
      <c r="J1026" s="343"/>
      <c r="L1026" s="50">
        <v>0.3</v>
      </c>
      <c r="M1026" s="50">
        <v>0.45</v>
      </c>
      <c r="N1026" s="32">
        <f t="shared" si="105"/>
        <v>0.75</v>
      </c>
      <c r="O1026" s="32">
        <f t="shared" si="106"/>
        <v>1.5</v>
      </c>
    </row>
    <row r="1027" spans="1:15" ht="19">
      <c r="A1027" s="384"/>
      <c r="B1027" s="272" t="s">
        <v>100</v>
      </c>
      <c r="C1027" s="279">
        <v>2</v>
      </c>
      <c r="D1027" s="279">
        <v>1</v>
      </c>
      <c r="E1027" s="279">
        <v>4</v>
      </c>
      <c r="F1027" s="298">
        <v>1.66</v>
      </c>
      <c r="G1027" s="298"/>
      <c r="H1027" s="280">
        <v>1.3</v>
      </c>
      <c r="I1027" s="274">
        <f t="shared" si="104"/>
        <v>17.263999999999999</v>
      </c>
      <c r="J1027" s="343"/>
      <c r="L1027" s="50">
        <v>0.23</v>
      </c>
      <c r="M1027" s="50">
        <v>0.6</v>
      </c>
      <c r="N1027" s="32">
        <f t="shared" si="105"/>
        <v>0.83</v>
      </c>
      <c r="O1027" s="32">
        <f t="shared" si="106"/>
        <v>1.66</v>
      </c>
    </row>
    <row r="1028" spans="1:15" ht="19">
      <c r="A1028" s="384"/>
      <c r="B1028" s="272" t="s">
        <v>101</v>
      </c>
      <c r="C1028" s="279">
        <v>2</v>
      </c>
      <c r="D1028" s="279">
        <v>1</v>
      </c>
      <c r="E1028" s="279">
        <v>4</v>
      </c>
      <c r="F1028" s="298">
        <v>1.5</v>
      </c>
      <c r="G1028" s="298"/>
      <c r="H1028" s="280">
        <v>1.3</v>
      </c>
      <c r="I1028" s="274">
        <f t="shared" si="104"/>
        <v>15.600000000000001</v>
      </c>
      <c r="J1028" s="343"/>
      <c r="L1028" s="50">
        <v>0.3</v>
      </c>
      <c r="M1028" s="50">
        <v>0.45</v>
      </c>
      <c r="N1028" s="32">
        <f t="shared" si="105"/>
        <v>0.75</v>
      </c>
      <c r="O1028" s="32">
        <f t="shared" si="106"/>
        <v>1.5</v>
      </c>
    </row>
    <row r="1029" spans="1:15" ht="19">
      <c r="A1029" s="384"/>
      <c r="B1029" s="272" t="s">
        <v>96</v>
      </c>
      <c r="C1029" s="279">
        <v>2</v>
      </c>
      <c r="D1029" s="279">
        <v>1</v>
      </c>
      <c r="E1029" s="279">
        <v>2</v>
      </c>
      <c r="F1029" s="298">
        <v>1.5</v>
      </c>
      <c r="G1029" s="298"/>
      <c r="H1029" s="280">
        <v>1.35</v>
      </c>
      <c r="I1029" s="274">
        <f t="shared" si="104"/>
        <v>8.1000000000000014</v>
      </c>
      <c r="J1029" s="343"/>
      <c r="L1029" s="50">
        <v>0.3</v>
      </c>
      <c r="M1029" s="50">
        <v>0.45</v>
      </c>
      <c r="N1029" s="32">
        <f t="shared" si="105"/>
        <v>0.75</v>
      </c>
      <c r="O1029" s="32">
        <f t="shared" si="106"/>
        <v>1.5</v>
      </c>
    </row>
    <row r="1030" spans="1:15" ht="19">
      <c r="A1030" s="384"/>
      <c r="B1030" s="272" t="s">
        <v>102</v>
      </c>
      <c r="C1030" s="279">
        <v>2</v>
      </c>
      <c r="D1030" s="279">
        <v>1</v>
      </c>
      <c r="E1030" s="279">
        <v>2</v>
      </c>
      <c r="F1030" s="298">
        <v>1.5</v>
      </c>
      <c r="G1030" s="298"/>
      <c r="H1030" s="280">
        <v>1.3</v>
      </c>
      <c r="I1030" s="274">
        <f t="shared" si="104"/>
        <v>7.8000000000000007</v>
      </c>
      <c r="J1030" s="343"/>
      <c r="L1030" s="50">
        <v>0.3</v>
      </c>
      <c r="M1030" s="50">
        <v>0.45</v>
      </c>
      <c r="N1030" s="32">
        <f t="shared" si="105"/>
        <v>0.75</v>
      </c>
      <c r="O1030" s="32">
        <f t="shared" si="106"/>
        <v>1.5</v>
      </c>
    </row>
    <row r="1031" spans="1:15" ht="19">
      <c r="A1031" s="384"/>
      <c r="B1031" s="282" t="s">
        <v>103</v>
      </c>
      <c r="C1031" s="279">
        <v>2</v>
      </c>
      <c r="D1031" s="279">
        <v>1</v>
      </c>
      <c r="E1031" s="279">
        <v>4</v>
      </c>
      <c r="F1031" s="298">
        <v>1.2</v>
      </c>
      <c r="G1031" s="298"/>
      <c r="H1031" s="280">
        <v>1.45</v>
      </c>
      <c r="I1031" s="274">
        <f t="shared" si="104"/>
        <v>13.92</v>
      </c>
      <c r="J1031" s="343"/>
      <c r="L1031" s="50">
        <v>0.3</v>
      </c>
      <c r="M1031" s="50">
        <v>0.3</v>
      </c>
      <c r="N1031" s="32">
        <f t="shared" si="105"/>
        <v>0.6</v>
      </c>
      <c r="O1031" s="32">
        <f t="shared" si="106"/>
        <v>1.2</v>
      </c>
    </row>
    <row r="1032" spans="1:15" ht="19">
      <c r="A1032" s="384"/>
      <c r="B1032" s="272" t="s">
        <v>104</v>
      </c>
      <c r="C1032" s="279">
        <v>2</v>
      </c>
      <c r="D1032" s="279">
        <v>1</v>
      </c>
      <c r="E1032" s="273">
        <v>4</v>
      </c>
      <c r="F1032" s="298">
        <v>1.5</v>
      </c>
      <c r="G1032" s="298"/>
      <c r="H1032" s="274">
        <v>1.45</v>
      </c>
      <c r="I1032" s="274">
        <f t="shared" si="104"/>
        <v>17.399999999999999</v>
      </c>
      <c r="J1032" s="343"/>
      <c r="L1032" s="48">
        <v>0.3</v>
      </c>
      <c r="M1032" s="48">
        <v>0.45</v>
      </c>
      <c r="N1032" s="32">
        <f t="shared" si="105"/>
        <v>0.75</v>
      </c>
      <c r="O1032" s="32">
        <f t="shared" si="106"/>
        <v>1.5</v>
      </c>
    </row>
    <row r="1033" spans="1:15" ht="19">
      <c r="A1033" s="384"/>
      <c r="B1033" s="272" t="s">
        <v>105</v>
      </c>
      <c r="C1033" s="279">
        <v>2</v>
      </c>
      <c r="D1033" s="279">
        <v>1</v>
      </c>
      <c r="E1033" s="273">
        <v>2</v>
      </c>
      <c r="F1033" s="298">
        <v>1.66</v>
      </c>
      <c r="G1033" s="298"/>
      <c r="H1033" s="274">
        <v>1.35</v>
      </c>
      <c r="I1033" s="274">
        <f t="shared" si="104"/>
        <v>8.9640000000000004</v>
      </c>
      <c r="J1033" s="343"/>
      <c r="L1033" s="48">
        <v>0.23</v>
      </c>
      <c r="M1033" s="48">
        <v>0.6</v>
      </c>
      <c r="N1033" s="32">
        <f t="shared" si="105"/>
        <v>0.83</v>
      </c>
      <c r="O1033" s="32">
        <f t="shared" si="106"/>
        <v>1.66</v>
      </c>
    </row>
    <row r="1034" spans="1:15" ht="19">
      <c r="A1034" s="384"/>
      <c r="B1034" s="272" t="s">
        <v>17</v>
      </c>
      <c r="C1034" s="273"/>
      <c r="D1034" s="273"/>
      <c r="E1034" s="273"/>
      <c r="F1034" s="298">
        <v>0</v>
      </c>
      <c r="G1034" s="298"/>
      <c r="H1034" s="274"/>
      <c r="I1034" s="274"/>
      <c r="J1034" s="343"/>
      <c r="L1034" s="48"/>
      <c r="M1034" s="48"/>
      <c r="N1034" s="32">
        <f t="shared" si="105"/>
        <v>0</v>
      </c>
      <c r="O1034" s="32">
        <f t="shared" si="106"/>
        <v>0</v>
      </c>
    </row>
    <row r="1035" spans="1:15" ht="19">
      <c r="A1035" s="384"/>
      <c r="B1035" s="272" t="s">
        <v>114</v>
      </c>
      <c r="C1035" s="276">
        <v>2</v>
      </c>
      <c r="D1035" s="273">
        <v>1</v>
      </c>
      <c r="E1035" s="273">
        <v>4</v>
      </c>
      <c r="F1035" s="298">
        <v>1.06</v>
      </c>
      <c r="G1035" s="298"/>
      <c r="H1035" s="274">
        <v>2.6</v>
      </c>
      <c r="I1035" s="274">
        <f t="shared" ref="I1035:I1040" si="107">PRODUCT(C1035:H1035)</f>
        <v>22.048000000000002</v>
      </c>
      <c r="J1035" s="343"/>
      <c r="L1035" s="48">
        <v>0.3</v>
      </c>
      <c r="M1035" s="48">
        <v>0.23</v>
      </c>
      <c r="N1035" s="32">
        <f t="shared" si="105"/>
        <v>0.53</v>
      </c>
      <c r="O1035" s="32">
        <f t="shared" si="106"/>
        <v>1.06</v>
      </c>
    </row>
    <row r="1036" spans="1:15" ht="19">
      <c r="A1036" s="384"/>
      <c r="B1036" s="272" t="s">
        <v>115</v>
      </c>
      <c r="C1036" s="276">
        <v>2</v>
      </c>
      <c r="D1036" s="273">
        <v>1</v>
      </c>
      <c r="E1036" s="273">
        <v>4</v>
      </c>
      <c r="F1036" s="298">
        <v>1.2</v>
      </c>
      <c r="G1036" s="298"/>
      <c r="H1036" s="274">
        <v>2.6</v>
      </c>
      <c r="I1036" s="274">
        <f t="shared" si="107"/>
        <v>24.96</v>
      </c>
      <c r="J1036" s="343"/>
      <c r="L1036" s="48">
        <v>0.3</v>
      </c>
      <c r="M1036" s="48">
        <v>0.3</v>
      </c>
      <c r="N1036" s="32">
        <f t="shared" si="105"/>
        <v>0.6</v>
      </c>
      <c r="O1036" s="32">
        <f t="shared" si="106"/>
        <v>1.2</v>
      </c>
    </row>
    <row r="1037" spans="1:15" ht="19">
      <c r="A1037" s="384"/>
      <c r="B1037" s="272" t="s">
        <v>116</v>
      </c>
      <c r="C1037" s="276">
        <v>2</v>
      </c>
      <c r="D1037" s="273">
        <v>1</v>
      </c>
      <c r="E1037" s="273">
        <v>4</v>
      </c>
      <c r="F1037" s="298">
        <v>1.36</v>
      </c>
      <c r="G1037" s="298"/>
      <c r="H1037" s="274">
        <v>2.6</v>
      </c>
      <c r="I1037" s="274">
        <f t="shared" si="107"/>
        <v>28.288000000000004</v>
      </c>
      <c r="J1037" s="343"/>
      <c r="L1037" s="48">
        <v>0.45</v>
      </c>
      <c r="M1037" s="48">
        <v>0.23</v>
      </c>
      <c r="N1037" s="32">
        <f t="shared" si="105"/>
        <v>0.68</v>
      </c>
      <c r="O1037" s="32">
        <f t="shared" si="106"/>
        <v>1.36</v>
      </c>
    </row>
    <row r="1038" spans="1:15" ht="19">
      <c r="A1038" s="384"/>
      <c r="B1038" s="272" t="s">
        <v>117</v>
      </c>
      <c r="C1038" s="276">
        <v>2</v>
      </c>
      <c r="D1038" s="273">
        <v>1</v>
      </c>
      <c r="E1038" s="273">
        <v>16</v>
      </c>
      <c r="F1038" s="298">
        <v>1.5</v>
      </c>
      <c r="G1038" s="298"/>
      <c r="H1038" s="274">
        <v>2.6</v>
      </c>
      <c r="I1038" s="274">
        <f t="shared" si="107"/>
        <v>124.80000000000001</v>
      </c>
      <c r="J1038" s="343"/>
      <c r="L1038" s="48">
        <v>0.45</v>
      </c>
      <c r="M1038" s="48">
        <v>0.3</v>
      </c>
      <c r="N1038" s="32">
        <f t="shared" si="105"/>
        <v>0.75</v>
      </c>
      <c r="O1038" s="32">
        <f t="shared" si="106"/>
        <v>1.5</v>
      </c>
    </row>
    <row r="1039" spans="1:15" ht="19">
      <c r="A1039" s="384"/>
      <c r="B1039" s="272" t="s">
        <v>118</v>
      </c>
      <c r="C1039" s="276">
        <v>2</v>
      </c>
      <c r="D1039" s="273">
        <v>1</v>
      </c>
      <c r="E1039" s="273">
        <v>6</v>
      </c>
      <c r="F1039" s="298">
        <v>1.5</v>
      </c>
      <c r="G1039" s="298"/>
      <c r="H1039" s="274">
        <v>2.6</v>
      </c>
      <c r="I1039" s="274">
        <f t="shared" si="107"/>
        <v>46.800000000000004</v>
      </c>
      <c r="J1039" s="343"/>
      <c r="L1039" s="48">
        <v>0.45</v>
      </c>
      <c r="M1039" s="48">
        <v>0.3</v>
      </c>
      <c r="N1039" s="32">
        <f t="shared" si="105"/>
        <v>0.75</v>
      </c>
      <c r="O1039" s="32">
        <f t="shared" si="106"/>
        <v>1.5</v>
      </c>
    </row>
    <row r="1040" spans="1:15" ht="19">
      <c r="A1040" s="384"/>
      <c r="B1040" s="272" t="s">
        <v>119</v>
      </c>
      <c r="C1040" s="276">
        <v>2</v>
      </c>
      <c r="D1040" s="273">
        <v>1</v>
      </c>
      <c r="E1040" s="273">
        <v>6</v>
      </c>
      <c r="F1040" s="298">
        <v>1.66</v>
      </c>
      <c r="G1040" s="298"/>
      <c r="H1040" s="274">
        <v>2.6</v>
      </c>
      <c r="I1040" s="274">
        <f t="shared" si="107"/>
        <v>51.791999999999994</v>
      </c>
      <c r="J1040" s="343"/>
      <c r="L1040" s="48">
        <v>0.6</v>
      </c>
      <c r="M1040" s="48">
        <v>0.23</v>
      </c>
      <c r="N1040" s="32">
        <f t="shared" si="105"/>
        <v>0.83</v>
      </c>
      <c r="O1040" s="32">
        <f t="shared" si="106"/>
        <v>1.66</v>
      </c>
    </row>
    <row r="1041" spans="1:15" ht="19">
      <c r="A1041" s="384"/>
      <c r="B1041" s="272" t="s">
        <v>346</v>
      </c>
      <c r="C1041" s="273"/>
      <c r="D1041" s="273"/>
      <c r="E1041" s="273"/>
      <c r="F1041" s="298">
        <v>0</v>
      </c>
      <c r="G1041" s="298"/>
      <c r="H1041" s="274"/>
      <c r="I1041" s="274"/>
      <c r="J1041" s="343"/>
      <c r="L1041" s="48"/>
      <c r="M1041" s="48"/>
      <c r="N1041" s="32">
        <f t="shared" si="105"/>
        <v>0</v>
      </c>
      <c r="O1041" s="32">
        <f t="shared" si="106"/>
        <v>0</v>
      </c>
    </row>
    <row r="1042" spans="1:15" ht="19">
      <c r="A1042" s="384"/>
      <c r="B1042" s="272" t="s">
        <v>114</v>
      </c>
      <c r="C1042" s="276">
        <v>2</v>
      </c>
      <c r="D1042" s="273">
        <v>1</v>
      </c>
      <c r="E1042" s="273">
        <v>4</v>
      </c>
      <c r="F1042" s="298">
        <v>1.06</v>
      </c>
      <c r="G1042" s="298"/>
      <c r="H1042" s="274">
        <v>2.6</v>
      </c>
      <c r="I1042" s="274">
        <f t="shared" ref="I1042:I1047" si="108">PRODUCT(C1042:H1042)</f>
        <v>22.048000000000002</v>
      </c>
      <c r="J1042" s="343"/>
      <c r="L1042" s="48">
        <v>0.3</v>
      </c>
      <c r="M1042" s="48">
        <v>0.23</v>
      </c>
      <c r="N1042" s="32">
        <f t="shared" si="105"/>
        <v>0.53</v>
      </c>
      <c r="O1042" s="32">
        <f t="shared" si="106"/>
        <v>1.06</v>
      </c>
    </row>
    <row r="1043" spans="1:15" ht="19">
      <c r="A1043" s="384"/>
      <c r="B1043" s="272" t="s">
        <v>115</v>
      </c>
      <c r="C1043" s="276">
        <v>2</v>
      </c>
      <c r="D1043" s="273">
        <v>1</v>
      </c>
      <c r="E1043" s="273">
        <v>4</v>
      </c>
      <c r="F1043" s="298">
        <v>1.2</v>
      </c>
      <c r="G1043" s="298"/>
      <c r="H1043" s="274">
        <v>2.6</v>
      </c>
      <c r="I1043" s="274">
        <f t="shared" si="108"/>
        <v>24.96</v>
      </c>
      <c r="J1043" s="343"/>
      <c r="L1043" s="48">
        <v>0.3</v>
      </c>
      <c r="M1043" s="48">
        <v>0.3</v>
      </c>
      <c r="N1043" s="32">
        <f t="shared" si="105"/>
        <v>0.6</v>
      </c>
      <c r="O1043" s="32">
        <f t="shared" si="106"/>
        <v>1.2</v>
      </c>
    </row>
    <row r="1044" spans="1:15" ht="19">
      <c r="A1044" s="384"/>
      <c r="B1044" s="272" t="s">
        <v>116</v>
      </c>
      <c r="C1044" s="276">
        <v>2</v>
      </c>
      <c r="D1044" s="273">
        <v>1</v>
      </c>
      <c r="E1044" s="273">
        <v>4</v>
      </c>
      <c r="F1044" s="298">
        <v>1.36</v>
      </c>
      <c r="G1044" s="298"/>
      <c r="H1044" s="274">
        <v>2.6</v>
      </c>
      <c r="I1044" s="274">
        <f t="shared" si="108"/>
        <v>28.288000000000004</v>
      </c>
      <c r="J1044" s="343"/>
      <c r="L1044" s="48">
        <v>0.45</v>
      </c>
      <c r="M1044" s="48">
        <v>0.23</v>
      </c>
      <c r="N1044" s="32">
        <f t="shared" si="105"/>
        <v>0.68</v>
      </c>
      <c r="O1044" s="32">
        <f t="shared" si="106"/>
        <v>1.36</v>
      </c>
    </row>
    <row r="1045" spans="1:15" ht="19">
      <c r="A1045" s="384"/>
      <c r="B1045" s="272" t="s">
        <v>117</v>
      </c>
      <c r="C1045" s="276">
        <v>2</v>
      </c>
      <c r="D1045" s="273">
        <v>1</v>
      </c>
      <c r="E1045" s="273">
        <v>16</v>
      </c>
      <c r="F1045" s="298">
        <v>1.5</v>
      </c>
      <c r="G1045" s="298"/>
      <c r="H1045" s="274">
        <v>2.6</v>
      </c>
      <c r="I1045" s="274">
        <f t="shared" si="108"/>
        <v>124.80000000000001</v>
      </c>
      <c r="J1045" s="343"/>
      <c r="L1045" s="48">
        <v>0.45</v>
      </c>
      <c r="M1045" s="48">
        <v>0.3</v>
      </c>
      <c r="N1045" s="32">
        <f t="shared" si="105"/>
        <v>0.75</v>
      </c>
      <c r="O1045" s="32">
        <f t="shared" si="106"/>
        <v>1.5</v>
      </c>
    </row>
    <row r="1046" spans="1:15" ht="19">
      <c r="A1046" s="384"/>
      <c r="B1046" s="272" t="s">
        <v>118</v>
      </c>
      <c r="C1046" s="276">
        <v>2</v>
      </c>
      <c r="D1046" s="273">
        <v>1</v>
      </c>
      <c r="E1046" s="273">
        <v>6</v>
      </c>
      <c r="F1046" s="298">
        <v>1.5</v>
      </c>
      <c r="G1046" s="298"/>
      <c r="H1046" s="274">
        <v>2.6</v>
      </c>
      <c r="I1046" s="274">
        <f t="shared" si="108"/>
        <v>46.800000000000004</v>
      </c>
      <c r="J1046" s="343"/>
      <c r="L1046" s="48">
        <v>0.45</v>
      </c>
      <c r="M1046" s="48">
        <v>0.3</v>
      </c>
      <c r="N1046" s="32">
        <f t="shared" si="105"/>
        <v>0.75</v>
      </c>
      <c r="O1046" s="32">
        <f t="shared" si="106"/>
        <v>1.5</v>
      </c>
    </row>
    <row r="1047" spans="1:15" ht="19">
      <c r="A1047" s="384"/>
      <c r="B1047" s="272" t="s">
        <v>119</v>
      </c>
      <c r="C1047" s="276">
        <v>2</v>
      </c>
      <c r="D1047" s="273">
        <v>1</v>
      </c>
      <c r="E1047" s="273">
        <v>6</v>
      </c>
      <c r="F1047" s="298">
        <v>1.66</v>
      </c>
      <c r="G1047" s="298"/>
      <c r="H1047" s="274">
        <v>2.6</v>
      </c>
      <c r="I1047" s="274">
        <f t="shared" si="108"/>
        <v>51.791999999999994</v>
      </c>
      <c r="J1047" s="343"/>
      <c r="L1047" s="48">
        <v>0.6</v>
      </c>
      <c r="M1047" s="48">
        <v>0.23</v>
      </c>
      <c r="N1047" s="32">
        <f t="shared" si="105"/>
        <v>0.83</v>
      </c>
      <c r="O1047" s="32">
        <f t="shared" si="106"/>
        <v>1.66</v>
      </c>
    </row>
    <row r="1048" spans="1:15" ht="19">
      <c r="A1048" s="384"/>
      <c r="B1048" s="282" t="s">
        <v>173</v>
      </c>
      <c r="C1048" s="279"/>
      <c r="D1048" s="279"/>
      <c r="E1048" s="279"/>
      <c r="F1048" s="298"/>
      <c r="G1048" s="298"/>
      <c r="H1048" s="280"/>
      <c r="I1048" s="274"/>
      <c r="J1048" s="343"/>
      <c r="L1048" s="50"/>
      <c r="M1048" s="48"/>
      <c r="N1048" s="32">
        <f t="shared" si="105"/>
        <v>0</v>
      </c>
      <c r="O1048" s="32">
        <f t="shared" si="106"/>
        <v>0</v>
      </c>
    </row>
    <row r="1049" spans="1:15" ht="19">
      <c r="A1049" s="384"/>
      <c r="B1049" s="282" t="s">
        <v>164</v>
      </c>
      <c r="C1049" s="279">
        <v>2</v>
      </c>
      <c r="D1049" s="279">
        <v>1</v>
      </c>
      <c r="E1049" s="279">
        <v>4</v>
      </c>
      <c r="F1049" s="280">
        <v>1.96</v>
      </c>
      <c r="G1049" s="280">
        <v>0.7</v>
      </c>
      <c r="H1049" s="280"/>
      <c r="I1049" s="274">
        <f t="shared" ref="I1049:I1056" si="109">PRODUCT(C1049:H1049)</f>
        <v>10.975999999999999</v>
      </c>
      <c r="J1049" s="343"/>
      <c r="N1049" s="32">
        <f t="shared" ref="N1049:N1056" si="110">F1049+G1049</f>
        <v>2.66</v>
      </c>
      <c r="O1049" s="32">
        <f t="shared" si="106"/>
        <v>5.32</v>
      </c>
    </row>
    <row r="1050" spans="1:15" ht="19">
      <c r="A1050" s="384"/>
      <c r="B1050" s="282" t="s">
        <v>165</v>
      </c>
      <c r="C1050" s="279">
        <v>2</v>
      </c>
      <c r="D1050" s="279">
        <v>1</v>
      </c>
      <c r="E1050" s="279">
        <v>4</v>
      </c>
      <c r="F1050" s="280">
        <v>1.66</v>
      </c>
      <c r="G1050" s="280">
        <v>0.7</v>
      </c>
      <c r="H1050" s="280"/>
      <c r="I1050" s="274">
        <f t="shared" si="109"/>
        <v>9.2959999999999994</v>
      </c>
      <c r="J1050" s="343"/>
      <c r="N1050" s="32">
        <f t="shared" si="110"/>
        <v>2.36</v>
      </c>
      <c r="O1050" s="32">
        <f t="shared" si="106"/>
        <v>4.72</v>
      </c>
    </row>
    <row r="1051" spans="1:15" ht="19">
      <c r="A1051" s="384"/>
      <c r="B1051" s="282" t="s">
        <v>166</v>
      </c>
      <c r="C1051" s="279">
        <v>2</v>
      </c>
      <c r="D1051" s="279">
        <v>1</v>
      </c>
      <c r="E1051" s="279">
        <v>4</v>
      </c>
      <c r="F1051" s="280">
        <v>1.51</v>
      </c>
      <c r="G1051" s="280">
        <v>0.7</v>
      </c>
      <c r="H1051" s="280"/>
      <c r="I1051" s="274">
        <f t="shared" si="109"/>
        <v>8.4559999999999995</v>
      </c>
      <c r="J1051" s="343"/>
      <c r="N1051" s="32">
        <f t="shared" si="110"/>
        <v>2.21</v>
      </c>
      <c r="O1051" s="32">
        <f t="shared" si="106"/>
        <v>4.42</v>
      </c>
    </row>
    <row r="1052" spans="1:15" ht="19">
      <c r="A1052" s="384"/>
      <c r="B1052" s="282" t="s">
        <v>167</v>
      </c>
      <c r="C1052" s="279">
        <v>2</v>
      </c>
      <c r="D1052" s="279">
        <v>1</v>
      </c>
      <c r="E1052" s="279">
        <v>4</v>
      </c>
      <c r="F1052" s="280">
        <v>1.36</v>
      </c>
      <c r="G1052" s="280">
        <v>0.7</v>
      </c>
      <c r="H1052" s="280"/>
      <c r="I1052" s="274">
        <f t="shared" si="109"/>
        <v>7.6159999999999997</v>
      </c>
      <c r="J1052" s="343"/>
      <c r="N1052" s="32">
        <f t="shared" si="110"/>
        <v>2.06</v>
      </c>
      <c r="O1052" s="32">
        <f t="shared" si="106"/>
        <v>4.12</v>
      </c>
    </row>
    <row r="1053" spans="1:15" ht="19">
      <c r="A1053" s="384"/>
      <c r="B1053" s="282" t="s">
        <v>168</v>
      </c>
      <c r="C1053" s="279">
        <v>2</v>
      </c>
      <c r="D1053" s="279">
        <v>1</v>
      </c>
      <c r="E1053" s="279">
        <v>4</v>
      </c>
      <c r="F1053" s="280">
        <v>1.31</v>
      </c>
      <c r="G1053" s="280">
        <v>0.7</v>
      </c>
      <c r="H1053" s="280"/>
      <c r="I1053" s="274">
        <f t="shared" si="109"/>
        <v>7.3359999999999994</v>
      </c>
      <c r="J1053" s="343"/>
      <c r="N1053" s="32">
        <f t="shared" si="110"/>
        <v>2.0099999999999998</v>
      </c>
      <c r="O1053" s="32">
        <f t="shared" si="106"/>
        <v>4.0199999999999996</v>
      </c>
    </row>
    <row r="1054" spans="1:15" ht="19">
      <c r="A1054" s="384"/>
      <c r="B1054" s="282" t="s">
        <v>169</v>
      </c>
      <c r="C1054" s="279">
        <v>2</v>
      </c>
      <c r="D1054" s="279">
        <v>1</v>
      </c>
      <c r="E1054" s="279">
        <v>4</v>
      </c>
      <c r="F1054" s="280">
        <v>1.06</v>
      </c>
      <c r="G1054" s="280">
        <v>0.7</v>
      </c>
      <c r="H1054" s="280"/>
      <c r="I1054" s="274">
        <f t="shared" si="109"/>
        <v>5.9359999999999999</v>
      </c>
      <c r="J1054" s="343"/>
      <c r="N1054" s="32">
        <f t="shared" si="110"/>
        <v>1.76</v>
      </c>
      <c r="O1054" s="32">
        <f t="shared" si="106"/>
        <v>3.52</v>
      </c>
    </row>
    <row r="1055" spans="1:15" ht="19">
      <c r="A1055" s="384"/>
      <c r="B1055" s="282" t="s">
        <v>170</v>
      </c>
      <c r="C1055" s="279">
        <v>2</v>
      </c>
      <c r="D1055" s="279">
        <v>1</v>
      </c>
      <c r="E1055" s="279">
        <v>4</v>
      </c>
      <c r="F1055" s="280">
        <v>1.66</v>
      </c>
      <c r="G1055" s="280">
        <v>0.7</v>
      </c>
      <c r="H1055" s="280"/>
      <c r="I1055" s="274">
        <f t="shared" si="109"/>
        <v>9.2959999999999994</v>
      </c>
      <c r="J1055" s="343"/>
      <c r="N1055" s="32">
        <f t="shared" si="110"/>
        <v>2.36</v>
      </c>
      <c r="O1055" s="32">
        <f t="shared" si="106"/>
        <v>4.72</v>
      </c>
    </row>
    <row r="1056" spans="1:15" ht="19">
      <c r="A1056" s="384"/>
      <c r="B1056" s="282" t="s">
        <v>174</v>
      </c>
      <c r="C1056" s="279">
        <v>2</v>
      </c>
      <c r="D1056" s="279">
        <v>1</v>
      </c>
      <c r="E1056" s="279">
        <v>2</v>
      </c>
      <c r="F1056" s="280">
        <v>2.5</v>
      </c>
      <c r="G1056" s="280">
        <v>0.7</v>
      </c>
      <c r="H1056" s="280"/>
      <c r="I1056" s="274">
        <f t="shared" si="109"/>
        <v>7</v>
      </c>
      <c r="J1056" s="343"/>
      <c r="N1056" s="32">
        <f t="shared" si="110"/>
        <v>3.2</v>
      </c>
      <c r="O1056" s="32">
        <f t="shared" si="106"/>
        <v>6.4</v>
      </c>
    </row>
    <row r="1057" spans="1:15" ht="19">
      <c r="A1057" s="384"/>
      <c r="B1057" s="272" t="s">
        <v>321</v>
      </c>
      <c r="C1057" s="273"/>
      <c r="D1057" s="273"/>
      <c r="E1057" s="273"/>
      <c r="F1057" s="274"/>
      <c r="G1057" s="274"/>
      <c r="H1057" s="274"/>
      <c r="I1057" s="274"/>
      <c r="J1057" s="343"/>
    </row>
    <row r="1058" spans="1:15" ht="19">
      <c r="A1058" s="384"/>
      <c r="B1058" s="272" t="s">
        <v>179</v>
      </c>
      <c r="C1058" s="273"/>
      <c r="D1058" s="273"/>
      <c r="E1058" s="273"/>
      <c r="F1058" s="274"/>
      <c r="G1058" s="274"/>
      <c r="H1058" s="274"/>
      <c r="I1058" s="274">
        <v>364.6</v>
      </c>
      <c r="J1058" s="343"/>
    </row>
    <row r="1059" spans="1:15" ht="19">
      <c r="A1059" s="384"/>
      <c r="B1059" s="272" t="s">
        <v>322</v>
      </c>
      <c r="C1059" s="273"/>
      <c r="D1059" s="273"/>
      <c r="E1059" s="273"/>
      <c r="F1059" s="274"/>
      <c r="G1059" s="274"/>
      <c r="H1059" s="274"/>
      <c r="I1059" s="274"/>
      <c r="J1059" s="343"/>
    </row>
    <row r="1060" spans="1:15" ht="19">
      <c r="A1060" s="384"/>
      <c r="B1060" s="272" t="s">
        <v>179</v>
      </c>
      <c r="C1060" s="273"/>
      <c r="D1060" s="273"/>
      <c r="E1060" s="273"/>
      <c r="F1060" s="274"/>
      <c r="G1060" s="274"/>
      <c r="H1060" s="274"/>
      <c r="I1060" s="274">
        <f>I1058</f>
        <v>364.6</v>
      </c>
      <c r="J1060" s="343"/>
    </row>
    <row r="1061" spans="1:15" ht="19">
      <c r="A1061" s="384"/>
      <c r="B1061" s="272" t="s">
        <v>323</v>
      </c>
      <c r="C1061" s="273"/>
      <c r="D1061" s="273"/>
      <c r="E1061" s="273"/>
      <c r="F1061" s="274"/>
      <c r="G1061" s="274"/>
      <c r="H1061" s="274"/>
      <c r="I1061" s="274"/>
      <c r="J1061" s="343"/>
    </row>
    <row r="1062" spans="1:15" ht="19">
      <c r="A1062" s="384"/>
      <c r="B1062" s="272" t="s">
        <v>179</v>
      </c>
      <c r="C1062" s="273"/>
      <c r="D1062" s="273"/>
      <c r="E1062" s="273"/>
      <c r="F1062" s="274"/>
      <c r="G1062" s="274"/>
      <c r="H1062" s="274"/>
      <c r="I1062" s="274">
        <f>I1060</f>
        <v>364.6</v>
      </c>
      <c r="J1062" s="343"/>
    </row>
    <row r="1063" spans="1:15" ht="19">
      <c r="A1063" s="384"/>
      <c r="B1063" s="272" t="s">
        <v>324</v>
      </c>
      <c r="C1063" s="273"/>
      <c r="D1063" s="273"/>
      <c r="E1063" s="273"/>
      <c r="F1063" s="274"/>
      <c r="G1063" s="274"/>
      <c r="H1063" s="274"/>
      <c r="I1063" s="274"/>
      <c r="J1063" s="343"/>
    </row>
    <row r="1064" spans="1:15" ht="19">
      <c r="A1064" s="384"/>
      <c r="B1064" s="272" t="s">
        <v>179</v>
      </c>
      <c r="C1064" s="273"/>
      <c r="D1064" s="273"/>
      <c r="E1064" s="273"/>
      <c r="F1064" s="274"/>
      <c r="G1064" s="274"/>
      <c r="H1064" s="274"/>
      <c r="I1064" s="274">
        <f>I1062</f>
        <v>364.6</v>
      </c>
      <c r="J1064" s="343"/>
    </row>
    <row r="1065" spans="1:15">
      <c r="A1065" s="384"/>
      <c r="B1065" s="293" t="s">
        <v>347</v>
      </c>
      <c r="C1065" s="298"/>
      <c r="D1065" s="298"/>
      <c r="E1065" s="298"/>
      <c r="F1065" s="298"/>
      <c r="G1065" s="298"/>
      <c r="H1065" s="298"/>
      <c r="I1065" s="298"/>
      <c r="J1065" s="343"/>
    </row>
    <row r="1066" spans="1:15" ht="19">
      <c r="A1066" s="384"/>
      <c r="B1066" s="272" t="s">
        <v>114</v>
      </c>
      <c r="C1066" s="276">
        <v>2</v>
      </c>
      <c r="D1066" s="273">
        <v>1</v>
      </c>
      <c r="E1066" s="273">
        <v>4</v>
      </c>
      <c r="F1066" s="298">
        <v>1.06</v>
      </c>
      <c r="G1066" s="298"/>
      <c r="H1066" s="274">
        <v>1.2</v>
      </c>
      <c r="I1066" s="274">
        <f t="shared" ref="I1066:I1071" si="111">PRODUCT(C1066:H1066)</f>
        <v>10.176</v>
      </c>
      <c r="J1066" s="343"/>
    </row>
    <row r="1067" spans="1:15" ht="19">
      <c r="A1067" s="384"/>
      <c r="B1067" s="272" t="s">
        <v>115</v>
      </c>
      <c r="C1067" s="276">
        <v>2</v>
      </c>
      <c r="D1067" s="273">
        <v>1</v>
      </c>
      <c r="E1067" s="273">
        <v>4</v>
      </c>
      <c r="F1067" s="298">
        <v>1.2</v>
      </c>
      <c r="G1067" s="298"/>
      <c r="H1067" s="274">
        <v>1.2</v>
      </c>
      <c r="I1067" s="274">
        <f t="shared" si="111"/>
        <v>11.52</v>
      </c>
      <c r="J1067" s="343"/>
      <c r="L1067" s="48">
        <v>0.3</v>
      </c>
      <c r="M1067" s="48">
        <v>0.23</v>
      </c>
      <c r="N1067" s="32">
        <f t="shared" ref="N1067:N1072" si="112">L1067+M1067</f>
        <v>0.53</v>
      </c>
      <c r="O1067" s="32">
        <f t="shared" ref="O1067:O1072" si="113">N1067*2</f>
        <v>1.06</v>
      </c>
    </row>
    <row r="1068" spans="1:15" ht="19">
      <c r="A1068" s="384"/>
      <c r="B1068" s="272" t="s">
        <v>116</v>
      </c>
      <c r="C1068" s="276">
        <v>2</v>
      </c>
      <c r="D1068" s="273">
        <v>1</v>
      </c>
      <c r="E1068" s="273">
        <v>4</v>
      </c>
      <c r="F1068" s="298">
        <v>1.36</v>
      </c>
      <c r="G1068" s="298"/>
      <c r="H1068" s="274">
        <v>1.2</v>
      </c>
      <c r="I1068" s="274">
        <f t="shared" si="111"/>
        <v>13.056000000000001</v>
      </c>
      <c r="J1068" s="343"/>
      <c r="L1068" s="48">
        <v>0.3</v>
      </c>
      <c r="M1068" s="48">
        <v>0.3</v>
      </c>
      <c r="N1068" s="32">
        <f t="shared" si="112"/>
        <v>0.6</v>
      </c>
      <c r="O1068" s="32">
        <f t="shared" si="113"/>
        <v>1.2</v>
      </c>
    </row>
    <row r="1069" spans="1:15" ht="19">
      <c r="A1069" s="384"/>
      <c r="B1069" s="272" t="s">
        <v>117</v>
      </c>
      <c r="C1069" s="276">
        <v>2</v>
      </c>
      <c r="D1069" s="273">
        <v>1</v>
      </c>
      <c r="E1069" s="273">
        <v>16</v>
      </c>
      <c r="F1069" s="298">
        <v>1.5</v>
      </c>
      <c r="G1069" s="298"/>
      <c r="H1069" s="274">
        <v>1.2</v>
      </c>
      <c r="I1069" s="274">
        <f t="shared" si="111"/>
        <v>57.599999999999994</v>
      </c>
      <c r="J1069" s="343"/>
      <c r="L1069" s="48">
        <v>0.45</v>
      </c>
      <c r="M1069" s="48">
        <v>0.23</v>
      </c>
      <c r="N1069" s="32">
        <f t="shared" si="112"/>
        <v>0.68</v>
      </c>
      <c r="O1069" s="32">
        <f t="shared" si="113"/>
        <v>1.36</v>
      </c>
    </row>
    <row r="1070" spans="1:15" ht="19">
      <c r="A1070" s="384"/>
      <c r="B1070" s="272" t="s">
        <v>118</v>
      </c>
      <c r="C1070" s="276">
        <v>2</v>
      </c>
      <c r="D1070" s="273">
        <v>1</v>
      </c>
      <c r="E1070" s="273">
        <v>4</v>
      </c>
      <c r="F1070" s="298">
        <v>1.5</v>
      </c>
      <c r="G1070" s="298"/>
      <c r="H1070" s="274">
        <v>1.2</v>
      </c>
      <c r="I1070" s="274">
        <f t="shared" si="111"/>
        <v>14.399999999999999</v>
      </c>
      <c r="J1070" s="343"/>
      <c r="L1070" s="48">
        <v>0.45</v>
      </c>
      <c r="M1070" s="48">
        <v>0.3</v>
      </c>
      <c r="N1070" s="32">
        <f t="shared" si="112"/>
        <v>0.75</v>
      </c>
      <c r="O1070" s="32">
        <f t="shared" si="113"/>
        <v>1.5</v>
      </c>
    </row>
    <row r="1071" spans="1:15" ht="19">
      <c r="A1071" s="384"/>
      <c r="B1071" s="272" t="s">
        <v>119</v>
      </c>
      <c r="C1071" s="276">
        <v>2</v>
      </c>
      <c r="D1071" s="273">
        <v>1</v>
      </c>
      <c r="E1071" s="273">
        <v>4</v>
      </c>
      <c r="F1071" s="298">
        <v>1.66</v>
      </c>
      <c r="G1071" s="298"/>
      <c r="H1071" s="274">
        <v>1.2</v>
      </c>
      <c r="I1071" s="274">
        <f t="shared" si="111"/>
        <v>15.935999999999998</v>
      </c>
      <c r="J1071" s="343"/>
      <c r="L1071" s="48">
        <v>0.45</v>
      </c>
      <c r="M1071" s="48">
        <v>0.3</v>
      </c>
      <c r="N1071" s="32">
        <f t="shared" si="112"/>
        <v>0.75</v>
      </c>
      <c r="O1071" s="32">
        <f t="shared" si="113"/>
        <v>1.5</v>
      </c>
    </row>
    <row r="1072" spans="1:15" ht="19">
      <c r="A1072" s="384"/>
      <c r="B1072" s="272" t="s">
        <v>184</v>
      </c>
      <c r="C1072" s="273"/>
      <c r="D1072" s="273"/>
      <c r="E1072" s="273"/>
      <c r="F1072" s="274"/>
      <c r="G1072" s="274"/>
      <c r="H1072" s="274"/>
      <c r="I1072" s="274"/>
      <c r="J1072" s="343"/>
      <c r="L1072" s="48">
        <v>0.6</v>
      </c>
      <c r="M1072" s="48">
        <v>0.23</v>
      </c>
      <c r="N1072" s="32">
        <f t="shared" si="112"/>
        <v>0.83</v>
      </c>
      <c r="O1072" s="32">
        <f t="shared" si="113"/>
        <v>1.66</v>
      </c>
    </row>
    <row r="1073" spans="1:10" ht="19">
      <c r="A1073" s="384"/>
      <c r="B1073" s="272" t="s">
        <v>118</v>
      </c>
      <c r="C1073" s="276">
        <v>2</v>
      </c>
      <c r="D1073" s="273">
        <v>1</v>
      </c>
      <c r="E1073" s="273">
        <v>4</v>
      </c>
      <c r="F1073" s="298">
        <v>1.5</v>
      </c>
      <c r="G1073" s="274"/>
      <c r="H1073" s="274">
        <v>3.2</v>
      </c>
      <c r="I1073" s="274">
        <f t="shared" ref="I1073:I1074" si="114">PRODUCT(C1073:H1073)</f>
        <v>38.400000000000006</v>
      </c>
      <c r="J1073" s="343"/>
    </row>
    <row r="1074" spans="1:10" ht="19">
      <c r="A1074" s="384"/>
      <c r="B1074" s="272" t="s">
        <v>119</v>
      </c>
      <c r="C1074" s="276">
        <v>2</v>
      </c>
      <c r="D1074" s="273">
        <v>1</v>
      </c>
      <c r="E1074" s="273">
        <v>4</v>
      </c>
      <c r="F1074" s="298">
        <v>1.66</v>
      </c>
      <c r="G1074" s="274"/>
      <c r="H1074" s="274">
        <v>3.2</v>
      </c>
      <c r="I1074" s="274">
        <f t="shared" si="114"/>
        <v>42.496000000000002</v>
      </c>
      <c r="J1074" s="343"/>
    </row>
    <row r="1075" spans="1:10" ht="19">
      <c r="A1075" s="384"/>
      <c r="B1075" s="272" t="s">
        <v>185</v>
      </c>
      <c r="C1075" s="273"/>
      <c r="D1075" s="273"/>
      <c r="E1075" s="273"/>
      <c r="F1075" s="274"/>
      <c r="G1075" s="274"/>
      <c r="H1075" s="274"/>
      <c r="I1075" s="274"/>
      <c r="J1075" s="343"/>
    </row>
    <row r="1076" spans="1:10" ht="19">
      <c r="A1076" s="384"/>
      <c r="B1076" s="272" t="s">
        <v>116</v>
      </c>
      <c r="C1076" s="276">
        <v>2</v>
      </c>
      <c r="D1076" s="273">
        <v>1</v>
      </c>
      <c r="E1076" s="273">
        <v>4</v>
      </c>
      <c r="F1076" s="298">
        <v>1.36</v>
      </c>
      <c r="G1076" s="274"/>
      <c r="H1076" s="274">
        <v>3.2</v>
      </c>
      <c r="I1076" s="274">
        <f>PRODUCT(C1076:H1076)</f>
        <v>34.816000000000003</v>
      </c>
      <c r="J1076" s="343"/>
    </row>
    <row r="1077" spans="1:10" ht="19">
      <c r="A1077" s="384"/>
      <c r="B1077" s="272" t="s">
        <v>187</v>
      </c>
      <c r="C1077" s="273"/>
      <c r="D1077" s="273"/>
      <c r="E1077" s="273"/>
      <c r="F1077" s="274"/>
      <c r="G1077" s="274"/>
      <c r="H1077" s="289"/>
      <c r="I1077" s="274"/>
      <c r="J1077" s="343"/>
    </row>
    <row r="1078" spans="1:10" ht="19">
      <c r="A1078" s="384"/>
      <c r="B1078" s="272" t="s">
        <v>195</v>
      </c>
      <c r="C1078" s="273">
        <v>2</v>
      </c>
      <c r="D1078" s="273">
        <v>1</v>
      </c>
      <c r="E1078" s="273">
        <v>3</v>
      </c>
      <c r="F1078" s="274">
        <v>1.36</v>
      </c>
      <c r="G1078" s="274">
        <v>0.7</v>
      </c>
      <c r="H1078" s="289"/>
      <c r="I1078" s="274">
        <f>PRODUCT(C1078:H1078)</f>
        <v>5.7119999999999997</v>
      </c>
      <c r="J1078" s="343"/>
    </row>
    <row r="1079" spans="1:10">
      <c r="A1079" s="384"/>
      <c r="B1079" s="272"/>
      <c r="C1079" s="273"/>
      <c r="D1079" s="273"/>
      <c r="E1079" s="273"/>
      <c r="F1079" s="274"/>
      <c r="G1079" s="274"/>
      <c r="H1079" s="289"/>
      <c r="I1079" s="274">
        <f>SUM(I1023:I1078)</f>
        <v>2510.768</v>
      </c>
      <c r="J1079" s="343"/>
    </row>
    <row r="1080" spans="1:10" ht="19">
      <c r="A1080" s="384"/>
      <c r="B1080" s="272"/>
      <c r="C1080" s="273"/>
      <c r="D1080" s="273"/>
      <c r="E1080" s="273"/>
      <c r="F1080" s="274"/>
      <c r="G1080" s="274"/>
      <c r="H1080" s="289" t="s">
        <v>13</v>
      </c>
      <c r="I1080" s="274">
        <v>2510.8000000000002</v>
      </c>
      <c r="J1080" s="343" t="s">
        <v>20</v>
      </c>
    </row>
    <row r="1081" spans="1:10" ht="19">
      <c r="A1081" s="384"/>
      <c r="B1081" s="307" t="s">
        <v>35</v>
      </c>
      <c r="C1081" s="273"/>
      <c r="D1081" s="273"/>
      <c r="E1081" s="273"/>
      <c r="F1081" s="274"/>
      <c r="G1081" s="274"/>
      <c r="H1081" s="289"/>
      <c r="I1081" s="274"/>
      <c r="J1081" s="343"/>
    </row>
    <row r="1082" spans="1:10" ht="19">
      <c r="A1082" s="384"/>
      <c r="B1082" s="272" t="s">
        <v>94</v>
      </c>
      <c r="C1082" s="273">
        <v>2</v>
      </c>
      <c r="D1082" s="273">
        <v>1</v>
      </c>
      <c r="E1082" s="273">
        <v>2</v>
      </c>
      <c r="F1082" s="274">
        <v>8.2799999999999994</v>
      </c>
      <c r="G1082" s="274"/>
      <c r="H1082" s="274">
        <v>1.65</v>
      </c>
      <c r="I1082" s="274">
        <f>PRODUCT(C1082:H1082)</f>
        <v>54.647999999999996</v>
      </c>
      <c r="J1082" s="343"/>
    </row>
    <row r="1083" spans="1:10" ht="19">
      <c r="A1083" s="384"/>
      <c r="B1083" s="272" t="s">
        <v>351</v>
      </c>
      <c r="C1083" s="273"/>
      <c r="D1083" s="273"/>
      <c r="E1083" s="273"/>
      <c r="F1083" s="274"/>
      <c r="G1083" s="274"/>
      <c r="H1083" s="289"/>
      <c r="I1083" s="274"/>
      <c r="J1083" s="343"/>
    </row>
    <row r="1084" spans="1:10" ht="19">
      <c r="A1084" s="384"/>
      <c r="B1084" s="272" t="s">
        <v>199</v>
      </c>
      <c r="C1084" s="273">
        <v>2</v>
      </c>
      <c r="D1084" s="273">
        <v>2</v>
      </c>
      <c r="E1084" s="273">
        <v>2</v>
      </c>
      <c r="F1084" s="274">
        <v>11.72</v>
      </c>
      <c r="G1084" s="274"/>
      <c r="H1084" s="289">
        <v>1</v>
      </c>
      <c r="I1084" s="274">
        <f>PRODUCT(C1084:H1084)</f>
        <v>93.76</v>
      </c>
      <c r="J1084" s="343"/>
    </row>
    <row r="1085" spans="1:10" ht="19">
      <c r="A1085" s="384"/>
      <c r="B1085" s="272" t="s">
        <v>200</v>
      </c>
      <c r="C1085" s="273">
        <v>2</v>
      </c>
      <c r="D1085" s="273">
        <v>2</v>
      </c>
      <c r="E1085" s="273">
        <v>2</v>
      </c>
      <c r="F1085" s="274">
        <v>1.53</v>
      </c>
      <c r="G1085" s="274"/>
      <c r="H1085" s="289">
        <v>1</v>
      </c>
      <c r="I1085" s="274">
        <f>PRODUCT(C1085:H1085)</f>
        <v>12.24</v>
      </c>
      <c r="J1085" s="343"/>
    </row>
    <row r="1086" spans="1:10">
      <c r="A1086" s="384"/>
      <c r="B1086" s="293"/>
      <c r="C1086" s="298"/>
      <c r="D1086" s="298"/>
      <c r="E1086" s="298"/>
      <c r="F1086" s="298"/>
      <c r="G1086" s="298"/>
      <c r="H1086" s="298"/>
      <c r="I1086" s="298">
        <f>SUM(I1082:I1085)</f>
        <v>160.64800000000002</v>
      </c>
      <c r="J1086" s="343"/>
    </row>
    <row r="1087" spans="1:10" ht="19">
      <c r="A1087" s="384"/>
      <c r="B1087" s="293"/>
      <c r="C1087" s="298"/>
      <c r="D1087" s="298"/>
      <c r="E1087" s="298"/>
      <c r="F1087" s="298"/>
      <c r="G1087" s="298"/>
      <c r="H1087" s="298" t="s">
        <v>13</v>
      </c>
      <c r="I1087" s="298">
        <v>160.69999999999999</v>
      </c>
      <c r="J1087" s="343" t="s">
        <v>20</v>
      </c>
    </row>
    <row r="1088" spans="1:10" ht="76">
      <c r="A1088" s="384">
        <v>20</v>
      </c>
      <c r="B1088" s="7" t="s">
        <v>1367</v>
      </c>
      <c r="C1088" s="273"/>
      <c r="D1088" s="298"/>
      <c r="E1088" s="298"/>
      <c r="F1088" s="298"/>
      <c r="G1088" s="298"/>
      <c r="H1088" s="298"/>
      <c r="I1088" s="298"/>
      <c r="J1088" s="343"/>
    </row>
    <row r="1089" spans="1:10" ht="19">
      <c r="A1089" s="384"/>
      <c r="B1089" s="272" t="s">
        <v>352</v>
      </c>
      <c r="C1089" s="273"/>
      <c r="D1089" s="298"/>
      <c r="E1089" s="298"/>
      <c r="F1089" s="298"/>
      <c r="G1089" s="298"/>
      <c r="H1089" s="298"/>
      <c r="I1089" s="298">
        <f>I834</f>
        <v>5795.4</v>
      </c>
      <c r="J1089" s="343"/>
    </row>
    <row r="1090" spans="1:10" ht="228">
      <c r="A1090" s="384">
        <v>21</v>
      </c>
      <c r="B1090" s="290" t="s">
        <v>1368</v>
      </c>
      <c r="C1090" s="273"/>
      <c r="D1090" s="298"/>
      <c r="E1090" s="298"/>
      <c r="F1090" s="298"/>
      <c r="G1090" s="298"/>
      <c r="H1090" s="298"/>
      <c r="I1090" s="298"/>
      <c r="J1090" s="343"/>
    </row>
    <row r="1091" spans="1:10" ht="19">
      <c r="A1091" s="384"/>
      <c r="B1091" s="272" t="s">
        <v>353</v>
      </c>
      <c r="C1091" s="273"/>
      <c r="D1091" s="298"/>
      <c r="E1091" s="298"/>
      <c r="F1091" s="298"/>
      <c r="G1091" s="298"/>
      <c r="H1091" s="298"/>
      <c r="I1091" s="298"/>
      <c r="J1091" s="343"/>
    </row>
    <row r="1092" spans="1:10" ht="19">
      <c r="A1092" s="384"/>
      <c r="B1092" s="272" t="s">
        <v>308</v>
      </c>
      <c r="C1092" s="273"/>
      <c r="D1092" s="273"/>
      <c r="E1092" s="273"/>
      <c r="F1092" s="274"/>
      <c r="G1092" s="274"/>
      <c r="H1092" s="274"/>
      <c r="I1092" s="274"/>
      <c r="J1092" s="343"/>
    </row>
    <row r="1093" spans="1:10" ht="19">
      <c r="A1093" s="384"/>
      <c r="B1093" s="272" t="s">
        <v>309</v>
      </c>
      <c r="C1093" s="273">
        <v>2</v>
      </c>
      <c r="D1093" s="273">
        <v>1</v>
      </c>
      <c r="E1093" s="273">
        <v>1</v>
      </c>
      <c r="F1093" s="274">
        <v>10.29</v>
      </c>
      <c r="G1093" s="274"/>
      <c r="H1093" s="274">
        <v>3.05</v>
      </c>
      <c r="I1093" s="274">
        <f t="shared" ref="I1093:I1100" si="115">PRODUCT(C1093:H1093)</f>
        <v>62.768999999999991</v>
      </c>
      <c r="J1093" s="343"/>
    </row>
    <row r="1094" spans="1:10" ht="19">
      <c r="A1094" s="384"/>
      <c r="B1094" s="282" t="s">
        <v>310</v>
      </c>
      <c r="C1094" s="279">
        <v>2</v>
      </c>
      <c r="D1094" s="279">
        <v>1</v>
      </c>
      <c r="E1094" s="279">
        <v>3</v>
      </c>
      <c r="F1094" s="280">
        <v>6.5</v>
      </c>
      <c r="G1094" s="280"/>
      <c r="H1094" s="289">
        <v>1.8</v>
      </c>
      <c r="I1094" s="274">
        <f t="shared" si="115"/>
        <v>70.2</v>
      </c>
      <c r="J1094" s="343"/>
    </row>
    <row r="1095" spans="1:10" ht="19">
      <c r="A1095" s="384"/>
      <c r="B1095" s="272" t="s">
        <v>212</v>
      </c>
      <c r="C1095" s="273">
        <v>2</v>
      </c>
      <c r="D1095" s="273">
        <v>1</v>
      </c>
      <c r="E1095" s="273">
        <v>2</v>
      </c>
      <c r="F1095" s="274">
        <v>9.16</v>
      </c>
      <c r="G1095" s="274"/>
      <c r="H1095" s="289">
        <v>2.9249999999999998</v>
      </c>
      <c r="I1095" s="274">
        <f t="shared" si="115"/>
        <v>107.172</v>
      </c>
      <c r="J1095" s="343"/>
    </row>
    <row r="1096" spans="1:10" ht="19">
      <c r="A1096" s="384"/>
      <c r="B1096" s="272" t="s">
        <v>311</v>
      </c>
      <c r="C1096" s="273">
        <v>-2</v>
      </c>
      <c r="D1096" s="273">
        <v>1</v>
      </c>
      <c r="E1096" s="273">
        <v>1</v>
      </c>
      <c r="F1096" s="274">
        <v>0.9</v>
      </c>
      <c r="G1096" s="274"/>
      <c r="H1096" s="274">
        <v>2.1</v>
      </c>
      <c r="I1096" s="274">
        <f t="shared" si="115"/>
        <v>-3.7800000000000002</v>
      </c>
      <c r="J1096" s="343"/>
    </row>
    <row r="1097" spans="1:10" ht="19">
      <c r="A1097" s="384"/>
      <c r="B1097" s="272" t="s">
        <v>208</v>
      </c>
      <c r="C1097" s="273">
        <v>2</v>
      </c>
      <c r="D1097" s="273">
        <v>1</v>
      </c>
      <c r="E1097" s="273">
        <v>1</v>
      </c>
      <c r="F1097" s="274">
        <v>10.76</v>
      </c>
      <c r="G1097" s="274"/>
      <c r="H1097" s="289">
        <v>2.9249999999999998</v>
      </c>
      <c r="I1097" s="274">
        <f t="shared" si="115"/>
        <v>62.945999999999998</v>
      </c>
      <c r="J1097" s="343"/>
    </row>
    <row r="1098" spans="1:10" ht="19">
      <c r="A1098" s="384"/>
      <c r="B1098" s="272" t="s">
        <v>311</v>
      </c>
      <c r="C1098" s="273">
        <v>-2</v>
      </c>
      <c r="D1098" s="273">
        <v>1</v>
      </c>
      <c r="E1098" s="273">
        <v>1</v>
      </c>
      <c r="F1098" s="274">
        <v>0.9</v>
      </c>
      <c r="G1098" s="274"/>
      <c r="H1098" s="274">
        <v>2.1</v>
      </c>
      <c r="I1098" s="274">
        <f t="shared" si="115"/>
        <v>-3.7800000000000002</v>
      </c>
      <c r="J1098" s="343"/>
    </row>
    <row r="1099" spans="1:10" ht="19">
      <c r="A1099" s="384"/>
      <c r="B1099" s="272" t="s">
        <v>312</v>
      </c>
      <c r="C1099" s="273">
        <v>2</v>
      </c>
      <c r="D1099" s="273">
        <v>1</v>
      </c>
      <c r="E1099" s="273">
        <v>1</v>
      </c>
      <c r="F1099" s="274">
        <v>6.86</v>
      </c>
      <c r="G1099" s="274"/>
      <c r="H1099" s="274">
        <v>2.9249999999999998</v>
      </c>
      <c r="I1099" s="274">
        <f t="shared" si="115"/>
        <v>40.131</v>
      </c>
      <c r="J1099" s="343"/>
    </row>
    <row r="1100" spans="1:10" ht="19">
      <c r="A1100" s="384"/>
      <c r="B1100" s="272" t="s">
        <v>313</v>
      </c>
      <c r="C1100" s="273">
        <v>-2</v>
      </c>
      <c r="D1100" s="273">
        <v>4</v>
      </c>
      <c r="E1100" s="273">
        <v>2</v>
      </c>
      <c r="F1100" s="274">
        <v>0.75</v>
      </c>
      <c r="G1100" s="274"/>
      <c r="H1100" s="274">
        <v>2.1</v>
      </c>
      <c r="I1100" s="274">
        <f t="shared" si="115"/>
        <v>-25.200000000000003</v>
      </c>
      <c r="J1100" s="343"/>
    </row>
    <row r="1101" spans="1:10" ht="19">
      <c r="A1101" s="384"/>
      <c r="B1101" s="272" t="s">
        <v>314</v>
      </c>
      <c r="C1101" s="273"/>
      <c r="D1101" s="273"/>
      <c r="E1101" s="273"/>
      <c r="F1101" s="274"/>
      <c r="G1101" s="274"/>
      <c r="H1101" s="274"/>
      <c r="I1101" s="274"/>
      <c r="J1101" s="343"/>
    </row>
    <row r="1102" spans="1:10" ht="19">
      <c r="A1102" s="384"/>
      <c r="B1102" s="272" t="s">
        <v>311</v>
      </c>
      <c r="C1102" s="273">
        <v>2</v>
      </c>
      <c r="D1102" s="273">
        <v>1</v>
      </c>
      <c r="E1102" s="273">
        <v>2</v>
      </c>
      <c r="F1102" s="298">
        <v>5.0999999999999996</v>
      </c>
      <c r="G1102" s="298">
        <v>0.12</v>
      </c>
      <c r="H1102" s="298"/>
      <c r="I1102" s="274">
        <f t="shared" ref="I1102:I1103" si="116">PRODUCT(C1102:H1102)</f>
        <v>2.448</v>
      </c>
      <c r="J1102" s="343"/>
    </row>
    <row r="1103" spans="1:10" ht="19">
      <c r="A1103" s="384"/>
      <c r="B1103" s="272" t="s">
        <v>313</v>
      </c>
      <c r="C1103" s="273">
        <v>2</v>
      </c>
      <c r="D1103" s="273">
        <v>4</v>
      </c>
      <c r="E1103" s="273">
        <v>2</v>
      </c>
      <c r="F1103" s="298">
        <v>4.95</v>
      </c>
      <c r="G1103" s="298">
        <v>0.12</v>
      </c>
      <c r="H1103" s="298"/>
      <c r="I1103" s="274">
        <f t="shared" si="116"/>
        <v>9.5039999999999996</v>
      </c>
      <c r="J1103" s="343"/>
    </row>
    <row r="1104" spans="1:10" ht="19">
      <c r="A1104" s="384"/>
      <c r="B1104" s="272" t="s">
        <v>315</v>
      </c>
      <c r="C1104" s="273"/>
      <c r="D1104" s="273"/>
      <c r="E1104" s="273"/>
      <c r="F1104" s="274"/>
      <c r="G1104" s="274"/>
      <c r="H1104" s="289"/>
      <c r="I1104" s="274"/>
      <c r="J1104" s="343"/>
    </row>
    <row r="1105" spans="1:10" ht="19">
      <c r="A1105" s="384"/>
      <c r="B1105" s="272" t="s">
        <v>309</v>
      </c>
      <c r="C1105" s="273">
        <v>2</v>
      </c>
      <c r="D1105" s="273">
        <v>1</v>
      </c>
      <c r="E1105" s="273">
        <v>1</v>
      </c>
      <c r="F1105" s="274">
        <v>10.29</v>
      </c>
      <c r="G1105" s="274"/>
      <c r="H1105" s="274">
        <v>3.05</v>
      </c>
      <c r="I1105" s="274">
        <f t="shared" ref="I1105:I1130" si="117">PRODUCT(C1105:H1105)</f>
        <v>62.768999999999991</v>
      </c>
      <c r="J1105" s="343"/>
    </row>
    <row r="1106" spans="1:10" ht="19">
      <c r="A1106" s="384"/>
      <c r="B1106" s="282" t="s">
        <v>310</v>
      </c>
      <c r="C1106" s="279">
        <v>2</v>
      </c>
      <c r="D1106" s="279">
        <v>1</v>
      </c>
      <c r="E1106" s="279">
        <v>3</v>
      </c>
      <c r="F1106" s="280">
        <v>6.5</v>
      </c>
      <c r="G1106" s="280"/>
      <c r="H1106" s="289">
        <v>1.8</v>
      </c>
      <c r="I1106" s="274">
        <f t="shared" si="117"/>
        <v>70.2</v>
      </c>
      <c r="J1106" s="343"/>
    </row>
    <row r="1107" spans="1:10" ht="19">
      <c r="A1107" s="384"/>
      <c r="B1107" s="272" t="s">
        <v>212</v>
      </c>
      <c r="C1107" s="273">
        <v>2</v>
      </c>
      <c r="D1107" s="273">
        <v>1</v>
      </c>
      <c r="E1107" s="273">
        <v>2</v>
      </c>
      <c r="F1107" s="274">
        <v>9.16</v>
      </c>
      <c r="G1107" s="274"/>
      <c r="H1107" s="289">
        <v>2.9249999999999998</v>
      </c>
      <c r="I1107" s="274">
        <f t="shared" si="117"/>
        <v>107.172</v>
      </c>
      <c r="J1107" s="343"/>
    </row>
    <row r="1108" spans="1:10" ht="19">
      <c r="A1108" s="384"/>
      <c r="B1108" s="272" t="s">
        <v>85</v>
      </c>
      <c r="C1108" s="273">
        <v>2</v>
      </c>
      <c r="D1108" s="273">
        <v>1</v>
      </c>
      <c r="E1108" s="273">
        <v>4</v>
      </c>
      <c r="F1108" s="274">
        <v>14.94</v>
      </c>
      <c r="G1108" s="274"/>
      <c r="H1108" s="289">
        <v>2.9249999999999998</v>
      </c>
      <c r="I1108" s="274">
        <f t="shared" si="117"/>
        <v>349.59599999999995</v>
      </c>
      <c r="J1108" s="343"/>
    </row>
    <row r="1109" spans="1:10" ht="19">
      <c r="A1109" s="384"/>
      <c r="B1109" s="272" t="s">
        <v>316</v>
      </c>
      <c r="C1109" s="273">
        <v>2</v>
      </c>
      <c r="D1109" s="273">
        <v>1</v>
      </c>
      <c r="E1109" s="273">
        <v>4</v>
      </c>
      <c r="F1109" s="274">
        <v>12.2</v>
      </c>
      <c r="G1109" s="274"/>
      <c r="H1109" s="289">
        <v>2.9249999999999998</v>
      </c>
      <c r="I1109" s="274">
        <f t="shared" si="117"/>
        <v>285.47999999999996</v>
      </c>
      <c r="J1109" s="343"/>
    </row>
    <row r="1110" spans="1:10" ht="19">
      <c r="A1110" s="384"/>
      <c r="B1110" s="272" t="s">
        <v>317</v>
      </c>
      <c r="C1110" s="273">
        <v>2</v>
      </c>
      <c r="D1110" s="273">
        <v>1</v>
      </c>
      <c r="E1110" s="273">
        <v>4</v>
      </c>
      <c r="F1110" s="274">
        <v>6.76</v>
      </c>
      <c r="G1110" s="274"/>
      <c r="H1110" s="289">
        <v>2.9249999999999998</v>
      </c>
      <c r="I1110" s="274">
        <f t="shared" si="117"/>
        <v>158.184</v>
      </c>
      <c r="J1110" s="343"/>
    </row>
    <row r="1111" spans="1:10" ht="19">
      <c r="A1111" s="384"/>
      <c r="B1111" s="272" t="s">
        <v>318</v>
      </c>
      <c r="C1111" s="273">
        <v>2</v>
      </c>
      <c r="D1111" s="273">
        <v>1</v>
      </c>
      <c r="E1111" s="273">
        <v>4</v>
      </c>
      <c r="F1111" s="274">
        <v>7.44</v>
      </c>
      <c r="G1111" s="274"/>
      <c r="H1111" s="289">
        <v>2.9249999999999998</v>
      </c>
      <c r="I1111" s="274">
        <f t="shared" si="117"/>
        <v>174.096</v>
      </c>
      <c r="J1111" s="343"/>
    </row>
    <row r="1112" spans="1:10" ht="19">
      <c r="A1112" s="384"/>
      <c r="B1112" s="272" t="s">
        <v>147</v>
      </c>
      <c r="C1112" s="273">
        <v>2</v>
      </c>
      <c r="D1112" s="273">
        <v>1</v>
      </c>
      <c r="E1112" s="273">
        <v>4</v>
      </c>
      <c r="F1112" s="274">
        <v>12.2</v>
      </c>
      <c r="G1112" s="274"/>
      <c r="H1112" s="289">
        <v>2.9249999999999998</v>
      </c>
      <c r="I1112" s="274">
        <f t="shared" si="117"/>
        <v>285.47999999999996</v>
      </c>
      <c r="J1112" s="343"/>
    </row>
    <row r="1113" spans="1:10" ht="19">
      <c r="A1113" s="384"/>
      <c r="B1113" s="272" t="s">
        <v>84</v>
      </c>
      <c r="C1113" s="273">
        <v>2</v>
      </c>
      <c r="D1113" s="273">
        <v>1</v>
      </c>
      <c r="E1113" s="273">
        <v>4</v>
      </c>
      <c r="F1113" s="274">
        <v>8.7799999999999994</v>
      </c>
      <c r="G1113" s="274"/>
      <c r="H1113" s="289">
        <v>2.9249999999999998</v>
      </c>
      <c r="I1113" s="274">
        <f t="shared" si="117"/>
        <v>205.45199999999997</v>
      </c>
      <c r="J1113" s="343"/>
    </row>
    <row r="1114" spans="1:10" ht="19">
      <c r="A1114" s="384"/>
      <c r="B1114" s="272" t="s">
        <v>253</v>
      </c>
      <c r="C1114" s="273">
        <v>2</v>
      </c>
      <c r="D1114" s="273">
        <v>1</v>
      </c>
      <c r="E1114" s="273">
        <v>4</v>
      </c>
      <c r="F1114" s="274">
        <v>7.8</v>
      </c>
      <c r="G1114" s="274"/>
      <c r="H1114" s="289">
        <v>2.9249999999999998</v>
      </c>
      <c r="I1114" s="274">
        <f t="shared" si="117"/>
        <v>182.51999999999998</v>
      </c>
      <c r="J1114" s="343"/>
    </row>
    <row r="1115" spans="1:10" ht="19">
      <c r="A1115" s="384"/>
      <c r="B1115" s="272" t="s">
        <v>152</v>
      </c>
      <c r="C1115" s="273">
        <v>2</v>
      </c>
      <c r="D1115" s="273">
        <v>1</v>
      </c>
      <c r="E1115" s="273">
        <v>4</v>
      </c>
      <c r="F1115" s="274">
        <v>6.5</v>
      </c>
      <c r="G1115" s="274"/>
      <c r="H1115" s="289">
        <v>2.9249999999999998</v>
      </c>
      <c r="I1115" s="274">
        <f t="shared" si="117"/>
        <v>152.1</v>
      </c>
      <c r="J1115" s="343"/>
    </row>
    <row r="1116" spans="1:10" ht="19">
      <c r="A1116" s="384"/>
      <c r="B1116" s="272" t="s">
        <v>319</v>
      </c>
      <c r="C1116" s="273">
        <v>2</v>
      </c>
      <c r="D1116" s="273">
        <v>1</v>
      </c>
      <c r="E1116" s="273">
        <v>4</v>
      </c>
      <c r="F1116" s="274">
        <v>4.54</v>
      </c>
      <c r="G1116" s="274"/>
      <c r="H1116" s="289">
        <v>2.9249999999999998</v>
      </c>
      <c r="I1116" s="274">
        <f t="shared" si="117"/>
        <v>106.23599999999999</v>
      </c>
      <c r="J1116" s="343"/>
    </row>
    <row r="1117" spans="1:10" ht="19">
      <c r="A1117" s="384"/>
      <c r="B1117" s="272" t="s">
        <v>284</v>
      </c>
      <c r="C1117" s="273">
        <v>-2</v>
      </c>
      <c r="D1117" s="273">
        <v>1</v>
      </c>
      <c r="E1117" s="273">
        <v>2</v>
      </c>
      <c r="F1117" s="274">
        <v>1.8</v>
      </c>
      <c r="G1117" s="274"/>
      <c r="H1117" s="274">
        <v>1.35</v>
      </c>
      <c r="I1117" s="274">
        <f t="shared" si="117"/>
        <v>-9.7200000000000006</v>
      </c>
      <c r="J1117" s="343"/>
    </row>
    <row r="1118" spans="1:10" ht="19">
      <c r="A1118" s="384"/>
      <c r="B1118" s="272" t="s">
        <v>285</v>
      </c>
      <c r="C1118" s="273">
        <v>-2</v>
      </c>
      <c r="D1118" s="273">
        <v>2</v>
      </c>
      <c r="E1118" s="273">
        <v>2</v>
      </c>
      <c r="F1118" s="274">
        <v>1.5</v>
      </c>
      <c r="G1118" s="274"/>
      <c r="H1118" s="274">
        <v>1.35</v>
      </c>
      <c r="I1118" s="274">
        <f t="shared" si="117"/>
        <v>-16.200000000000003</v>
      </c>
      <c r="J1118" s="343"/>
    </row>
    <row r="1119" spans="1:10" ht="19">
      <c r="A1119" s="384"/>
      <c r="B1119" s="272" t="s">
        <v>286</v>
      </c>
      <c r="C1119" s="273">
        <v>-2</v>
      </c>
      <c r="D1119" s="273">
        <v>2</v>
      </c>
      <c r="E1119" s="273">
        <v>2</v>
      </c>
      <c r="F1119" s="298">
        <v>0.6</v>
      </c>
      <c r="G1119" s="274"/>
      <c r="H1119" s="274">
        <v>1.35</v>
      </c>
      <c r="I1119" s="274">
        <f t="shared" si="117"/>
        <v>-6.48</v>
      </c>
      <c r="J1119" s="343"/>
    </row>
    <row r="1120" spans="1:10" ht="19">
      <c r="A1120" s="384"/>
      <c r="B1120" s="272" t="s">
        <v>287</v>
      </c>
      <c r="C1120" s="273">
        <v>-2</v>
      </c>
      <c r="D1120" s="273">
        <v>1</v>
      </c>
      <c r="E1120" s="273">
        <v>4</v>
      </c>
      <c r="F1120" s="274">
        <v>1.85</v>
      </c>
      <c r="G1120" s="274"/>
      <c r="H1120" s="274">
        <v>1.35</v>
      </c>
      <c r="I1120" s="274">
        <f t="shared" si="117"/>
        <v>-19.980000000000004</v>
      </c>
      <c r="J1120" s="343"/>
    </row>
    <row r="1121" spans="1:10" ht="19">
      <c r="A1121" s="384"/>
      <c r="B1121" s="272" t="s">
        <v>288</v>
      </c>
      <c r="C1121" s="273">
        <v>-2</v>
      </c>
      <c r="D1121" s="273">
        <v>1</v>
      </c>
      <c r="E1121" s="273">
        <v>4</v>
      </c>
      <c r="F1121" s="274">
        <v>1.2</v>
      </c>
      <c r="G1121" s="274"/>
      <c r="H1121" s="274">
        <v>1.05</v>
      </c>
      <c r="I1121" s="274">
        <f t="shared" si="117"/>
        <v>-10.08</v>
      </c>
      <c r="J1121" s="343"/>
    </row>
    <row r="1122" spans="1:10" ht="19">
      <c r="A1122" s="384"/>
      <c r="B1122" s="272" t="s">
        <v>289</v>
      </c>
      <c r="C1122" s="273">
        <v>-2</v>
      </c>
      <c r="D1122" s="273">
        <v>1</v>
      </c>
      <c r="E1122" s="273">
        <v>4</v>
      </c>
      <c r="F1122" s="274">
        <v>1.2</v>
      </c>
      <c r="G1122" s="274"/>
      <c r="H1122" s="274">
        <v>1.35</v>
      </c>
      <c r="I1122" s="274">
        <f t="shared" si="117"/>
        <v>-12.96</v>
      </c>
      <c r="J1122" s="343"/>
    </row>
    <row r="1123" spans="1:10" ht="19">
      <c r="A1123" s="384"/>
      <c r="B1123" s="272" t="s">
        <v>290</v>
      </c>
      <c r="C1123" s="273">
        <v>-2</v>
      </c>
      <c r="D1123" s="273">
        <v>2</v>
      </c>
      <c r="E1123" s="273">
        <v>4</v>
      </c>
      <c r="F1123" s="274">
        <v>0.75</v>
      </c>
      <c r="G1123" s="274"/>
      <c r="H1123" s="274">
        <v>0.6</v>
      </c>
      <c r="I1123" s="274">
        <f t="shared" si="117"/>
        <v>-7.1999999999999993</v>
      </c>
      <c r="J1123" s="343"/>
    </row>
    <row r="1124" spans="1:10" ht="19">
      <c r="A1124" s="384"/>
      <c r="B1124" s="272" t="s">
        <v>291</v>
      </c>
      <c r="C1124" s="273">
        <v>-2</v>
      </c>
      <c r="D1124" s="273">
        <v>1</v>
      </c>
      <c r="E1124" s="273">
        <v>4</v>
      </c>
      <c r="F1124" s="274">
        <v>1.06</v>
      </c>
      <c r="G1124" s="274"/>
      <c r="H1124" s="274">
        <v>1.35</v>
      </c>
      <c r="I1124" s="274">
        <f t="shared" si="117"/>
        <v>-11.448000000000002</v>
      </c>
      <c r="J1124" s="343"/>
    </row>
    <row r="1125" spans="1:10" ht="19">
      <c r="A1125" s="384"/>
      <c r="B1125" s="272" t="s">
        <v>292</v>
      </c>
      <c r="C1125" s="273">
        <v>-2</v>
      </c>
      <c r="D1125" s="273">
        <v>1</v>
      </c>
      <c r="E1125" s="273">
        <v>4</v>
      </c>
      <c r="F1125" s="274">
        <v>12.43</v>
      </c>
      <c r="G1125" s="274"/>
      <c r="H1125" s="274">
        <v>1.2</v>
      </c>
      <c r="I1125" s="274">
        <f t="shared" si="117"/>
        <v>-119.32799999999999</v>
      </c>
      <c r="J1125" s="343"/>
    </row>
    <row r="1126" spans="1:10" ht="19">
      <c r="A1126" s="384"/>
      <c r="B1126" s="272" t="s">
        <v>293</v>
      </c>
      <c r="C1126" s="273">
        <v>-2</v>
      </c>
      <c r="D1126" s="273">
        <v>1</v>
      </c>
      <c r="E1126" s="273">
        <v>4</v>
      </c>
      <c r="F1126" s="274">
        <v>11.52</v>
      </c>
      <c r="G1126" s="274"/>
      <c r="H1126" s="274">
        <v>1.2</v>
      </c>
      <c r="I1126" s="274">
        <f t="shared" si="117"/>
        <v>-110.592</v>
      </c>
      <c r="J1126" s="343"/>
    </row>
    <row r="1127" spans="1:10" ht="19">
      <c r="A1127" s="384"/>
      <c r="B1127" s="272" t="s">
        <v>295</v>
      </c>
      <c r="C1127" s="273">
        <v>-2</v>
      </c>
      <c r="D1127" s="273">
        <v>1</v>
      </c>
      <c r="E1127" s="273">
        <v>4</v>
      </c>
      <c r="F1127" s="274">
        <v>1</v>
      </c>
      <c r="G1127" s="274"/>
      <c r="H1127" s="274">
        <v>2.1</v>
      </c>
      <c r="I1127" s="274">
        <f t="shared" si="117"/>
        <v>-16.8</v>
      </c>
      <c r="J1127" s="343"/>
    </row>
    <row r="1128" spans="1:10" ht="19">
      <c r="A1128" s="384"/>
      <c r="B1128" s="272" t="s">
        <v>311</v>
      </c>
      <c r="C1128" s="273">
        <v>-2</v>
      </c>
      <c r="D1128" s="273">
        <v>4</v>
      </c>
      <c r="E1128" s="273">
        <v>4</v>
      </c>
      <c r="F1128" s="274">
        <v>0.9</v>
      </c>
      <c r="G1128" s="274"/>
      <c r="H1128" s="274">
        <v>2.1</v>
      </c>
      <c r="I1128" s="274">
        <f t="shared" si="117"/>
        <v>-60.480000000000004</v>
      </c>
      <c r="J1128" s="343"/>
    </row>
    <row r="1129" spans="1:10" ht="19">
      <c r="A1129" s="384"/>
      <c r="B1129" s="272" t="s">
        <v>313</v>
      </c>
      <c r="C1129" s="273">
        <v>-2</v>
      </c>
      <c r="D1129" s="273">
        <v>4</v>
      </c>
      <c r="E1129" s="273">
        <v>2</v>
      </c>
      <c r="F1129" s="274">
        <v>0.75</v>
      </c>
      <c r="G1129" s="274"/>
      <c r="H1129" s="274">
        <v>2.1</v>
      </c>
      <c r="I1129" s="274">
        <f t="shared" si="117"/>
        <v>-25.200000000000003</v>
      </c>
      <c r="J1129" s="343"/>
    </row>
    <row r="1130" spans="1:10" ht="19">
      <c r="A1130" s="384"/>
      <c r="B1130" s="272" t="s">
        <v>320</v>
      </c>
      <c r="C1130" s="273">
        <v>-2</v>
      </c>
      <c r="D1130" s="273">
        <v>1</v>
      </c>
      <c r="E1130" s="273">
        <v>4</v>
      </c>
      <c r="F1130" s="274">
        <v>0.9</v>
      </c>
      <c r="G1130" s="274"/>
      <c r="H1130" s="274">
        <v>2.1</v>
      </c>
      <c r="I1130" s="274">
        <f t="shared" si="117"/>
        <v>-15.120000000000001</v>
      </c>
      <c r="J1130" s="343"/>
    </row>
    <row r="1131" spans="1:10" ht="19">
      <c r="A1131" s="384"/>
      <c r="B1131" s="272" t="s">
        <v>314</v>
      </c>
      <c r="C1131" s="273"/>
      <c r="D1131" s="273"/>
      <c r="E1131" s="273"/>
      <c r="F1131" s="274"/>
      <c r="G1131" s="274"/>
      <c r="H1131" s="274"/>
      <c r="I1131" s="274"/>
      <c r="J1131" s="343"/>
    </row>
    <row r="1132" spans="1:10" ht="19">
      <c r="A1132" s="384"/>
      <c r="B1132" s="272" t="s">
        <v>284</v>
      </c>
      <c r="C1132" s="273">
        <v>2</v>
      </c>
      <c r="D1132" s="273">
        <v>1</v>
      </c>
      <c r="E1132" s="273">
        <v>2</v>
      </c>
      <c r="F1132" s="298">
        <v>6.3000000000000007</v>
      </c>
      <c r="G1132" s="298">
        <v>0.23</v>
      </c>
      <c r="H1132" s="298"/>
      <c r="I1132" s="274">
        <f t="shared" ref="I1132:I1149" si="118">PRODUCT(C1132:H1132)</f>
        <v>5.7960000000000012</v>
      </c>
      <c r="J1132" s="343"/>
    </row>
    <row r="1133" spans="1:10" ht="19">
      <c r="A1133" s="384"/>
      <c r="B1133" s="272" t="s">
        <v>285</v>
      </c>
      <c r="C1133" s="273">
        <v>2</v>
      </c>
      <c r="D1133" s="273">
        <v>2</v>
      </c>
      <c r="E1133" s="273">
        <v>2</v>
      </c>
      <c r="F1133" s="298">
        <v>5.7</v>
      </c>
      <c r="G1133" s="298">
        <v>0.23</v>
      </c>
      <c r="H1133" s="298"/>
      <c r="I1133" s="274">
        <f t="shared" si="118"/>
        <v>10.488000000000001</v>
      </c>
      <c r="J1133" s="343"/>
    </row>
    <row r="1134" spans="1:10" ht="19">
      <c r="A1134" s="384"/>
      <c r="B1134" s="272" t="s">
        <v>286</v>
      </c>
      <c r="C1134" s="273">
        <v>2</v>
      </c>
      <c r="D1134" s="273">
        <v>2</v>
      </c>
      <c r="E1134" s="273">
        <v>2</v>
      </c>
      <c r="F1134" s="298">
        <v>3.9000000000000004</v>
      </c>
      <c r="G1134" s="298">
        <v>0.23</v>
      </c>
      <c r="H1134" s="298"/>
      <c r="I1134" s="274">
        <f t="shared" si="118"/>
        <v>7.176000000000001</v>
      </c>
      <c r="J1134" s="343"/>
    </row>
    <row r="1135" spans="1:10" ht="19">
      <c r="A1135" s="384"/>
      <c r="B1135" s="272" t="s">
        <v>287</v>
      </c>
      <c r="C1135" s="273">
        <v>2</v>
      </c>
      <c r="D1135" s="273">
        <v>1</v>
      </c>
      <c r="E1135" s="273">
        <v>4</v>
      </c>
      <c r="F1135" s="298">
        <v>6.4</v>
      </c>
      <c r="G1135" s="298">
        <v>0.23</v>
      </c>
      <c r="H1135" s="298"/>
      <c r="I1135" s="274">
        <f t="shared" si="118"/>
        <v>11.776000000000002</v>
      </c>
      <c r="J1135" s="343"/>
    </row>
    <row r="1136" spans="1:10" ht="19">
      <c r="A1136" s="384"/>
      <c r="B1136" s="272" t="s">
        <v>288</v>
      </c>
      <c r="C1136" s="273">
        <v>2</v>
      </c>
      <c r="D1136" s="273">
        <v>1</v>
      </c>
      <c r="E1136" s="273">
        <v>4</v>
      </c>
      <c r="F1136" s="298">
        <v>4.5</v>
      </c>
      <c r="G1136" s="298">
        <v>0.23</v>
      </c>
      <c r="H1136" s="298"/>
      <c r="I1136" s="274">
        <f t="shared" si="118"/>
        <v>8.2800000000000011</v>
      </c>
      <c r="J1136" s="343"/>
    </row>
    <row r="1137" spans="1:10" ht="19">
      <c r="A1137" s="384"/>
      <c r="B1137" s="272" t="s">
        <v>289</v>
      </c>
      <c r="C1137" s="273">
        <v>2</v>
      </c>
      <c r="D1137" s="273">
        <v>1</v>
      </c>
      <c r="E1137" s="273">
        <v>4</v>
      </c>
      <c r="F1137" s="298">
        <v>5.0999999999999996</v>
      </c>
      <c r="G1137" s="298">
        <v>0.23</v>
      </c>
      <c r="H1137" s="298"/>
      <c r="I1137" s="274">
        <f t="shared" si="118"/>
        <v>9.3840000000000003</v>
      </c>
      <c r="J1137" s="343"/>
    </row>
    <row r="1138" spans="1:10" ht="19">
      <c r="A1138" s="384"/>
      <c r="B1138" s="272" t="s">
        <v>290</v>
      </c>
      <c r="C1138" s="273">
        <v>2</v>
      </c>
      <c r="D1138" s="273">
        <v>2</v>
      </c>
      <c r="E1138" s="273">
        <v>4</v>
      </c>
      <c r="F1138" s="298">
        <v>2.7</v>
      </c>
      <c r="G1138" s="298">
        <v>0.23</v>
      </c>
      <c r="H1138" s="298"/>
      <c r="I1138" s="274">
        <f t="shared" si="118"/>
        <v>9.9360000000000017</v>
      </c>
      <c r="J1138" s="343"/>
    </row>
    <row r="1139" spans="1:10" ht="19">
      <c r="A1139" s="384"/>
      <c r="B1139" s="272" t="s">
        <v>291</v>
      </c>
      <c r="C1139" s="273">
        <v>2</v>
      </c>
      <c r="D1139" s="273">
        <v>1</v>
      </c>
      <c r="E1139" s="273">
        <v>4</v>
      </c>
      <c r="F1139" s="298">
        <v>4.82</v>
      </c>
      <c r="G1139" s="298">
        <v>0.23</v>
      </c>
      <c r="H1139" s="298"/>
      <c r="I1139" s="274">
        <f t="shared" si="118"/>
        <v>8.8688000000000002</v>
      </c>
      <c r="J1139" s="343"/>
    </row>
    <row r="1140" spans="1:10" ht="19">
      <c r="A1140" s="384"/>
      <c r="B1140" s="272" t="s">
        <v>292</v>
      </c>
      <c r="C1140" s="273">
        <v>2</v>
      </c>
      <c r="D1140" s="273">
        <v>1</v>
      </c>
      <c r="E1140" s="273">
        <v>4</v>
      </c>
      <c r="F1140" s="298">
        <v>27.259999999999998</v>
      </c>
      <c r="G1140" s="298">
        <v>0.12</v>
      </c>
      <c r="H1140" s="298"/>
      <c r="I1140" s="274">
        <f t="shared" si="118"/>
        <v>26.169599999999996</v>
      </c>
      <c r="J1140" s="343"/>
    </row>
    <row r="1141" spans="1:10" ht="19">
      <c r="A1141" s="384"/>
      <c r="B1141" s="272" t="s">
        <v>293</v>
      </c>
      <c r="C1141" s="273">
        <v>2</v>
      </c>
      <c r="D1141" s="273">
        <v>1</v>
      </c>
      <c r="E1141" s="273">
        <v>4</v>
      </c>
      <c r="F1141" s="298">
        <v>25.439999999999998</v>
      </c>
      <c r="G1141" s="298">
        <v>0.12</v>
      </c>
      <c r="H1141" s="298"/>
      <c r="I1141" s="274">
        <f t="shared" si="118"/>
        <v>24.422399999999996</v>
      </c>
      <c r="J1141" s="343"/>
    </row>
    <row r="1142" spans="1:10" ht="19">
      <c r="A1142" s="384"/>
      <c r="B1142" s="272" t="s">
        <v>295</v>
      </c>
      <c r="C1142" s="273">
        <v>2</v>
      </c>
      <c r="D1142" s="273">
        <v>1</v>
      </c>
      <c r="E1142" s="273">
        <v>4</v>
      </c>
      <c r="F1142" s="298">
        <v>5.2</v>
      </c>
      <c r="G1142" s="298">
        <v>0.12</v>
      </c>
      <c r="H1142" s="298"/>
      <c r="I1142" s="274">
        <f t="shared" si="118"/>
        <v>4.992</v>
      </c>
      <c r="J1142" s="343"/>
    </row>
    <row r="1143" spans="1:10" ht="19">
      <c r="A1143" s="384"/>
      <c r="B1143" s="272" t="s">
        <v>311</v>
      </c>
      <c r="C1143" s="273">
        <v>2</v>
      </c>
      <c r="D1143" s="273">
        <v>4</v>
      </c>
      <c r="E1143" s="273">
        <v>4</v>
      </c>
      <c r="F1143" s="298">
        <v>5.0999999999999996</v>
      </c>
      <c r="G1143" s="298">
        <v>0.12</v>
      </c>
      <c r="H1143" s="298"/>
      <c r="I1143" s="274">
        <f t="shared" si="118"/>
        <v>19.584</v>
      </c>
      <c r="J1143" s="343"/>
    </row>
    <row r="1144" spans="1:10" ht="19">
      <c r="A1144" s="384"/>
      <c r="B1144" s="272" t="s">
        <v>313</v>
      </c>
      <c r="C1144" s="273">
        <v>2</v>
      </c>
      <c r="D1144" s="273">
        <v>4</v>
      </c>
      <c r="E1144" s="273">
        <v>2</v>
      </c>
      <c r="F1144" s="298">
        <v>4.95</v>
      </c>
      <c r="G1144" s="298">
        <v>0.12</v>
      </c>
      <c r="H1144" s="298"/>
      <c r="I1144" s="274">
        <f t="shared" si="118"/>
        <v>9.5039999999999996</v>
      </c>
      <c r="J1144" s="343"/>
    </row>
    <row r="1145" spans="1:10" ht="19">
      <c r="A1145" s="384"/>
      <c r="B1145" s="272" t="s">
        <v>320</v>
      </c>
      <c r="C1145" s="273">
        <v>2</v>
      </c>
      <c r="D1145" s="273">
        <v>1</v>
      </c>
      <c r="E1145" s="273">
        <v>4</v>
      </c>
      <c r="F1145" s="298">
        <v>5.0999999999999996</v>
      </c>
      <c r="G1145" s="298">
        <v>0.12</v>
      </c>
      <c r="H1145" s="298"/>
      <c r="I1145" s="274">
        <f t="shared" si="118"/>
        <v>4.8959999999999999</v>
      </c>
      <c r="J1145" s="343"/>
    </row>
    <row r="1146" spans="1:10" ht="19">
      <c r="A1146" s="384"/>
      <c r="B1146" s="294" t="s">
        <v>254</v>
      </c>
      <c r="C1146" s="295">
        <v>2</v>
      </c>
      <c r="D1146" s="295">
        <v>4</v>
      </c>
      <c r="E1146" s="295">
        <v>4</v>
      </c>
      <c r="F1146" s="296">
        <v>0.6</v>
      </c>
      <c r="G1146" s="296"/>
      <c r="H1146" s="296">
        <v>1.52</v>
      </c>
      <c r="I1146" s="296">
        <f t="shared" si="118"/>
        <v>29.183999999999997</v>
      </c>
      <c r="J1146" s="343"/>
    </row>
    <row r="1147" spans="1:10" ht="19">
      <c r="A1147" s="384"/>
      <c r="B1147" s="294" t="s">
        <v>255</v>
      </c>
      <c r="C1147" s="295">
        <v>2</v>
      </c>
      <c r="D1147" s="295">
        <v>2</v>
      </c>
      <c r="E1147" s="295">
        <v>4</v>
      </c>
      <c r="F1147" s="296">
        <v>1.02</v>
      </c>
      <c r="G1147" s="296"/>
      <c r="H1147" s="296">
        <v>2.1</v>
      </c>
      <c r="I1147" s="296">
        <f t="shared" si="118"/>
        <v>34.272000000000006</v>
      </c>
      <c r="J1147" s="343"/>
    </row>
    <row r="1148" spans="1:10" ht="19">
      <c r="A1148" s="384"/>
      <c r="B1148" s="282" t="s">
        <v>175</v>
      </c>
      <c r="C1148" s="279">
        <v>2</v>
      </c>
      <c r="D1148" s="279">
        <v>1</v>
      </c>
      <c r="E1148" s="279">
        <v>4</v>
      </c>
      <c r="F1148" s="280">
        <v>2.14</v>
      </c>
      <c r="G1148" s="280">
        <v>1.28</v>
      </c>
      <c r="H1148" s="280"/>
      <c r="I1148" s="274">
        <f t="shared" si="118"/>
        <v>21.913600000000002</v>
      </c>
      <c r="J1148" s="343"/>
    </row>
    <row r="1149" spans="1:10" ht="19">
      <c r="A1149" s="384"/>
      <c r="B1149" s="282" t="s">
        <v>176</v>
      </c>
      <c r="C1149" s="279">
        <v>2</v>
      </c>
      <c r="D1149" s="279">
        <v>2</v>
      </c>
      <c r="E1149" s="279">
        <v>4</v>
      </c>
      <c r="F1149" s="280">
        <v>3.05</v>
      </c>
      <c r="G1149" s="280">
        <v>1.28</v>
      </c>
      <c r="H1149" s="280"/>
      <c r="I1149" s="274">
        <f t="shared" si="118"/>
        <v>62.463999999999999</v>
      </c>
      <c r="J1149" s="343"/>
    </row>
    <row r="1150" spans="1:10" ht="19">
      <c r="A1150" s="384"/>
      <c r="B1150" s="272" t="s">
        <v>321</v>
      </c>
      <c r="C1150" s="273"/>
      <c r="D1150" s="273"/>
      <c r="E1150" s="273"/>
      <c r="F1150" s="274"/>
      <c r="G1150" s="274"/>
      <c r="H1150" s="274"/>
      <c r="I1150" s="274"/>
      <c r="J1150" s="343"/>
    </row>
    <row r="1151" spans="1:10" ht="19">
      <c r="A1151" s="384"/>
      <c r="B1151" s="272" t="s">
        <v>179</v>
      </c>
      <c r="C1151" s="273"/>
      <c r="D1151" s="273"/>
      <c r="E1151" s="273"/>
      <c r="F1151" s="274"/>
      <c r="G1151" s="274"/>
      <c r="H1151" s="274"/>
      <c r="I1151" s="274">
        <v>2006.8</v>
      </c>
      <c r="J1151" s="343"/>
    </row>
    <row r="1152" spans="1:10" ht="19">
      <c r="A1152" s="384"/>
      <c r="B1152" s="272" t="s">
        <v>322</v>
      </c>
      <c r="C1152" s="273"/>
      <c r="D1152" s="273"/>
      <c r="E1152" s="273"/>
      <c r="F1152" s="274"/>
      <c r="G1152" s="274"/>
      <c r="H1152" s="274"/>
      <c r="I1152" s="274"/>
      <c r="J1152" s="343"/>
    </row>
    <row r="1153" spans="1:10" ht="19">
      <c r="A1153" s="384"/>
      <c r="B1153" s="272" t="s">
        <v>179</v>
      </c>
      <c r="C1153" s="273"/>
      <c r="D1153" s="273"/>
      <c r="E1153" s="273"/>
      <c r="F1153" s="274"/>
      <c r="G1153" s="274"/>
      <c r="H1153" s="274"/>
      <c r="I1153" s="274">
        <f>I1151</f>
        <v>2006.8</v>
      </c>
      <c r="J1153" s="343"/>
    </row>
    <row r="1154" spans="1:10" ht="19">
      <c r="A1154" s="384"/>
      <c r="B1154" s="272" t="s">
        <v>323</v>
      </c>
      <c r="C1154" s="273"/>
      <c r="D1154" s="273"/>
      <c r="E1154" s="273"/>
      <c r="F1154" s="274"/>
      <c r="G1154" s="274"/>
      <c r="H1154" s="274"/>
      <c r="I1154" s="274"/>
      <c r="J1154" s="343"/>
    </row>
    <row r="1155" spans="1:10" ht="19">
      <c r="A1155" s="384"/>
      <c r="B1155" s="272" t="s">
        <v>179</v>
      </c>
      <c r="C1155" s="273"/>
      <c r="D1155" s="273"/>
      <c r="E1155" s="273"/>
      <c r="F1155" s="274"/>
      <c r="G1155" s="274"/>
      <c r="H1155" s="274"/>
      <c r="I1155" s="274">
        <f>I1153</f>
        <v>2006.8</v>
      </c>
      <c r="J1155" s="343"/>
    </row>
    <row r="1156" spans="1:10" ht="19">
      <c r="A1156" s="384"/>
      <c r="B1156" s="272" t="s">
        <v>324</v>
      </c>
      <c r="C1156" s="273"/>
      <c r="D1156" s="273"/>
      <c r="E1156" s="273"/>
      <c r="F1156" s="274"/>
      <c r="G1156" s="274"/>
      <c r="H1156" s="274"/>
      <c r="I1156" s="274"/>
      <c r="J1156" s="343"/>
    </row>
    <row r="1157" spans="1:10" ht="19">
      <c r="A1157" s="384"/>
      <c r="B1157" s="272" t="s">
        <v>179</v>
      </c>
      <c r="C1157" s="273"/>
      <c r="D1157" s="273"/>
      <c r="E1157" s="273"/>
      <c r="F1157" s="274"/>
      <c r="G1157" s="274"/>
      <c r="H1157" s="274"/>
      <c r="I1157" s="274">
        <f>I1155</f>
        <v>2006.8</v>
      </c>
      <c r="J1157" s="343"/>
    </row>
    <row r="1158" spans="1:10" ht="19">
      <c r="A1158" s="384"/>
      <c r="B1158" s="272" t="s">
        <v>325</v>
      </c>
      <c r="C1158" s="273"/>
      <c r="D1158" s="273"/>
      <c r="E1158" s="273"/>
      <c r="F1158" s="274"/>
      <c r="G1158" s="274"/>
      <c r="H1158" s="274"/>
      <c r="I1158" s="274"/>
      <c r="J1158" s="343"/>
    </row>
    <row r="1159" spans="1:10">
      <c r="A1159" s="384"/>
      <c r="B1159" s="293" t="s">
        <v>187</v>
      </c>
      <c r="C1159" s="273">
        <v>2</v>
      </c>
      <c r="D1159" s="273">
        <v>1</v>
      </c>
      <c r="E1159" s="273">
        <v>1</v>
      </c>
      <c r="F1159" s="274">
        <v>13.78</v>
      </c>
      <c r="G1159" s="274"/>
      <c r="H1159" s="289">
        <v>2.9249999999999998</v>
      </c>
      <c r="I1159" s="296">
        <f t="shared" ref="I1159:I1162" si="119">PRODUCT(C1159:H1159)</f>
        <v>80.612999999999985</v>
      </c>
      <c r="J1159" s="343"/>
    </row>
    <row r="1160" spans="1:10" ht="19">
      <c r="A1160" s="384"/>
      <c r="B1160" s="272" t="s">
        <v>212</v>
      </c>
      <c r="C1160" s="273">
        <v>2</v>
      </c>
      <c r="D1160" s="273">
        <v>1</v>
      </c>
      <c r="E1160" s="273">
        <v>1</v>
      </c>
      <c r="F1160" s="274">
        <v>9.16</v>
      </c>
      <c r="G1160" s="274"/>
      <c r="H1160" s="289">
        <v>2.9249999999999998</v>
      </c>
      <c r="I1160" s="296">
        <f t="shared" si="119"/>
        <v>53.585999999999999</v>
      </c>
      <c r="J1160" s="343"/>
    </row>
    <row r="1161" spans="1:10" ht="19">
      <c r="A1161" s="384"/>
      <c r="B1161" s="272" t="s">
        <v>326</v>
      </c>
      <c r="C1161" s="273">
        <v>2</v>
      </c>
      <c r="D1161" s="273">
        <v>1</v>
      </c>
      <c r="E1161" s="273">
        <v>3</v>
      </c>
      <c r="F1161" s="274">
        <v>0.9</v>
      </c>
      <c r="G1161" s="274"/>
      <c r="H1161" s="274">
        <v>2.1</v>
      </c>
      <c r="I1161" s="296">
        <f t="shared" si="119"/>
        <v>11.340000000000002</v>
      </c>
      <c r="J1161" s="343"/>
    </row>
    <row r="1162" spans="1:10" ht="19">
      <c r="A1162" s="384"/>
      <c r="B1162" s="272" t="s">
        <v>314</v>
      </c>
      <c r="C1162" s="273">
        <v>2</v>
      </c>
      <c r="D1162" s="273">
        <v>1</v>
      </c>
      <c r="E1162" s="273">
        <v>3</v>
      </c>
      <c r="F1162" s="274">
        <v>5</v>
      </c>
      <c r="G1162" s="274">
        <v>0.23</v>
      </c>
      <c r="H1162" s="274"/>
      <c r="I1162" s="296">
        <f t="shared" si="119"/>
        <v>6.9</v>
      </c>
      <c r="J1162" s="343"/>
    </row>
    <row r="1163" spans="1:10" ht="19">
      <c r="A1163" s="384"/>
      <c r="B1163" s="272"/>
      <c r="C1163" s="273"/>
      <c r="D1163" s="298"/>
      <c r="E1163" s="298"/>
      <c r="F1163" s="298"/>
      <c r="G1163" s="298"/>
      <c r="H1163" s="298"/>
      <c r="I1163" s="298">
        <f>SUM(I1093:I1162)</f>
        <v>10508.852399999998</v>
      </c>
      <c r="J1163" s="343" t="s">
        <v>20</v>
      </c>
    </row>
    <row r="1164" spans="1:10" ht="250">
      <c r="A1164" s="384">
        <v>22</v>
      </c>
      <c r="B1164" s="7" t="s">
        <v>1404</v>
      </c>
      <c r="C1164" s="273"/>
      <c r="D1164" s="298"/>
      <c r="E1164" s="298"/>
      <c r="F1164" s="298"/>
      <c r="G1164" s="298"/>
      <c r="H1164" s="298"/>
      <c r="I1164" s="298"/>
      <c r="J1164" s="343"/>
    </row>
    <row r="1165" spans="1:10" ht="19">
      <c r="A1165" s="384"/>
      <c r="B1165" s="272" t="s">
        <v>278</v>
      </c>
      <c r="C1165" s="273"/>
      <c r="D1165" s="273"/>
      <c r="E1165" s="273"/>
      <c r="F1165" s="274"/>
      <c r="G1165" s="274"/>
      <c r="H1165" s="274"/>
      <c r="I1165" s="274"/>
      <c r="J1165" s="343"/>
    </row>
    <row r="1166" spans="1:10" ht="19">
      <c r="A1166" s="384"/>
      <c r="B1166" s="272" t="s">
        <v>279</v>
      </c>
      <c r="C1166" s="273"/>
      <c r="D1166" s="273"/>
      <c r="E1166" s="273"/>
      <c r="F1166" s="274"/>
      <c r="G1166" s="274"/>
      <c r="H1166" s="274"/>
      <c r="I1166" s="274"/>
      <c r="J1166" s="343"/>
    </row>
    <row r="1167" spans="1:10" ht="19">
      <c r="A1167" s="384"/>
      <c r="B1167" s="272" t="s">
        <v>114</v>
      </c>
      <c r="C1167" s="276">
        <v>2</v>
      </c>
      <c r="D1167" s="273">
        <v>1</v>
      </c>
      <c r="E1167" s="273">
        <v>4</v>
      </c>
      <c r="F1167" s="298">
        <v>1.06</v>
      </c>
      <c r="G1167" s="274"/>
      <c r="H1167" s="274">
        <v>2.6</v>
      </c>
      <c r="I1167" s="274">
        <f t="shared" ref="I1167:I1187" si="120">PRODUCT(C1167:H1167)</f>
        <v>22.048000000000002</v>
      </c>
      <c r="J1167" s="343"/>
    </row>
    <row r="1168" spans="1:10" ht="19">
      <c r="A1168" s="384"/>
      <c r="B1168" s="272" t="s">
        <v>115</v>
      </c>
      <c r="C1168" s="276">
        <v>2</v>
      </c>
      <c r="D1168" s="273">
        <v>1</v>
      </c>
      <c r="E1168" s="273">
        <v>4</v>
      </c>
      <c r="F1168" s="298">
        <v>1.2</v>
      </c>
      <c r="G1168" s="274"/>
      <c r="H1168" s="274">
        <v>2.6</v>
      </c>
      <c r="I1168" s="274">
        <f t="shared" si="120"/>
        <v>24.96</v>
      </c>
      <c r="J1168" s="343"/>
    </row>
    <row r="1169" spans="1:10" ht="19">
      <c r="A1169" s="384"/>
      <c r="B1169" s="272" t="s">
        <v>116</v>
      </c>
      <c r="C1169" s="276">
        <v>2</v>
      </c>
      <c r="D1169" s="273">
        <v>1</v>
      </c>
      <c r="E1169" s="273">
        <v>4</v>
      </c>
      <c r="F1169" s="298">
        <v>1.36</v>
      </c>
      <c r="G1169" s="274"/>
      <c r="H1169" s="274">
        <v>2.6</v>
      </c>
      <c r="I1169" s="274">
        <f t="shared" si="120"/>
        <v>28.288000000000004</v>
      </c>
      <c r="J1169" s="343"/>
    </row>
    <row r="1170" spans="1:10" ht="19">
      <c r="A1170" s="384"/>
      <c r="B1170" s="272" t="s">
        <v>117</v>
      </c>
      <c r="C1170" s="276">
        <v>2</v>
      </c>
      <c r="D1170" s="273">
        <v>1</v>
      </c>
      <c r="E1170" s="273">
        <v>16</v>
      </c>
      <c r="F1170" s="298">
        <v>1.5</v>
      </c>
      <c r="G1170" s="274"/>
      <c r="H1170" s="274">
        <v>2.6</v>
      </c>
      <c r="I1170" s="274">
        <f t="shared" si="120"/>
        <v>124.80000000000001</v>
      </c>
      <c r="J1170" s="343"/>
    </row>
    <row r="1171" spans="1:10" ht="19">
      <c r="A1171" s="384"/>
      <c r="B1171" s="272" t="s">
        <v>118</v>
      </c>
      <c r="C1171" s="276">
        <v>2</v>
      </c>
      <c r="D1171" s="273">
        <v>1</v>
      </c>
      <c r="E1171" s="273">
        <v>6</v>
      </c>
      <c r="F1171" s="298">
        <v>1.5</v>
      </c>
      <c r="G1171" s="274"/>
      <c r="H1171" s="274">
        <v>2.6</v>
      </c>
      <c r="I1171" s="274">
        <f t="shared" si="120"/>
        <v>46.800000000000004</v>
      </c>
      <c r="J1171" s="343"/>
    </row>
    <row r="1172" spans="1:10" ht="19">
      <c r="A1172" s="384"/>
      <c r="B1172" s="272" t="s">
        <v>119</v>
      </c>
      <c r="C1172" s="276">
        <v>2</v>
      </c>
      <c r="D1172" s="273">
        <v>1</v>
      </c>
      <c r="E1172" s="273">
        <v>6</v>
      </c>
      <c r="F1172" s="298">
        <v>1.66</v>
      </c>
      <c r="G1172" s="274"/>
      <c r="H1172" s="274">
        <v>2.6</v>
      </c>
      <c r="I1172" s="274">
        <f t="shared" si="120"/>
        <v>51.791999999999994</v>
      </c>
      <c r="J1172" s="343"/>
    </row>
    <row r="1173" spans="1:10" ht="38">
      <c r="A1173" s="384"/>
      <c r="B1173" s="272" t="s">
        <v>280</v>
      </c>
      <c r="C1173" s="273">
        <v>2</v>
      </c>
      <c r="D1173" s="273">
        <v>1</v>
      </c>
      <c r="E1173" s="273">
        <v>1</v>
      </c>
      <c r="F1173" s="274">
        <v>22.55</v>
      </c>
      <c r="G1173" s="274"/>
      <c r="H1173" s="289">
        <v>3.05</v>
      </c>
      <c r="I1173" s="274">
        <f t="shared" si="120"/>
        <v>137.55500000000001</v>
      </c>
      <c r="J1173" s="343"/>
    </row>
    <row r="1174" spans="1:10" ht="19">
      <c r="A1174" s="384"/>
      <c r="B1174" s="272" t="s">
        <v>218</v>
      </c>
      <c r="C1174" s="273">
        <v>2</v>
      </c>
      <c r="D1174" s="273">
        <v>1</v>
      </c>
      <c r="E1174" s="273">
        <v>1</v>
      </c>
      <c r="F1174" s="274">
        <v>11</v>
      </c>
      <c r="G1174" s="274"/>
      <c r="H1174" s="274">
        <v>3.05</v>
      </c>
      <c r="I1174" s="274">
        <f t="shared" si="120"/>
        <v>67.099999999999994</v>
      </c>
      <c r="J1174" s="343"/>
    </row>
    <row r="1175" spans="1:10" ht="19">
      <c r="A1175" s="384"/>
      <c r="B1175" s="272" t="s">
        <v>281</v>
      </c>
      <c r="C1175" s="273"/>
      <c r="D1175" s="273"/>
      <c r="E1175" s="273"/>
      <c r="F1175" s="274"/>
      <c r="G1175" s="274"/>
      <c r="H1175" s="274"/>
      <c r="I1175" s="274">
        <f t="shared" si="120"/>
        <v>0</v>
      </c>
      <c r="J1175" s="343"/>
    </row>
    <row r="1176" spans="1:10" ht="19">
      <c r="A1176" s="384"/>
      <c r="B1176" s="272" t="s">
        <v>282</v>
      </c>
      <c r="C1176" s="273">
        <v>2</v>
      </c>
      <c r="D1176" s="273">
        <v>1</v>
      </c>
      <c r="E1176" s="273">
        <v>1</v>
      </c>
      <c r="F1176" s="274">
        <v>108.12</v>
      </c>
      <c r="G1176" s="274"/>
      <c r="H1176" s="274">
        <v>3.05</v>
      </c>
      <c r="I1176" s="274">
        <f t="shared" si="120"/>
        <v>659.53200000000004</v>
      </c>
      <c r="J1176" s="343"/>
    </row>
    <row r="1177" spans="1:10" ht="19">
      <c r="A1177" s="384"/>
      <c r="B1177" s="272" t="s">
        <v>283</v>
      </c>
      <c r="C1177" s="273">
        <v>2</v>
      </c>
      <c r="D1177" s="273">
        <v>1</v>
      </c>
      <c r="E1177" s="273">
        <v>2</v>
      </c>
      <c r="F1177" s="274">
        <v>11.17</v>
      </c>
      <c r="G1177" s="274"/>
      <c r="H1177" s="274">
        <v>3.05</v>
      </c>
      <c r="I1177" s="274">
        <f t="shared" si="120"/>
        <v>136.274</v>
      </c>
      <c r="J1177" s="343"/>
    </row>
    <row r="1178" spans="1:10" ht="19">
      <c r="A1178" s="384"/>
      <c r="B1178" s="272" t="s">
        <v>284</v>
      </c>
      <c r="C1178" s="273">
        <v>-2</v>
      </c>
      <c r="D1178" s="273">
        <v>1</v>
      </c>
      <c r="E1178" s="273">
        <v>2</v>
      </c>
      <c r="F1178" s="274">
        <v>1.8</v>
      </c>
      <c r="G1178" s="274"/>
      <c r="H1178" s="274">
        <v>1.35</v>
      </c>
      <c r="I1178" s="274">
        <f t="shared" si="120"/>
        <v>-9.7200000000000006</v>
      </c>
      <c r="J1178" s="343"/>
    </row>
    <row r="1179" spans="1:10" ht="19">
      <c r="A1179" s="384"/>
      <c r="B1179" s="272" t="s">
        <v>285</v>
      </c>
      <c r="C1179" s="273">
        <v>-2</v>
      </c>
      <c r="D1179" s="273">
        <v>2</v>
      </c>
      <c r="E1179" s="273">
        <v>2</v>
      </c>
      <c r="F1179" s="274">
        <v>1.5</v>
      </c>
      <c r="G1179" s="274"/>
      <c r="H1179" s="274">
        <v>1.35</v>
      </c>
      <c r="I1179" s="274">
        <f t="shared" si="120"/>
        <v>-16.200000000000003</v>
      </c>
      <c r="J1179" s="343"/>
    </row>
    <row r="1180" spans="1:10" ht="19">
      <c r="A1180" s="384"/>
      <c r="B1180" s="272" t="s">
        <v>286</v>
      </c>
      <c r="C1180" s="273">
        <v>-2</v>
      </c>
      <c r="D1180" s="273">
        <v>2</v>
      </c>
      <c r="E1180" s="273">
        <v>2</v>
      </c>
      <c r="F1180" s="298">
        <v>0.6</v>
      </c>
      <c r="G1180" s="274"/>
      <c r="H1180" s="274">
        <v>1.35</v>
      </c>
      <c r="I1180" s="274">
        <f t="shared" si="120"/>
        <v>-6.48</v>
      </c>
      <c r="J1180" s="343"/>
    </row>
    <row r="1181" spans="1:10" ht="19">
      <c r="A1181" s="384"/>
      <c r="B1181" s="272" t="s">
        <v>287</v>
      </c>
      <c r="C1181" s="273">
        <v>-2</v>
      </c>
      <c r="D1181" s="273">
        <v>1</v>
      </c>
      <c r="E1181" s="273">
        <v>4</v>
      </c>
      <c r="F1181" s="274">
        <v>1.85</v>
      </c>
      <c r="G1181" s="274"/>
      <c r="H1181" s="274">
        <v>1.35</v>
      </c>
      <c r="I1181" s="274">
        <f t="shared" si="120"/>
        <v>-19.980000000000004</v>
      </c>
      <c r="J1181" s="343"/>
    </row>
    <row r="1182" spans="1:10" ht="19">
      <c r="A1182" s="384"/>
      <c r="B1182" s="272" t="s">
        <v>288</v>
      </c>
      <c r="C1182" s="273">
        <v>-2</v>
      </c>
      <c r="D1182" s="273">
        <v>1</v>
      </c>
      <c r="E1182" s="273">
        <v>4</v>
      </c>
      <c r="F1182" s="274">
        <v>1.2</v>
      </c>
      <c r="G1182" s="274"/>
      <c r="H1182" s="274">
        <v>1.05</v>
      </c>
      <c r="I1182" s="274">
        <f t="shared" si="120"/>
        <v>-10.08</v>
      </c>
      <c r="J1182" s="343"/>
    </row>
    <row r="1183" spans="1:10" ht="19">
      <c r="A1183" s="384"/>
      <c r="B1183" s="272" t="s">
        <v>289</v>
      </c>
      <c r="C1183" s="273">
        <v>-2</v>
      </c>
      <c r="D1183" s="273">
        <v>1</v>
      </c>
      <c r="E1183" s="273">
        <v>4</v>
      </c>
      <c r="F1183" s="274">
        <v>1.2</v>
      </c>
      <c r="G1183" s="274"/>
      <c r="H1183" s="274">
        <v>1.35</v>
      </c>
      <c r="I1183" s="274">
        <f t="shared" si="120"/>
        <v>-12.96</v>
      </c>
      <c r="J1183" s="343"/>
    </row>
    <row r="1184" spans="1:10" ht="19">
      <c r="A1184" s="384"/>
      <c r="B1184" s="272" t="s">
        <v>290</v>
      </c>
      <c r="C1184" s="273">
        <v>-2</v>
      </c>
      <c r="D1184" s="273">
        <v>2</v>
      </c>
      <c r="E1184" s="273">
        <v>4</v>
      </c>
      <c r="F1184" s="274">
        <v>0.75</v>
      </c>
      <c r="G1184" s="274"/>
      <c r="H1184" s="274">
        <v>0.6</v>
      </c>
      <c r="I1184" s="274">
        <f t="shared" si="120"/>
        <v>-7.1999999999999993</v>
      </c>
      <c r="J1184" s="343"/>
    </row>
    <row r="1185" spans="1:10" ht="19">
      <c r="A1185" s="384"/>
      <c r="B1185" s="272" t="s">
        <v>291</v>
      </c>
      <c r="C1185" s="273">
        <v>-2</v>
      </c>
      <c r="D1185" s="273">
        <v>1</v>
      </c>
      <c r="E1185" s="273">
        <v>4</v>
      </c>
      <c r="F1185" s="274">
        <v>1.06</v>
      </c>
      <c r="G1185" s="274"/>
      <c r="H1185" s="274">
        <v>1.35</v>
      </c>
      <c r="I1185" s="274">
        <f t="shared" si="120"/>
        <v>-11.448000000000002</v>
      </c>
      <c r="J1185" s="343"/>
    </row>
    <row r="1186" spans="1:10" ht="19">
      <c r="A1186" s="384"/>
      <c r="B1186" s="272" t="s">
        <v>292</v>
      </c>
      <c r="C1186" s="273">
        <v>-2</v>
      </c>
      <c r="D1186" s="273">
        <v>1</v>
      </c>
      <c r="E1186" s="273">
        <v>4</v>
      </c>
      <c r="F1186" s="274">
        <v>12.43</v>
      </c>
      <c r="G1186" s="274"/>
      <c r="H1186" s="274">
        <v>1.2</v>
      </c>
      <c r="I1186" s="274">
        <f t="shared" si="120"/>
        <v>-119.32799999999999</v>
      </c>
      <c r="J1186" s="343"/>
    </row>
    <row r="1187" spans="1:10" ht="19">
      <c r="A1187" s="384"/>
      <c r="B1187" s="272" t="s">
        <v>293</v>
      </c>
      <c r="C1187" s="273">
        <v>-2</v>
      </c>
      <c r="D1187" s="273">
        <v>1</v>
      </c>
      <c r="E1187" s="273">
        <v>4</v>
      </c>
      <c r="F1187" s="274">
        <v>11.52</v>
      </c>
      <c r="G1187" s="274"/>
      <c r="H1187" s="274">
        <v>1.2</v>
      </c>
      <c r="I1187" s="274">
        <f t="shared" si="120"/>
        <v>-110.592</v>
      </c>
      <c r="J1187" s="343"/>
    </row>
    <row r="1188" spans="1:10" ht="19">
      <c r="A1188" s="384"/>
      <c r="B1188" s="272" t="s">
        <v>173</v>
      </c>
      <c r="C1188" s="273"/>
      <c r="D1188" s="273"/>
      <c r="E1188" s="273"/>
      <c r="F1188" s="274"/>
      <c r="G1188" s="274"/>
      <c r="H1188" s="274"/>
      <c r="I1188" s="274"/>
      <c r="J1188" s="343"/>
    </row>
    <row r="1189" spans="1:10" ht="19">
      <c r="A1189" s="384"/>
      <c r="B1189" s="272" t="s">
        <v>164</v>
      </c>
      <c r="C1189" s="273">
        <v>2</v>
      </c>
      <c r="D1189" s="273">
        <v>2</v>
      </c>
      <c r="E1189" s="273">
        <v>2</v>
      </c>
      <c r="F1189" s="298">
        <v>1.96</v>
      </c>
      <c r="G1189" s="274">
        <v>1.3</v>
      </c>
      <c r="H1189" s="274"/>
      <c r="I1189" s="274">
        <f t="shared" ref="I1189:I1201" si="121">PRODUCT(C1189:H1189)</f>
        <v>20.384</v>
      </c>
      <c r="J1189" s="343"/>
    </row>
    <row r="1190" spans="1:10" ht="19">
      <c r="A1190" s="384"/>
      <c r="B1190" s="272" t="s">
        <v>286</v>
      </c>
      <c r="C1190" s="273">
        <v>2</v>
      </c>
      <c r="D1190" s="273">
        <v>2</v>
      </c>
      <c r="E1190" s="273">
        <v>2</v>
      </c>
      <c r="F1190" s="298">
        <v>1.06</v>
      </c>
      <c r="G1190" s="274">
        <v>1.3</v>
      </c>
      <c r="H1190" s="274"/>
      <c r="I1190" s="274">
        <f t="shared" si="121"/>
        <v>11.024000000000001</v>
      </c>
      <c r="J1190" s="343"/>
    </row>
    <row r="1191" spans="1:10" ht="19">
      <c r="A1191" s="384"/>
      <c r="B1191" s="272" t="s">
        <v>287</v>
      </c>
      <c r="C1191" s="273">
        <v>2</v>
      </c>
      <c r="D1191" s="273">
        <v>1</v>
      </c>
      <c r="E1191" s="273">
        <v>4</v>
      </c>
      <c r="F1191" s="298">
        <v>2.31</v>
      </c>
      <c r="G1191" s="274">
        <v>1.3</v>
      </c>
      <c r="H1191" s="274"/>
      <c r="I1191" s="274">
        <f t="shared" si="121"/>
        <v>24.024000000000001</v>
      </c>
      <c r="J1191" s="343"/>
    </row>
    <row r="1192" spans="1:10" ht="19">
      <c r="A1192" s="384"/>
      <c r="B1192" s="272" t="s">
        <v>288</v>
      </c>
      <c r="C1192" s="273">
        <v>2</v>
      </c>
      <c r="D1192" s="273">
        <v>1</v>
      </c>
      <c r="E1192" s="273">
        <v>4</v>
      </c>
      <c r="F1192" s="298">
        <v>1.66</v>
      </c>
      <c r="G1192" s="274">
        <v>1.3</v>
      </c>
      <c r="H1192" s="274"/>
      <c r="I1192" s="274">
        <f t="shared" si="121"/>
        <v>17.263999999999999</v>
      </c>
      <c r="J1192" s="343"/>
    </row>
    <row r="1193" spans="1:10" ht="19">
      <c r="A1193" s="384"/>
      <c r="B1193" s="272" t="s">
        <v>289</v>
      </c>
      <c r="C1193" s="273">
        <v>2</v>
      </c>
      <c r="D1193" s="273">
        <v>1</v>
      </c>
      <c r="E1193" s="273">
        <v>4</v>
      </c>
      <c r="F1193" s="298">
        <v>1.66</v>
      </c>
      <c r="G1193" s="274">
        <v>1.3</v>
      </c>
      <c r="H1193" s="274"/>
      <c r="I1193" s="274">
        <f t="shared" si="121"/>
        <v>17.263999999999999</v>
      </c>
      <c r="J1193" s="343"/>
    </row>
    <row r="1194" spans="1:10" ht="19">
      <c r="A1194" s="384"/>
      <c r="B1194" s="272" t="s">
        <v>291</v>
      </c>
      <c r="C1194" s="273">
        <v>2</v>
      </c>
      <c r="D1194" s="273">
        <v>1</v>
      </c>
      <c r="E1194" s="273">
        <v>4</v>
      </c>
      <c r="F1194" s="298">
        <v>1.52</v>
      </c>
      <c r="G1194" s="274">
        <v>1.3</v>
      </c>
      <c r="H1194" s="274"/>
      <c r="I1194" s="274">
        <f t="shared" si="121"/>
        <v>15.808000000000002</v>
      </c>
      <c r="J1194" s="343"/>
    </row>
    <row r="1195" spans="1:10" ht="19">
      <c r="A1195" s="384"/>
      <c r="B1195" s="272" t="s">
        <v>174</v>
      </c>
      <c r="C1195" s="273">
        <v>2</v>
      </c>
      <c r="D1195" s="273">
        <v>1</v>
      </c>
      <c r="E1195" s="273">
        <v>2</v>
      </c>
      <c r="F1195" s="298">
        <v>2.5</v>
      </c>
      <c r="G1195" s="274">
        <v>1.3</v>
      </c>
      <c r="H1195" s="274"/>
      <c r="I1195" s="274">
        <f t="shared" si="121"/>
        <v>13</v>
      </c>
      <c r="J1195" s="343"/>
    </row>
    <row r="1196" spans="1:10" ht="19">
      <c r="A1196" s="384"/>
      <c r="B1196" s="272" t="s">
        <v>294</v>
      </c>
      <c r="C1196" s="273">
        <v>2</v>
      </c>
      <c r="D1196" s="273">
        <v>1</v>
      </c>
      <c r="E1196" s="273">
        <v>1</v>
      </c>
      <c r="F1196" s="298">
        <v>16</v>
      </c>
      <c r="G1196" s="274"/>
      <c r="H1196" s="289">
        <v>2.9249999999999998</v>
      </c>
      <c r="I1196" s="274">
        <f t="shared" si="121"/>
        <v>93.6</v>
      </c>
      <c r="J1196" s="343"/>
    </row>
    <row r="1197" spans="1:10" ht="19">
      <c r="A1197" s="384"/>
      <c r="B1197" s="272" t="s">
        <v>295</v>
      </c>
      <c r="C1197" s="273">
        <v>-2</v>
      </c>
      <c r="D1197" s="273">
        <v>1</v>
      </c>
      <c r="E1197" s="273">
        <v>4</v>
      </c>
      <c r="F1197" s="298">
        <v>1</v>
      </c>
      <c r="G1197" s="274"/>
      <c r="H1197" s="274">
        <v>2.1</v>
      </c>
      <c r="I1197" s="274">
        <f t="shared" si="121"/>
        <v>-16.8</v>
      </c>
      <c r="J1197" s="343"/>
    </row>
    <row r="1198" spans="1:10" ht="19">
      <c r="A1198" s="384"/>
      <c r="B1198" s="272" t="s">
        <v>296</v>
      </c>
      <c r="C1198" s="273">
        <v>-2</v>
      </c>
      <c r="D1198" s="273">
        <v>1</v>
      </c>
      <c r="E1198" s="273">
        <v>2</v>
      </c>
      <c r="F1198" s="298">
        <v>1.8</v>
      </c>
      <c r="G1198" s="274"/>
      <c r="H1198" s="274">
        <v>1.35</v>
      </c>
      <c r="I1198" s="274">
        <f t="shared" si="121"/>
        <v>-9.7200000000000006</v>
      </c>
      <c r="J1198" s="343"/>
    </row>
    <row r="1199" spans="1:10" ht="19">
      <c r="A1199" s="384"/>
      <c r="B1199" s="272" t="s">
        <v>297</v>
      </c>
      <c r="C1199" s="273">
        <v>-2</v>
      </c>
      <c r="D1199" s="273">
        <v>1</v>
      </c>
      <c r="E1199" s="273">
        <v>1</v>
      </c>
      <c r="F1199" s="298">
        <v>0.9</v>
      </c>
      <c r="G1199" s="274"/>
      <c r="H1199" s="274">
        <v>2.1</v>
      </c>
      <c r="I1199" s="274">
        <f t="shared" si="121"/>
        <v>-3.7800000000000002</v>
      </c>
      <c r="J1199" s="343"/>
    </row>
    <row r="1200" spans="1:10" ht="19">
      <c r="A1200" s="384"/>
      <c r="B1200" s="272" t="s">
        <v>298</v>
      </c>
      <c r="C1200" s="273">
        <v>-2</v>
      </c>
      <c r="D1200" s="273">
        <v>1</v>
      </c>
      <c r="E1200" s="273">
        <v>1</v>
      </c>
      <c r="F1200" s="298">
        <v>2.29</v>
      </c>
      <c r="G1200" s="274"/>
      <c r="H1200" s="274">
        <v>2.65</v>
      </c>
      <c r="I1200" s="274">
        <f t="shared" si="121"/>
        <v>-12.137</v>
      </c>
      <c r="J1200" s="343"/>
    </row>
    <row r="1201" spans="1:10" ht="19">
      <c r="A1201" s="384"/>
      <c r="B1201" s="272" t="s">
        <v>299</v>
      </c>
      <c r="C1201" s="273">
        <v>2</v>
      </c>
      <c r="D1201" s="273">
        <v>1</v>
      </c>
      <c r="E1201" s="273">
        <v>2</v>
      </c>
      <c r="F1201" s="298">
        <v>2.63</v>
      </c>
      <c r="G1201" s="274">
        <v>0.23</v>
      </c>
      <c r="H1201" s="274"/>
      <c r="I1201" s="274">
        <f t="shared" si="121"/>
        <v>2.4196</v>
      </c>
      <c r="J1201" s="343"/>
    </row>
    <row r="1202" spans="1:10" ht="19">
      <c r="A1202" s="384"/>
      <c r="B1202" s="272" t="s">
        <v>300</v>
      </c>
      <c r="C1202" s="273"/>
      <c r="D1202" s="273"/>
      <c r="E1202" s="273"/>
      <c r="F1202" s="274"/>
      <c r="G1202" s="274"/>
      <c r="H1202" s="274"/>
      <c r="I1202" s="274"/>
      <c r="J1202" s="343"/>
    </row>
    <row r="1203" spans="1:10" ht="19">
      <c r="A1203" s="384"/>
      <c r="B1203" s="272" t="s">
        <v>179</v>
      </c>
      <c r="C1203" s="273"/>
      <c r="D1203" s="273"/>
      <c r="E1203" s="273"/>
      <c r="F1203" s="274"/>
      <c r="G1203" s="274"/>
      <c r="H1203" s="274"/>
      <c r="I1203" s="274">
        <v>644.16999999999996</v>
      </c>
      <c r="J1203" s="343"/>
    </row>
    <row r="1204" spans="1:10" ht="19">
      <c r="A1204" s="384"/>
      <c r="B1204" s="272" t="s">
        <v>301</v>
      </c>
      <c r="C1204" s="273"/>
      <c r="D1204" s="273"/>
      <c r="E1204" s="273"/>
      <c r="F1204" s="274"/>
      <c r="G1204" s="274"/>
      <c r="H1204" s="274"/>
      <c r="I1204" s="274"/>
      <c r="J1204" s="343"/>
    </row>
    <row r="1205" spans="1:10" ht="19">
      <c r="A1205" s="384"/>
      <c r="B1205" s="272" t="s">
        <v>179</v>
      </c>
      <c r="C1205" s="273"/>
      <c r="D1205" s="273"/>
      <c r="E1205" s="273"/>
      <c r="F1205" s="274"/>
      <c r="G1205" s="274"/>
      <c r="H1205" s="274"/>
      <c r="I1205" s="274">
        <f>I1203</f>
        <v>644.16999999999996</v>
      </c>
      <c r="J1205" s="343"/>
    </row>
    <row r="1206" spans="1:10" ht="19">
      <c r="A1206" s="384"/>
      <c r="B1206" s="272" t="s">
        <v>302</v>
      </c>
      <c r="C1206" s="273"/>
      <c r="D1206" s="273"/>
      <c r="E1206" s="273"/>
      <c r="F1206" s="274"/>
      <c r="G1206" s="274"/>
      <c r="H1206" s="274"/>
      <c r="I1206" s="274"/>
      <c r="J1206" s="343"/>
    </row>
    <row r="1207" spans="1:10" ht="19">
      <c r="A1207" s="384"/>
      <c r="B1207" s="272" t="s">
        <v>179</v>
      </c>
      <c r="C1207" s="273"/>
      <c r="D1207" s="273"/>
      <c r="E1207" s="273"/>
      <c r="F1207" s="274"/>
      <c r="G1207" s="274"/>
      <c r="H1207" s="274"/>
      <c r="I1207" s="274">
        <f>I1205</f>
        <v>644.16999999999996</v>
      </c>
      <c r="J1207" s="343"/>
    </row>
    <row r="1208" spans="1:10" ht="19">
      <c r="A1208" s="384"/>
      <c r="B1208" s="272" t="s">
        <v>303</v>
      </c>
      <c r="C1208" s="273"/>
      <c r="D1208" s="273"/>
      <c r="E1208" s="273"/>
      <c r="F1208" s="274"/>
      <c r="G1208" s="274"/>
      <c r="H1208" s="274"/>
      <c r="I1208" s="274"/>
      <c r="J1208" s="343"/>
    </row>
    <row r="1209" spans="1:10" ht="19">
      <c r="A1209" s="384"/>
      <c r="B1209" s="272" t="s">
        <v>179</v>
      </c>
      <c r="C1209" s="273"/>
      <c r="D1209" s="273"/>
      <c r="E1209" s="273"/>
      <c r="F1209" s="274"/>
      <c r="G1209" s="274"/>
      <c r="H1209" s="274"/>
      <c r="I1209" s="274">
        <f>I1207</f>
        <v>644.16999999999996</v>
      </c>
      <c r="J1209" s="343"/>
    </row>
    <row r="1210" spans="1:10" ht="19">
      <c r="A1210" s="384"/>
      <c r="B1210" s="272" t="s">
        <v>304</v>
      </c>
      <c r="C1210" s="273"/>
      <c r="D1210" s="273"/>
      <c r="E1210" s="273"/>
      <c r="F1210" s="274"/>
      <c r="G1210" s="274"/>
      <c r="H1210" s="274"/>
      <c r="I1210" s="274"/>
      <c r="J1210" s="343"/>
    </row>
    <row r="1211" spans="1:10" ht="19">
      <c r="A1211" s="384"/>
      <c r="B1211" s="272" t="s">
        <v>305</v>
      </c>
      <c r="C1211" s="273">
        <v>2</v>
      </c>
      <c r="D1211" s="273">
        <v>1</v>
      </c>
      <c r="E1211" s="273">
        <v>1</v>
      </c>
      <c r="F1211" s="274">
        <v>15.7</v>
      </c>
      <c r="G1211" s="274"/>
      <c r="H1211" s="274">
        <v>4.2300000000000004</v>
      </c>
      <c r="I1211" s="274">
        <f t="shared" ref="I1211:I1215" si="122">PRODUCT(C1211:H1211)</f>
        <v>132.822</v>
      </c>
      <c r="J1211" s="343"/>
    </row>
    <row r="1212" spans="1:10" ht="19">
      <c r="A1212" s="384"/>
      <c r="B1212" s="272" t="s">
        <v>211</v>
      </c>
      <c r="C1212" s="273">
        <v>-2</v>
      </c>
      <c r="D1212" s="273">
        <v>1</v>
      </c>
      <c r="E1212" s="273">
        <v>2</v>
      </c>
      <c r="F1212" s="274">
        <v>0.9</v>
      </c>
      <c r="G1212" s="274"/>
      <c r="H1212" s="274">
        <v>2.1</v>
      </c>
      <c r="I1212" s="274">
        <f t="shared" si="122"/>
        <v>-7.5600000000000005</v>
      </c>
      <c r="J1212" s="343"/>
    </row>
    <row r="1213" spans="1:10" ht="19">
      <c r="A1213" s="384"/>
      <c r="B1213" s="272" t="s">
        <v>218</v>
      </c>
      <c r="C1213" s="273">
        <v>2</v>
      </c>
      <c r="D1213" s="273">
        <v>1</v>
      </c>
      <c r="E1213" s="273">
        <v>1</v>
      </c>
      <c r="F1213" s="274">
        <v>11</v>
      </c>
      <c r="G1213" s="274"/>
      <c r="H1213" s="274">
        <v>4.2300000000000004</v>
      </c>
      <c r="I1213" s="274">
        <f t="shared" si="122"/>
        <v>93.06</v>
      </c>
      <c r="J1213" s="343"/>
    </row>
    <row r="1214" spans="1:10" ht="19">
      <c r="A1214" s="384"/>
      <c r="B1214" s="272" t="s">
        <v>211</v>
      </c>
      <c r="C1214" s="273">
        <v>-2</v>
      </c>
      <c r="D1214" s="273">
        <v>1</v>
      </c>
      <c r="E1214" s="273">
        <v>1</v>
      </c>
      <c r="F1214" s="274">
        <v>0.9</v>
      </c>
      <c r="G1214" s="274"/>
      <c r="H1214" s="274">
        <v>2.1</v>
      </c>
      <c r="I1214" s="274">
        <f t="shared" si="122"/>
        <v>-3.7800000000000002</v>
      </c>
      <c r="J1214" s="343"/>
    </row>
    <row r="1215" spans="1:10" ht="19">
      <c r="A1215" s="384"/>
      <c r="B1215" s="272" t="s">
        <v>306</v>
      </c>
      <c r="C1215" s="273">
        <v>2</v>
      </c>
      <c r="D1215" s="273">
        <v>1</v>
      </c>
      <c r="E1215" s="273">
        <v>3</v>
      </c>
      <c r="F1215" s="274">
        <v>1.36</v>
      </c>
      <c r="G1215" s="274"/>
      <c r="H1215" s="274">
        <v>2.1</v>
      </c>
      <c r="I1215" s="274">
        <f t="shared" si="122"/>
        <v>17.136000000000003</v>
      </c>
      <c r="J1215" s="343"/>
    </row>
    <row r="1216" spans="1:10" ht="19">
      <c r="A1216" s="384"/>
      <c r="B1216" s="272" t="s">
        <v>266</v>
      </c>
      <c r="C1216" s="273"/>
      <c r="D1216" s="273"/>
      <c r="E1216" s="273"/>
      <c r="F1216" s="274"/>
      <c r="G1216" s="274"/>
      <c r="H1216" s="274"/>
      <c r="I1216" s="274"/>
      <c r="J1216" s="343"/>
    </row>
    <row r="1217" spans="1:10" ht="19">
      <c r="A1217" s="384"/>
      <c r="B1217" s="272" t="s">
        <v>282</v>
      </c>
      <c r="C1217" s="273">
        <v>2</v>
      </c>
      <c r="D1217" s="273">
        <v>1</v>
      </c>
      <c r="E1217" s="273">
        <v>1</v>
      </c>
      <c r="F1217" s="274">
        <v>108.12</v>
      </c>
      <c r="G1217" s="274"/>
      <c r="H1217" s="274">
        <v>2.52</v>
      </c>
      <c r="I1217" s="274">
        <f t="shared" ref="I1217:I1223" si="123">PRODUCT(C1217:H1217)</f>
        <v>544.9248</v>
      </c>
      <c r="J1217" s="343"/>
    </row>
    <row r="1218" spans="1:10" ht="19">
      <c r="A1218" s="384"/>
      <c r="B1218" s="272" t="s">
        <v>114</v>
      </c>
      <c r="C1218" s="276">
        <v>2</v>
      </c>
      <c r="D1218" s="273">
        <v>1</v>
      </c>
      <c r="E1218" s="273">
        <v>4</v>
      </c>
      <c r="F1218" s="298">
        <v>1.06</v>
      </c>
      <c r="G1218" s="298"/>
      <c r="H1218" s="274">
        <v>1.2</v>
      </c>
      <c r="I1218" s="274">
        <f t="shared" si="123"/>
        <v>10.176</v>
      </c>
      <c r="J1218" s="343"/>
    </row>
    <row r="1219" spans="1:10" ht="19">
      <c r="A1219" s="384"/>
      <c r="B1219" s="272" t="s">
        <v>115</v>
      </c>
      <c r="C1219" s="276">
        <v>2</v>
      </c>
      <c r="D1219" s="273">
        <v>1</v>
      </c>
      <c r="E1219" s="273">
        <v>4</v>
      </c>
      <c r="F1219" s="298">
        <v>1.2</v>
      </c>
      <c r="G1219" s="298"/>
      <c r="H1219" s="274">
        <v>1.2</v>
      </c>
      <c r="I1219" s="274">
        <f t="shared" si="123"/>
        <v>11.52</v>
      </c>
      <c r="J1219" s="343"/>
    </row>
    <row r="1220" spans="1:10" ht="19">
      <c r="A1220" s="384"/>
      <c r="B1220" s="272" t="s">
        <v>116</v>
      </c>
      <c r="C1220" s="276">
        <v>2</v>
      </c>
      <c r="D1220" s="273">
        <v>1</v>
      </c>
      <c r="E1220" s="273">
        <v>4</v>
      </c>
      <c r="F1220" s="298">
        <v>1.36</v>
      </c>
      <c r="G1220" s="298"/>
      <c r="H1220" s="274">
        <v>1.2</v>
      </c>
      <c r="I1220" s="274">
        <f t="shared" si="123"/>
        <v>13.056000000000001</v>
      </c>
      <c r="J1220" s="343"/>
    </row>
    <row r="1221" spans="1:10" ht="19">
      <c r="A1221" s="384"/>
      <c r="B1221" s="272" t="s">
        <v>117</v>
      </c>
      <c r="C1221" s="276">
        <v>2</v>
      </c>
      <c r="D1221" s="273">
        <v>1</v>
      </c>
      <c r="E1221" s="273">
        <v>16</v>
      </c>
      <c r="F1221" s="298">
        <v>1.5</v>
      </c>
      <c r="G1221" s="298"/>
      <c r="H1221" s="274">
        <v>1.2</v>
      </c>
      <c r="I1221" s="274">
        <f t="shared" si="123"/>
        <v>57.599999999999994</v>
      </c>
      <c r="J1221" s="343"/>
    </row>
    <row r="1222" spans="1:10" ht="19">
      <c r="A1222" s="384"/>
      <c r="B1222" s="272" t="s">
        <v>118</v>
      </c>
      <c r="C1222" s="276">
        <v>2</v>
      </c>
      <c r="D1222" s="273">
        <v>1</v>
      </c>
      <c r="E1222" s="273">
        <v>4</v>
      </c>
      <c r="F1222" s="298">
        <v>1.5</v>
      </c>
      <c r="G1222" s="298"/>
      <c r="H1222" s="274">
        <v>1.2</v>
      </c>
      <c r="I1222" s="274">
        <f t="shared" si="123"/>
        <v>14.399999999999999</v>
      </c>
      <c r="J1222" s="343"/>
    </row>
    <row r="1223" spans="1:10" ht="19">
      <c r="A1223" s="384"/>
      <c r="B1223" s="272" t="s">
        <v>119</v>
      </c>
      <c r="C1223" s="276">
        <v>2</v>
      </c>
      <c r="D1223" s="273">
        <v>1</v>
      </c>
      <c r="E1223" s="273">
        <v>4</v>
      </c>
      <c r="F1223" s="298">
        <v>1.66</v>
      </c>
      <c r="G1223" s="298"/>
      <c r="H1223" s="274">
        <v>1.2</v>
      </c>
      <c r="I1223" s="274">
        <f t="shared" si="123"/>
        <v>15.935999999999998</v>
      </c>
      <c r="J1223" s="343"/>
    </row>
    <row r="1224" spans="1:10" ht="19">
      <c r="A1224" s="384"/>
      <c r="B1224" s="272" t="s">
        <v>327</v>
      </c>
      <c r="C1224" s="273"/>
      <c r="D1224" s="273"/>
      <c r="E1224" s="273"/>
      <c r="F1224" s="274"/>
      <c r="G1224" s="274"/>
      <c r="H1224" s="289"/>
      <c r="I1224" s="274"/>
      <c r="J1224" s="343"/>
    </row>
    <row r="1225" spans="1:10" ht="19">
      <c r="A1225" s="384"/>
      <c r="B1225" s="272" t="s">
        <v>197</v>
      </c>
      <c r="C1225" s="273">
        <v>2</v>
      </c>
      <c r="D1225" s="273">
        <v>2</v>
      </c>
      <c r="E1225" s="273">
        <v>2</v>
      </c>
      <c r="F1225" s="274">
        <v>11.72</v>
      </c>
      <c r="G1225" s="274"/>
      <c r="H1225" s="289">
        <v>0.52</v>
      </c>
      <c r="I1225" s="274">
        <f t="shared" ref="I1225:I1228" si="124">PRODUCT(C1225:H1225)</f>
        <v>48.755200000000002</v>
      </c>
      <c r="J1225" s="343"/>
    </row>
    <row r="1226" spans="1:10" ht="19">
      <c r="A1226" s="384"/>
      <c r="B1226" s="272" t="s">
        <v>198</v>
      </c>
      <c r="C1226" s="273">
        <v>2</v>
      </c>
      <c r="D1226" s="273">
        <v>2</v>
      </c>
      <c r="E1226" s="273">
        <v>2</v>
      </c>
      <c r="F1226" s="274">
        <v>1.53</v>
      </c>
      <c r="G1226" s="274"/>
      <c r="H1226" s="289">
        <v>0.52</v>
      </c>
      <c r="I1226" s="274">
        <f t="shared" si="124"/>
        <v>6.3648000000000007</v>
      </c>
      <c r="J1226" s="343"/>
    </row>
    <row r="1227" spans="1:10" ht="19">
      <c r="A1227" s="384"/>
      <c r="B1227" s="272" t="s">
        <v>189</v>
      </c>
      <c r="C1227" s="273">
        <v>2</v>
      </c>
      <c r="D1227" s="273">
        <v>1</v>
      </c>
      <c r="E1227" s="273">
        <v>2</v>
      </c>
      <c r="F1227" s="274">
        <v>4.33</v>
      </c>
      <c r="G1227" s="274"/>
      <c r="H1227" s="289">
        <v>1.53</v>
      </c>
      <c r="I1227" s="274">
        <f t="shared" si="124"/>
        <v>26.499600000000001</v>
      </c>
      <c r="J1227" s="343"/>
    </row>
    <row r="1228" spans="1:10" ht="19">
      <c r="A1228" s="384"/>
      <c r="B1228" s="272" t="s">
        <v>199</v>
      </c>
      <c r="C1228" s="273">
        <v>2</v>
      </c>
      <c r="D1228" s="273">
        <v>2</v>
      </c>
      <c r="E1228" s="273">
        <v>2</v>
      </c>
      <c r="F1228" s="274">
        <v>11.72</v>
      </c>
      <c r="G1228" s="274"/>
      <c r="H1228" s="289">
        <v>0.2</v>
      </c>
      <c r="I1228" s="274">
        <f t="shared" si="124"/>
        <v>18.752000000000002</v>
      </c>
      <c r="J1228" s="343"/>
    </row>
    <row r="1229" spans="1:10">
      <c r="A1229" s="384"/>
      <c r="B1229" s="272"/>
      <c r="C1229" s="273"/>
      <c r="D1229" s="298"/>
      <c r="E1229" s="298"/>
      <c r="F1229" s="298"/>
      <c r="G1229" s="298"/>
      <c r="H1229" s="298"/>
      <c r="I1229" s="298">
        <f>SUM(I1167:I1228)</f>
        <v>4723.8540000000003</v>
      </c>
      <c r="J1229" s="343"/>
    </row>
    <row r="1230" spans="1:10" ht="19">
      <c r="A1230" s="384"/>
      <c r="B1230" s="272"/>
      <c r="C1230" s="273"/>
      <c r="D1230" s="298"/>
      <c r="E1230" s="298"/>
      <c r="F1230" s="298"/>
      <c r="G1230" s="298"/>
      <c r="H1230" s="298" t="s">
        <v>13</v>
      </c>
      <c r="I1230" s="298">
        <v>4723.8999999999996</v>
      </c>
      <c r="J1230" s="343" t="s">
        <v>20</v>
      </c>
    </row>
    <row r="1231" spans="1:10" ht="190">
      <c r="A1231" s="384">
        <v>23</v>
      </c>
      <c r="B1231" s="309" t="s">
        <v>1369</v>
      </c>
      <c r="C1231" s="273"/>
      <c r="D1231" s="298"/>
      <c r="E1231" s="298"/>
      <c r="F1231" s="298"/>
      <c r="G1231" s="298"/>
      <c r="H1231" s="298"/>
      <c r="I1231" s="298"/>
      <c r="J1231" s="343"/>
    </row>
    <row r="1232" spans="1:10" ht="19">
      <c r="A1232" s="384"/>
      <c r="B1232" s="272" t="s">
        <v>354</v>
      </c>
      <c r="C1232" s="273"/>
      <c r="D1232" s="298"/>
      <c r="E1232" s="298"/>
      <c r="F1232" s="298"/>
      <c r="G1232" s="298"/>
      <c r="H1232" s="298"/>
      <c r="I1232" s="298">
        <f>I1163</f>
        <v>10508.852399999998</v>
      </c>
      <c r="J1232" s="343" t="s">
        <v>20</v>
      </c>
    </row>
    <row r="1233" spans="1:20">
      <c r="A1233" s="384"/>
      <c r="B1233" s="272"/>
      <c r="C1233" s="273"/>
      <c r="D1233" s="298"/>
      <c r="E1233" s="298"/>
      <c r="F1233" s="298"/>
      <c r="G1233" s="298"/>
      <c r="H1233" s="298"/>
      <c r="I1233" s="298"/>
      <c r="J1233" s="343"/>
    </row>
    <row r="1234" spans="1:20" ht="190">
      <c r="A1234" s="384">
        <v>24</v>
      </c>
      <c r="B1234" s="7" t="s">
        <v>1370</v>
      </c>
      <c r="C1234" s="273"/>
      <c r="D1234" s="273"/>
      <c r="E1234" s="273"/>
      <c r="F1234" s="274"/>
      <c r="G1234" s="274"/>
      <c r="H1234" s="274"/>
      <c r="I1234" s="274"/>
      <c r="J1234" s="338"/>
    </row>
    <row r="1235" spans="1:20" ht="38">
      <c r="A1235" s="384"/>
      <c r="B1235" s="7" t="s">
        <v>355</v>
      </c>
      <c r="C1235" s="273"/>
      <c r="D1235" s="273"/>
      <c r="E1235" s="273"/>
      <c r="F1235" s="274"/>
      <c r="G1235" s="274"/>
      <c r="H1235" s="274"/>
      <c r="I1235" s="274"/>
      <c r="J1235" s="338"/>
    </row>
    <row r="1236" spans="1:20" ht="19">
      <c r="A1236" s="384"/>
      <c r="B1236" s="272" t="s">
        <v>356</v>
      </c>
      <c r="C1236" s="273">
        <v>40</v>
      </c>
      <c r="D1236" s="273">
        <v>1</v>
      </c>
      <c r="E1236" s="273">
        <v>2</v>
      </c>
      <c r="F1236" s="274">
        <v>0.1</v>
      </c>
      <c r="G1236" s="274">
        <v>0.08</v>
      </c>
      <c r="H1236" s="274">
        <v>2.1</v>
      </c>
      <c r="I1236" s="396">
        <f>PRODUCT(C1236:H1236)</f>
        <v>1.3440000000000001</v>
      </c>
      <c r="J1236" s="338"/>
    </row>
    <row r="1237" spans="1:20" ht="19">
      <c r="A1237" s="384"/>
      <c r="B1237" s="272"/>
      <c r="C1237" s="273"/>
      <c r="D1237" s="273"/>
      <c r="E1237" s="273"/>
      <c r="F1237" s="274"/>
      <c r="G1237" s="274"/>
      <c r="H1237" s="274" t="s">
        <v>78</v>
      </c>
      <c r="I1237" s="274">
        <v>6.8</v>
      </c>
      <c r="J1237" s="338" t="s">
        <v>19</v>
      </c>
    </row>
    <row r="1238" spans="1:20" ht="19">
      <c r="A1238" s="384"/>
      <c r="B1238" s="7" t="s">
        <v>358</v>
      </c>
      <c r="C1238" s="273"/>
      <c r="D1238" s="273"/>
      <c r="E1238" s="273"/>
      <c r="F1238" s="274"/>
      <c r="G1238" s="274"/>
      <c r="H1238" s="274"/>
      <c r="I1238" s="274"/>
      <c r="J1238" s="338"/>
    </row>
    <row r="1239" spans="1:20" ht="19">
      <c r="A1239" s="384"/>
      <c r="B1239" s="272" t="s">
        <v>359</v>
      </c>
      <c r="C1239" s="273">
        <v>40</v>
      </c>
      <c r="D1239" s="273">
        <v>1</v>
      </c>
      <c r="E1239" s="273">
        <v>1</v>
      </c>
      <c r="F1239" s="274">
        <v>1</v>
      </c>
      <c r="G1239" s="274">
        <v>0.08</v>
      </c>
      <c r="H1239" s="274">
        <v>0.1</v>
      </c>
      <c r="I1239" s="296">
        <f>PRODUCT(C1239:H1239)</f>
        <v>0.32000000000000006</v>
      </c>
      <c r="J1239" s="338"/>
    </row>
    <row r="1240" spans="1:20" ht="19">
      <c r="A1240" s="384"/>
      <c r="B1240" s="272" t="s">
        <v>360</v>
      </c>
      <c r="C1240" s="273">
        <v>40</v>
      </c>
      <c r="D1240" s="273">
        <v>1</v>
      </c>
      <c r="E1240" s="273">
        <v>1</v>
      </c>
      <c r="F1240" s="274">
        <v>1</v>
      </c>
      <c r="G1240" s="274">
        <v>0.08</v>
      </c>
      <c r="H1240" s="274">
        <v>0.1</v>
      </c>
      <c r="I1240" s="296">
        <f t="shared" ref="I1240" si="125">PRODUCT(C1240:H1240)</f>
        <v>0.32000000000000006</v>
      </c>
      <c r="J1240" s="338"/>
    </row>
    <row r="1241" spans="1:20" ht="19">
      <c r="A1241" s="384"/>
      <c r="B1241" s="272"/>
      <c r="C1241" s="273"/>
      <c r="D1241" s="273"/>
      <c r="E1241" s="273"/>
      <c r="F1241" s="274"/>
      <c r="G1241" s="274"/>
      <c r="H1241" s="274" t="s">
        <v>78</v>
      </c>
      <c r="I1241" s="289">
        <f>SUM(I1239:I1240)</f>
        <v>0.64000000000000012</v>
      </c>
      <c r="J1241" s="338" t="s">
        <v>19</v>
      </c>
    </row>
    <row r="1242" spans="1:20">
      <c r="A1242" s="384"/>
      <c r="B1242" s="272"/>
      <c r="C1242" s="273"/>
      <c r="D1242" s="273"/>
      <c r="E1242" s="273"/>
      <c r="F1242" s="274"/>
      <c r="G1242" s="274"/>
      <c r="H1242" s="274"/>
      <c r="I1242" s="274"/>
      <c r="J1242" s="338"/>
    </row>
    <row r="1243" spans="1:20" s="35" customFormat="1" ht="252" customHeight="1">
      <c r="A1243" s="384">
        <v>25</v>
      </c>
      <c r="B1243" s="7" t="s">
        <v>1371</v>
      </c>
      <c r="C1243" s="273"/>
      <c r="D1243" s="273"/>
      <c r="E1243" s="273"/>
      <c r="F1243" s="274"/>
      <c r="G1243" s="274"/>
      <c r="H1243" s="274"/>
      <c r="I1243" s="274"/>
      <c r="J1243" s="340"/>
      <c r="T1243" s="32"/>
    </row>
    <row r="1244" spans="1:20" s="35" customFormat="1" ht="19">
      <c r="A1244" s="384"/>
      <c r="B1244" s="294" t="s">
        <v>269</v>
      </c>
      <c r="C1244" s="295"/>
      <c r="D1244" s="295"/>
      <c r="E1244" s="295"/>
      <c r="F1244" s="296"/>
      <c r="G1244" s="296"/>
      <c r="H1244" s="296"/>
      <c r="I1244" s="296"/>
      <c r="J1244" s="345"/>
      <c r="T1244" s="32"/>
    </row>
    <row r="1245" spans="1:20" s="35" customFormat="1" ht="19">
      <c r="A1245" s="384"/>
      <c r="B1245" s="294" t="s">
        <v>361</v>
      </c>
      <c r="C1245" s="295">
        <v>2</v>
      </c>
      <c r="D1245" s="295">
        <v>4</v>
      </c>
      <c r="E1245" s="295">
        <v>4</v>
      </c>
      <c r="F1245" s="296">
        <v>1.55</v>
      </c>
      <c r="G1245" s="296">
        <v>0.6</v>
      </c>
      <c r="H1245" s="296"/>
      <c r="I1245" s="296">
        <f t="shared" ref="I1245:I1248" si="126">PRODUCT(C1245:H1245)</f>
        <v>29.759999999999998</v>
      </c>
      <c r="J1245" s="341"/>
      <c r="T1245" s="32"/>
    </row>
    <row r="1246" spans="1:20" ht="19">
      <c r="A1246" s="384"/>
      <c r="B1246" s="294" t="s">
        <v>362</v>
      </c>
      <c r="C1246" s="295">
        <v>2</v>
      </c>
      <c r="D1246" s="295">
        <v>4</v>
      </c>
      <c r="E1246" s="295">
        <v>4</v>
      </c>
      <c r="F1246" s="296">
        <v>1.6</v>
      </c>
      <c r="G1246" s="296">
        <v>0.6</v>
      </c>
      <c r="H1246" s="296"/>
      <c r="I1246" s="296">
        <f t="shared" si="126"/>
        <v>30.72</v>
      </c>
      <c r="J1246" s="341"/>
    </row>
    <row r="1247" spans="1:20" ht="19">
      <c r="A1247" s="384"/>
      <c r="B1247" s="294" t="s">
        <v>363</v>
      </c>
      <c r="C1247" s="295">
        <v>2</v>
      </c>
      <c r="D1247" s="295">
        <v>4</v>
      </c>
      <c r="E1247" s="295">
        <v>5</v>
      </c>
      <c r="F1247" s="296">
        <v>1.2</v>
      </c>
      <c r="G1247" s="296">
        <v>0.3</v>
      </c>
      <c r="H1247" s="296"/>
      <c r="I1247" s="296">
        <f t="shared" si="126"/>
        <v>14.399999999999999</v>
      </c>
      <c r="J1247" s="341"/>
    </row>
    <row r="1248" spans="1:20" ht="19">
      <c r="A1248" s="384"/>
      <c r="B1248" s="294" t="s">
        <v>256</v>
      </c>
      <c r="C1248" s="295">
        <v>2</v>
      </c>
      <c r="D1248" s="295">
        <v>4</v>
      </c>
      <c r="E1248" s="295">
        <v>3</v>
      </c>
      <c r="F1248" s="296">
        <v>1</v>
      </c>
      <c r="G1248" s="296">
        <v>0.3</v>
      </c>
      <c r="H1248" s="296"/>
      <c r="I1248" s="296">
        <f t="shared" si="126"/>
        <v>7.1999999999999993</v>
      </c>
      <c r="J1248" s="341"/>
    </row>
    <row r="1249" spans="1:20" ht="19">
      <c r="A1249" s="384"/>
      <c r="B1249" s="294"/>
      <c r="C1249" s="295"/>
      <c r="D1249" s="295"/>
      <c r="E1249" s="295"/>
      <c r="F1249" s="296"/>
      <c r="G1249" s="296"/>
      <c r="H1249" s="296" t="s">
        <v>78</v>
      </c>
      <c r="I1249" s="296">
        <f>SUM(I1245:I1248)</f>
        <v>82.08</v>
      </c>
      <c r="J1249" s="345"/>
    </row>
    <row r="1250" spans="1:20" ht="19">
      <c r="A1250" s="384"/>
      <c r="B1250" s="294"/>
      <c r="C1250" s="295"/>
      <c r="D1250" s="295"/>
      <c r="E1250" s="295"/>
      <c r="F1250" s="296"/>
      <c r="G1250" s="296"/>
      <c r="H1250" s="296" t="s">
        <v>161</v>
      </c>
      <c r="I1250" s="296">
        <v>82.1</v>
      </c>
      <c r="J1250" s="342" t="s">
        <v>260</v>
      </c>
    </row>
    <row r="1251" spans="1:20" ht="19">
      <c r="A1251" s="384"/>
      <c r="B1251" s="272" t="s">
        <v>300</v>
      </c>
      <c r="C1251" s="273"/>
      <c r="D1251" s="273"/>
      <c r="E1251" s="273"/>
      <c r="F1251" s="274"/>
      <c r="G1251" s="274"/>
      <c r="H1251" s="274"/>
      <c r="I1251" s="274"/>
      <c r="J1251" s="342"/>
    </row>
    <row r="1252" spans="1:20" s="35" customFormat="1" ht="19">
      <c r="A1252" s="384"/>
      <c r="B1252" s="272" t="s">
        <v>179</v>
      </c>
      <c r="C1252" s="273"/>
      <c r="D1252" s="273"/>
      <c r="E1252" s="273"/>
      <c r="F1252" s="274"/>
      <c r="G1252" s="274"/>
      <c r="H1252" s="274"/>
      <c r="I1252" s="274">
        <f>I1250</f>
        <v>82.1</v>
      </c>
      <c r="J1252" s="345"/>
      <c r="T1252" s="32"/>
    </row>
    <row r="1253" spans="1:20" s="35" customFormat="1" ht="19">
      <c r="A1253" s="384"/>
      <c r="B1253" s="272" t="s">
        <v>301</v>
      </c>
      <c r="C1253" s="273"/>
      <c r="D1253" s="273"/>
      <c r="E1253" s="273"/>
      <c r="F1253" s="274"/>
      <c r="G1253" s="274"/>
      <c r="H1253" s="274"/>
      <c r="I1253" s="274"/>
      <c r="J1253" s="341"/>
      <c r="T1253" s="32"/>
    </row>
    <row r="1254" spans="1:20" s="35" customFormat="1" ht="19">
      <c r="A1254" s="384"/>
      <c r="B1254" s="272" t="s">
        <v>179</v>
      </c>
      <c r="C1254" s="273"/>
      <c r="D1254" s="273"/>
      <c r="E1254" s="273"/>
      <c r="F1254" s="274"/>
      <c r="G1254" s="274"/>
      <c r="H1254" s="274"/>
      <c r="I1254" s="274">
        <f>I1252</f>
        <v>82.1</v>
      </c>
      <c r="J1254" s="341"/>
      <c r="T1254" s="32"/>
    </row>
    <row r="1255" spans="1:20" ht="19">
      <c r="A1255" s="384"/>
      <c r="B1255" s="272" t="s">
        <v>302</v>
      </c>
      <c r="C1255" s="273"/>
      <c r="D1255" s="273"/>
      <c r="E1255" s="273"/>
      <c r="F1255" s="274"/>
      <c r="G1255" s="274"/>
      <c r="H1255" s="274"/>
      <c r="I1255" s="274"/>
      <c r="J1255" s="341"/>
    </row>
    <row r="1256" spans="1:20" ht="19">
      <c r="A1256" s="384"/>
      <c r="B1256" s="272" t="s">
        <v>179</v>
      </c>
      <c r="C1256" s="273"/>
      <c r="D1256" s="273"/>
      <c r="E1256" s="273"/>
      <c r="F1256" s="274"/>
      <c r="G1256" s="274"/>
      <c r="H1256" s="274"/>
      <c r="I1256" s="274">
        <f>I1254</f>
        <v>82.1</v>
      </c>
      <c r="J1256" s="341"/>
    </row>
    <row r="1257" spans="1:20" ht="19">
      <c r="A1257" s="384"/>
      <c r="B1257" s="272" t="s">
        <v>303</v>
      </c>
      <c r="C1257" s="273"/>
      <c r="D1257" s="273"/>
      <c r="E1257" s="273"/>
      <c r="F1257" s="274"/>
      <c r="G1257" s="274"/>
      <c r="H1257" s="274"/>
      <c r="I1257" s="274"/>
      <c r="J1257" s="341"/>
    </row>
    <row r="1258" spans="1:20" ht="19">
      <c r="A1258" s="384"/>
      <c r="B1258" s="272" t="s">
        <v>179</v>
      </c>
      <c r="C1258" s="273"/>
      <c r="D1258" s="273"/>
      <c r="E1258" s="273"/>
      <c r="F1258" s="274"/>
      <c r="G1258" s="274"/>
      <c r="H1258" s="274"/>
      <c r="I1258" s="274">
        <f>I1256</f>
        <v>82.1</v>
      </c>
      <c r="J1258" s="341"/>
    </row>
    <row r="1259" spans="1:20" s="35" customFormat="1" ht="228">
      <c r="A1259" s="323">
        <v>26</v>
      </c>
      <c r="B1259" s="7" t="s">
        <v>1372</v>
      </c>
      <c r="C1259" s="295"/>
      <c r="D1259" s="295"/>
      <c r="E1259" s="295"/>
      <c r="F1259" s="296"/>
      <c r="G1259" s="296"/>
      <c r="H1259" s="296"/>
      <c r="I1259" s="296"/>
      <c r="J1259" s="345"/>
      <c r="T1259" s="32"/>
    </row>
    <row r="1260" spans="1:20" s="35" customFormat="1" ht="19">
      <c r="A1260" s="323"/>
      <c r="B1260" s="294" t="s">
        <v>364</v>
      </c>
      <c r="C1260" s="295"/>
      <c r="D1260" s="295"/>
      <c r="E1260" s="295"/>
      <c r="F1260" s="296"/>
      <c r="G1260" s="296"/>
      <c r="H1260" s="296"/>
      <c r="I1260" s="296"/>
      <c r="J1260" s="345"/>
      <c r="T1260" s="32"/>
    </row>
    <row r="1261" spans="1:20" ht="19">
      <c r="A1261" s="323"/>
      <c r="B1261" s="294" t="s">
        <v>365</v>
      </c>
      <c r="C1261" s="295">
        <v>2</v>
      </c>
      <c r="D1261" s="295">
        <v>1</v>
      </c>
      <c r="E1261" s="295">
        <v>1</v>
      </c>
      <c r="F1261" s="296">
        <v>0.75</v>
      </c>
      <c r="G1261" s="296"/>
      <c r="H1261" s="296">
        <v>0.6</v>
      </c>
      <c r="I1261" s="296">
        <f>PRODUCT(C1261:H1261)</f>
        <v>0.89999999999999991</v>
      </c>
      <c r="J1261" s="341" t="s">
        <v>20</v>
      </c>
    </row>
    <row r="1262" spans="1:20" s="35" customFormat="1" ht="19">
      <c r="A1262" s="323"/>
      <c r="B1262" s="294" t="s">
        <v>269</v>
      </c>
      <c r="C1262" s="295"/>
      <c r="D1262" s="295"/>
      <c r="E1262" s="295"/>
      <c r="F1262" s="296"/>
      <c r="G1262" s="296"/>
      <c r="H1262" s="296"/>
      <c r="I1262" s="296"/>
      <c r="J1262" s="345"/>
      <c r="T1262" s="32"/>
    </row>
    <row r="1263" spans="1:20">
      <c r="A1263" s="323"/>
      <c r="B1263" s="299" t="s">
        <v>366</v>
      </c>
      <c r="C1263" s="295">
        <v>2</v>
      </c>
      <c r="D1263" s="295">
        <v>2</v>
      </c>
      <c r="E1263" s="295">
        <v>4</v>
      </c>
      <c r="F1263" s="296">
        <v>0.75</v>
      </c>
      <c r="G1263" s="296"/>
      <c r="H1263" s="296">
        <v>0.6</v>
      </c>
      <c r="I1263" s="296">
        <f>PRODUCT(C1263:H1263)</f>
        <v>7.1999999999999993</v>
      </c>
      <c r="J1263" s="341" t="s">
        <v>20</v>
      </c>
    </row>
    <row r="1264" spans="1:20" s="35" customFormat="1" ht="19">
      <c r="A1264" s="323"/>
      <c r="B1264" s="294" t="s">
        <v>367</v>
      </c>
      <c r="C1264" s="295"/>
      <c r="D1264" s="295"/>
      <c r="E1264" s="295"/>
      <c r="F1264" s="296"/>
      <c r="G1264" s="296"/>
      <c r="H1264" s="296"/>
      <c r="I1264" s="296"/>
      <c r="J1264" s="345"/>
      <c r="T1264" s="32"/>
    </row>
    <row r="1265" spans="1:20" ht="19">
      <c r="A1265" s="323"/>
      <c r="B1265" s="294" t="s">
        <v>366</v>
      </c>
      <c r="C1265" s="295">
        <v>2</v>
      </c>
      <c r="D1265" s="295">
        <v>2</v>
      </c>
      <c r="E1265" s="295">
        <v>4</v>
      </c>
      <c r="F1265" s="296">
        <v>0.75</v>
      </c>
      <c r="G1265" s="296"/>
      <c r="H1265" s="296">
        <v>0.6</v>
      </c>
      <c r="I1265" s="296">
        <f>PRODUCT(C1265:H1265)</f>
        <v>7.1999999999999993</v>
      </c>
      <c r="J1265" s="341" t="s">
        <v>20</v>
      </c>
    </row>
    <row r="1266" spans="1:20" s="35" customFormat="1" ht="19">
      <c r="A1266" s="323"/>
      <c r="B1266" s="294" t="s">
        <v>271</v>
      </c>
      <c r="C1266" s="295"/>
      <c r="D1266" s="295"/>
      <c r="E1266" s="295"/>
      <c r="F1266" s="296"/>
      <c r="G1266" s="296"/>
      <c r="H1266" s="296"/>
      <c r="I1266" s="296"/>
      <c r="J1266" s="345"/>
      <c r="T1266" s="32"/>
    </row>
    <row r="1267" spans="1:20" ht="19">
      <c r="A1267" s="323"/>
      <c r="B1267" s="294" t="s">
        <v>366</v>
      </c>
      <c r="C1267" s="295">
        <v>2</v>
      </c>
      <c r="D1267" s="295">
        <v>2</v>
      </c>
      <c r="E1267" s="295">
        <v>4</v>
      </c>
      <c r="F1267" s="296">
        <v>0.75</v>
      </c>
      <c r="G1267" s="296"/>
      <c r="H1267" s="296">
        <v>0.6</v>
      </c>
      <c r="I1267" s="296">
        <f>PRODUCT(C1267:H1267)</f>
        <v>7.1999999999999993</v>
      </c>
      <c r="J1267" s="341" t="s">
        <v>20</v>
      </c>
    </row>
    <row r="1268" spans="1:20" s="35" customFormat="1" ht="19">
      <c r="A1268" s="323"/>
      <c r="B1268" s="294" t="s">
        <v>368</v>
      </c>
      <c r="C1268" s="295"/>
      <c r="D1268" s="295"/>
      <c r="E1268" s="295"/>
      <c r="F1268" s="296"/>
      <c r="G1268" s="296"/>
      <c r="H1268" s="296"/>
      <c r="I1268" s="296"/>
      <c r="J1268" s="345"/>
      <c r="T1268" s="32"/>
    </row>
    <row r="1269" spans="1:20" s="35" customFormat="1" ht="19">
      <c r="A1269" s="323"/>
      <c r="B1269" s="294" t="s">
        <v>366</v>
      </c>
      <c r="C1269" s="295">
        <v>2</v>
      </c>
      <c r="D1269" s="295">
        <v>2</v>
      </c>
      <c r="E1269" s="295">
        <v>4</v>
      </c>
      <c r="F1269" s="296">
        <v>0.75</v>
      </c>
      <c r="G1269" s="296"/>
      <c r="H1269" s="296">
        <v>0.6</v>
      </c>
      <c r="I1269" s="296">
        <f>PRODUCT(C1269:H1269)</f>
        <v>7.1999999999999993</v>
      </c>
      <c r="J1269" s="341" t="s">
        <v>20</v>
      </c>
      <c r="T1269" s="32"/>
    </row>
    <row r="1270" spans="1:20" s="35" customFormat="1" ht="19">
      <c r="A1270" s="323"/>
      <c r="B1270" s="294" t="s">
        <v>369</v>
      </c>
      <c r="C1270" s="295"/>
      <c r="D1270" s="295"/>
      <c r="E1270" s="295"/>
      <c r="F1270" s="296"/>
      <c r="G1270" s="296"/>
      <c r="H1270" s="296"/>
      <c r="I1270" s="296"/>
      <c r="J1270" s="342"/>
      <c r="T1270" s="32"/>
    </row>
    <row r="1271" spans="1:20" s="35" customFormat="1" ht="19">
      <c r="A1271" s="323"/>
      <c r="B1271" s="294" t="s">
        <v>366</v>
      </c>
      <c r="C1271" s="295">
        <v>2</v>
      </c>
      <c r="D1271" s="295">
        <v>2</v>
      </c>
      <c r="E1271" s="295">
        <v>4</v>
      </c>
      <c r="F1271" s="296">
        <v>0.75</v>
      </c>
      <c r="G1271" s="296"/>
      <c r="H1271" s="296">
        <v>0.6</v>
      </c>
      <c r="I1271" s="296">
        <f>PRODUCT(C1271:H1271)</f>
        <v>7.1999999999999993</v>
      </c>
      <c r="J1271" s="341" t="s">
        <v>20</v>
      </c>
      <c r="T1271" s="32"/>
    </row>
    <row r="1272" spans="1:20" s="35" customFormat="1" ht="323">
      <c r="A1272" s="384">
        <v>27</v>
      </c>
      <c r="B1272" s="311" t="s">
        <v>1373</v>
      </c>
      <c r="C1272" s="273"/>
      <c r="D1272" s="273"/>
      <c r="E1272" s="273"/>
      <c r="F1272" s="274"/>
      <c r="G1272" s="274"/>
      <c r="H1272" s="274"/>
      <c r="I1272" s="274"/>
      <c r="J1272" s="340"/>
      <c r="T1272" s="32"/>
    </row>
    <row r="1273" spans="1:20" s="35" customFormat="1" ht="19">
      <c r="A1273" s="384"/>
      <c r="B1273" s="272" t="s">
        <v>370</v>
      </c>
      <c r="C1273" s="273"/>
      <c r="D1273" s="273"/>
      <c r="E1273" s="273"/>
      <c r="F1273" s="274"/>
      <c r="G1273" s="274"/>
      <c r="H1273" s="274"/>
      <c r="I1273" s="274"/>
      <c r="J1273" s="340"/>
      <c r="T1273" s="32"/>
    </row>
    <row r="1274" spans="1:20" s="35" customFormat="1" ht="19">
      <c r="A1274" s="384"/>
      <c r="B1274" s="272" t="s">
        <v>371</v>
      </c>
      <c r="C1274" s="273">
        <v>40</v>
      </c>
      <c r="D1274" s="273">
        <v>1</v>
      </c>
      <c r="E1274" s="273">
        <v>1</v>
      </c>
      <c r="F1274" s="274">
        <v>0.9</v>
      </c>
      <c r="G1274" s="274"/>
      <c r="H1274" s="274">
        <v>2.0499999999999998</v>
      </c>
      <c r="I1274" s="274">
        <f>PRODUCT(C1274,E1274,F1274,G1274,H1274)</f>
        <v>73.8</v>
      </c>
      <c r="J1274" s="340"/>
      <c r="T1274" s="32"/>
    </row>
    <row r="1275" spans="1:20" s="35" customFormat="1" ht="19">
      <c r="A1275" s="384"/>
      <c r="B1275" s="272"/>
      <c r="C1275" s="273"/>
      <c r="D1275" s="273"/>
      <c r="E1275" s="273"/>
      <c r="F1275" s="274"/>
      <c r="G1275" s="274"/>
      <c r="H1275" s="274" t="s">
        <v>161</v>
      </c>
      <c r="I1275" s="274">
        <v>73.8</v>
      </c>
      <c r="J1275" s="343" t="s">
        <v>260</v>
      </c>
      <c r="T1275" s="32"/>
    </row>
    <row r="1276" spans="1:20" s="35" customFormat="1">
      <c r="A1276" s="384"/>
      <c r="B1276" s="272"/>
      <c r="C1276" s="273"/>
      <c r="D1276" s="273"/>
      <c r="E1276" s="273"/>
      <c r="F1276" s="274"/>
      <c r="G1276" s="274"/>
      <c r="H1276" s="274"/>
      <c r="I1276" s="274"/>
      <c r="J1276" s="343"/>
      <c r="T1276" s="32"/>
    </row>
    <row r="1277" spans="1:20" s="35" customFormat="1" ht="76">
      <c r="A1277" s="292">
        <v>28</v>
      </c>
      <c r="B1277" s="346" t="s">
        <v>372</v>
      </c>
      <c r="C1277" s="276"/>
      <c r="D1277" s="276"/>
      <c r="E1277" s="276"/>
      <c r="F1277" s="298"/>
      <c r="G1277" s="298"/>
      <c r="H1277" s="298"/>
      <c r="I1277" s="298"/>
      <c r="J1277" s="340"/>
      <c r="T1277" s="32"/>
    </row>
    <row r="1278" spans="1:20" s="35" customFormat="1" ht="19">
      <c r="A1278" s="324"/>
      <c r="B1278" s="346" t="s">
        <v>373</v>
      </c>
      <c r="C1278" s="276"/>
      <c r="D1278" s="276"/>
      <c r="E1278" s="276"/>
      <c r="F1278" s="298"/>
      <c r="G1278" s="298"/>
      <c r="H1278" s="298"/>
      <c r="I1278" s="298"/>
      <c r="J1278" s="340"/>
      <c r="T1278" s="32"/>
    </row>
    <row r="1279" spans="1:20" s="35" customFormat="1">
      <c r="A1279" s="324"/>
      <c r="B1279" s="293" t="s">
        <v>374</v>
      </c>
      <c r="C1279" s="276">
        <v>40</v>
      </c>
      <c r="D1279" s="276">
        <v>1</v>
      </c>
      <c r="E1279" s="276">
        <v>1</v>
      </c>
      <c r="F1279" s="298">
        <v>0.8</v>
      </c>
      <c r="G1279" s="298"/>
      <c r="H1279" s="298">
        <v>2.0499999999999998</v>
      </c>
      <c r="I1279" s="298">
        <f>PRODUCT(C1279:H1279)</f>
        <v>65.599999999999994</v>
      </c>
      <c r="J1279" s="340"/>
      <c r="T1279" s="32"/>
    </row>
    <row r="1280" spans="1:20" s="35" customFormat="1">
      <c r="A1280" s="324"/>
      <c r="B1280" s="293" t="s">
        <v>375</v>
      </c>
      <c r="C1280" s="276">
        <v>40</v>
      </c>
      <c r="D1280" s="276">
        <v>1</v>
      </c>
      <c r="E1280" s="276">
        <v>2</v>
      </c>
      <c r="F1280" s="298">
        <v>0.8</v>
      </c>
      <c r="G1280" s="298"/>
      <c r="H1280" s="298">
        <v>2.0499999999999998</v>
      </c>
      <c r="I1280" s="298">
        <f>PRODUCT(C1280:H1280)</f>
        <v>131.19999999999999</v>
      </c>
      <c r="J1280" s="340"/>
      <c r="T1280" s="32"/>
    </row>
    <row r="1281" spans="1:20" s="35" customFormat="1">
      <c r="A1281" s="324"/>
      <c r="B1281" s="293" t="s">
        <v>84</v>
      </c>
      <c r="C1281" s="276">
        <v>40</v>
      </c>
      <c r="D1281" s="276">
        <v>1</v>
      </c>
      <c r="E1281" s="276">
        <v>1</v>
      </c>
      <c r="F1281" s="298">
        <v>0.8</v>
      </c>
      <c r="G1281" s="298"/>
      <c r="H1281" s="298">
        <v>2.0499999999999998</v>
      </c>
      <c r="I1281" s="298">
        <f>PRODUCT(C1281:H1281)</f>
        <v>65.599999999999994</v>
      </c>
      <c r="J1281" s="340"/>
      <c r="T1281" s="32"/>
    </row>
    <row r="1282" spans="1:20" s="35" customFormat="1">
      <c r="A1282" s="324"/>
      <c r="B1282" s="293"/>
      <c r="C1282" s="276"/>
      <c r="D1282" s="276"/>
      <c r="E1282" s="276"/>
      <c r="F1282" s="298"/>
      <c r="G1282" s="298"/>
      <c r="H1282" s="298" t="s">
        <v>78</v>
      </c>
      <c r="I1282" s="298">
        <f>SUM(I1279:I1281)</f>
        <v>262.39999999999998</v>
      </c>
      <c r="J1282" s="340"/>
      <c r="T1282" s="32"/>
    </row>
    <row r="1283" spans="1:20" s="35" customFormat="1" ht="19">
      <c r="A1283" s="324"/>
      <c r="B1283" s="293"/>
      <c r="C1283" s="276"/>
      <c r="D1283" s="276"/>
      <c r="E1283" s="276"/>
      <c r="F1283" s="298"/>
      <c r="G1283" s="298"/>
      <c r="H1283" s="298" t="s">
        <v>13</v>
      </c>
      <c r="I1283" s="298">
        <v>262.39999999999998</v>
      </c>
      <c r="J1283" s="343" t="s">
        <v>260</v>
      </c>
      <c r="T1283" s="32"/>
    </row>
    <row r="1284" spans="1:20" s="35" customFormat="1">
      <c r="A1284" s="324"/>
      <c r="B1284" s="293"/>
      <c r="C1284" s="276"/>
      <c r="D1284" s="276"/>
      <c r="E1284" s="276"/>
      <c r="F1284" s="298"/>
      <c r="G1284" s="298"/>
      <c r="H1284" s="298"/>
      <c r="I1284" s="298"/>
      <c r="J1284" s="343"/>
      <c r="T1284" s="32"/>
    </row>
    <row r="1285" spans="1:20" s="35" customFormat="1" ht="38">
      <c r="A1285" s="292">
        <v>29</v>
      </c>
      <c r="B1285" s="346" t="s">
        <v>376</v>
      </c>
      <c r="C1285" s="276"/>
      <c r="D1285" s="276"/>
      <c r="E1285" s="276"/>
      <c r="F1285" s="298"/>
      <c r="G1285" s="298"/>
      <c r="H1285" s="298"/>
      <c r="I1285" s="298"/>
      <c r="J1285" s="340"/>
      <c r="T1285" s="32"/>
    </row>
    <row r="1286" spans="1:20" s="35" customFormat="1">
      <c r="A1286" s="324"/>
      <c r="B1286" s="293" t="s">
        <v>377</v>
      </c>
      <c r="C1286" s="276"/>
      <c r="D1286" s="276"/>
      <c r="E1286" s="276"/>
      <c r="F1286" s="298"/>
      <c r="G1286" s="298"/>
      <c r="H1286" s="298"/>
      <c r="I1286" s="298"/>
      <c r="J1286" s="340"/>
      <c r="T1286" s="32"/>
    </row>
    <row r="1287" spans="1:20" s="35" customFormat="1">
      <c r="A1287" s="324"/>
      <c r="B1287" s="293" t="s">
        <v>371</v>
      </c>
      <c r="C1287" s="276">
        <v>40</v>
      </c>
      <c r="D1287" s="276">
        <v>1</v>
      </c>
      <c r="E1287" s="276">
        <v>1</v>
      </c>
      <c r="F1287" s="298"/>
      <c r="G1287" s="298"/>
      <c r="H1287" s="298"/>
      <c r="I1287" s="298">
        <f>PRODUCT(C1287:H1287)</f>
        <v>40</v>
      </c>
      <c r="J1287" s="340"/>
      <c r="T1287" s="32"/>
    </row>
    <row r="1288" spans="1:20" s="35" customFormat="1">
      <c r="A1288" s="324"/>
      <c r="B1288" s="293" t="s">
        <v>18</v>
      </c>
      <c r="C1288" s="276">
        <v>40</v>
      </c>
      <c r="D1288" s="276">
        <v>1</v>
      </c>
      <c r="E1288" s="276">
        <v>4</v>
      </c>
      <c r="F1288" s="298"/>
      <c r="G1288" s="298"/>
      <c r="H1288" s="298"/>
      <c r="I1288" s="298">
        <f>PRODUCT(C1288:H1288)</f>
        <v>160</v>
      </c>
      <c r="J1288" s="340"/>
      <c r="T1288" s="32"/>
    </row>
    <row r="1289" spans="1:20" s="35" customFormat="1">
      <c r="A1289" s="324"/>
      <c r="B1289" s="293"/>
      <c r="C1289" s="276"/>
      <c r="D1289" s="276"/>
      <c r="E1289" s="276"/>
      <c r="F1289" s="298"/>
      <c r="G1289" s="298"/>
      <c r="H1289" s="298" t="s">
        <v>78</v>
      </c>
      <c r="I1289" s="298">
        <f>SUM(I1287:I1288)</f>
        <v>200</v>
      </c>
      <c r="J1289" s="340"/>
      <c r="T1289" s="32"/>
    </row>
    <row r="1290" spans="1:20" s="35" customFormat="1" ht="19">
      <c r="A1290" s="324"/>
      <c r="B1290" s="293"/>
      <c r="C1290" s="276"/>
      <c r="D1290" s="276"/>
      <c r="E1290" s="276"/>
      <c r="F1290" s="298"/>
      <c r="G1290" s="298"/>
      <c r="H1290" s="298" t="s">
        <v>13</v>
      </c>
      <c r="I1290" s="298">
        <v>200</v>
      </c>
      <c r="J1290" s="340" t="s">
        <v>378</v>
      </c>
      <c r="T1290" s="32"/>
    </row>
    <row r="1291" spans="1:20" s="35" customFormat="1">
      <c r="A1291" s="324"/>
      <c r="B1291" s="293"/>
      <c r="C1291" s="276"/>
      <c r="D1291" s="276"/>
      <c r="E1291" s="276"/>
      <c r="F1291" s="298"/>
      <c r="G1291" s="298"/>
      <c r="H1291" s="298"/>
      <c r="I1291" s="298"/>
      <c r="J1291" s="340"/>
      <c r="T1291" s="32"/>
    </row>
    <row r="1292" spans="1:20" s="35" customFormat="1" ht="95">
      <c r="A1292" s="292">
        <v>30</v>
      </c>
      <c r="B1292" s="7" t="s">
        <v>1374</v>
      </c>
      <c r="C1292" s="276"/>
      <c r="D1292" s="276"/>
      <c r="E1292" s="276"/>
      <c r="F1292" s="298"/>
      <c r="G1292" s="298" t="s">
        <v>22</v>
      </c>
      <c r="H1292" s="276"/>
      <c r="I1292" s="298"/>
      <c r="J1292" s="340"/>
      <c r="T1292" s="32"/>
    </row>
    <row r="1293" spans="1:20" s="35" customFormat="1" ht="19">
      <c r="A1293" s="389"/>
      <c r="B1293" s="272" t="s">
        <v>164</v>
      </c>
      <c r="C1293" s="273">
        <v>2</v>
      </c>
      <c r="D1293" s="273">
        <v>4</v>
      </c>
      <c r="E1293" s="273">
        <v>5</v>
      </c>
      <c r="F1293" s="274">
        <v>1.5</v>
      </c>
      <c r="G1293" s="274">
        <v>30</v>
      </c>
      <c r="H1293" s="274">
        <v>1.35</v>
      </c>
      <c r="I1293" s="274">
        <f t="shared" ref="I1293:I1299" si="127">PRODUCT(C1293:H1293)</f>
        <v>2430</v>
      </c>
      <c r="J1293" s="340"/>
      <c r="T1293" s="32"/>
    </row>
    <row r="1294" spans="1:20" s="35" customFormat="1" ht="19">
      <c r="A1294" s="384"/>
      <c r="B1294" s="272" t="s">
        <v>165</v>
      </c>
      <c r="C1294" s="273">
        <v>2</v>
      </c>
      <c r="D1294" s="273">
        <v>4</v>
      </c>
      <c r="E1294" s="273">
        <v>5</v>
      </c>
      <c r="F1294" s="274">
        <v>1.2</v>
      </c>
      <c r="G1294" s="274">
        <v>30</v>
      </c>
      <c r="H1294" s="274">
        <v>1.35</v>
      </c>
      <c r="I1294" s="274">
        <f t="shared" si="127"/>
        <v>1944.0000000000002</v>
      </c>
      <c r="J1294" s="341"/>
      <c r="T1294" s="32"/>
    </row>
    <row r="1295" spans="1:20" s="35" customFormat="1" ht="19">
      <c r="A1295" s="384"/>
      <c r="B1295" s="272" t="s">
        <v>166</v>
      </c>
      <c r="C1295" s="273">
        <v>2</v>
      </c>
      <c r="D1295" s="273">
        <v>4</v>
      </c>
      <c r="E1295" s="273">
        <v>5</v>
      </c>
      <c r="F1295" s="274">
        <v>1.05</v>
      </c>
      <c r="G1295" s="274">
        <v>30</v>
      </c>
      <c r="H1295" s="274">
        <v>1.35</v>
      </c>
      <c r="I1295" s="274">
        <f t="shared" si="127"/>
        <v>1701</v>
      </c>
      <c r="J1295" s="341"/>
      <c r="T1295" s="32"/>
    </row>
    <row r="1296" spans="1:20" s="35" customFormat="1" ht="19">
      <c r="A1296" s="384"/>
      <c r="B1296" s="272" t="s">
        <v>167</v>
      </c>
      <c r="C1296" s="273">
        <v>2</v>
      </c>
      <c r="D1296" s="273">
        <v>4</v>
      </c>
      <c r="E1296" s="273">
        <v>5</v>
      </c>
      <c r="F1296" s="274">
        <v>0.9</v>
      </c>
      <c r="G1296" s="274">
        <v>30</v>
      </c>
      <c r="H1296" s="274">
        <v>1.35</v>
      </c>
      <c r="I1296" s="274">
        <f t="shared" si="127"/>
        <v>1458</v>
      </c>
      <c r="J1296" s="341"/>
      <c r="T1296" s="32"/>
    </row>
    <row r="1297" spans="1:20" s="35" customFormat="1" ht="19">
      <c r="A1297" s="384"/>
      <c r="B1297" s="272" t="s">
        <v>168</v>
      </c>
      <c r="C1297" s="273">
        <v>2</v>
      </c>
      <c r="D1297" s="273">
        <v>4</v>
      </c>
      <c r="E1297" s="273">
        <v>5</v>
      </c>
      <c r="F1297" s="274">
        <v>0.85</v>
      </c>
      <c r="G1297" s="274">
        <v>30</v>
      </c>
      <c r="H1297" s="274">
        <v>1.35</v>
      </c>
      <c r="I1297" s="274">
        <f t="shared" si="127"/>
        <v>1377</v>
      </c>
      <c r="J1297" s="341"/>
      <c r="T1297" s="32"/>
    </row>
    <row r="1298" spans="1:20" s="35" customFormat="1" ht="19">
      <c r="A1298" s="389"/>
      <c r="B1298" s="272" t="s">
        <v>169</v>
      </c>
      <c r="C1298" s="273">
        <v>2</v>
      </c>
      <c r="D1298" s="273">
        <v>4</v>
      </c>
      <c r="E1298" s="273">
        <v>5</v>
      </c>
      <c r="F1298" s="298">
        <v>0.6</v>
      </c>
      <c r="G1298" s="274">
        <v>30</v>
      </c>
      <c r="H1298" s="274">
        <v>1.35</v>
      </c>
      <c r="I1298" s="274">
        <f t="shared" si="127"/>
        <v>972.00000000000011</v>
      </c>
      <c r="J1298" s="340"/>
      <c r="T1298" s="32"/>
    </row>
    <row r="1299" spans="1:20" s="35" customFormat="1" ht="19">
      <c r="A1299" s="389"/>
      <c r="B1299" s="272" t="s">
        <v>379</v>
      </c>
      <c r="C1299" s="273">
        <v>2</v>
      </c>
      <c r="D1299" s="273">
        <v>4</v>
      </c>
      <c r="E1299" s="273">
        <v>5</v>
      </c>
      <c r="F1299" s="274">
        <v>1.2</v>
      </c>
      <c r="G1299" s="274">
        <v>30</v>
      </c>
      <c r="H1299" s="274">
        <v>1.05</v>
      </c>
      <c r="I1299" s="274">
        <f t="shared" si="127"/>
        <v>1512</v>
      </c>
      <c r="J1299" s="340"/>
      <c r="T1299" s="32"/>
    </row>
    <row r="1300" spans="1:20" s="35" customFormat="1" ht="19">
      <c r="A1300" s="389"/>
      <c r="B1300" s="294" t="s">
        <v>380</v>
      </c>
      <c r="C1300" s="295">
        <v>2</v>
      </c>
      <c r="D1300" s="295">
        <v>1</v>
      </c>
      <c r="E1300" s="295">
        <v>2</v>
      </c>
      <c r="F1300" s="296">
        <v>1</v>
      </c>
      <c r="G1300" s="296">
        <v>30</v>
      </c>
      <c r="H1300" s="296">
        <v>2.1</v>
      </c>
      <c r="I1300" s="296">
        <f>PRODUCT(C1300:H1300)</f>
        <v>252</v>
      </c>
      <c r="J1300" s="340"/>
      <c r="T1300" s="32"/>
    </row>
    <row r="1301" spans="1:20" s="35" customFormat="1" ht="19">
      <c r="A1301" s="389"/>
      <c r="B1301" s="272" t="s">
        <v>381</v>
      </c>
      <c r="C1301" s="273">
        <v>2</v>
      </c>
      <c r="D1301" s="273">
        <v>2</v>
      </c>
      <c r="E1301" s="273">
        <v>5</v>
      </c>
      <c r="F1301" s="274">
        <v>1.8</v>
      </c>
      <c r="G1301" s="274">
        <v>30</v>
      </c>
      <c r="H1301" s="274">
        <v>1.35</v>
      </c>
      <c r="I1301" s="274">
        <f>PRODUCT(C1301:H1301)</f>
        <v>1458</v>
      </c>
      <c r="J1301" s="340"/>
      <c r="T1301" s="32"/>
    </row>
    <row r="1302" spans="1:20" s="35" customFormat="1" ht="19">
      <c r="A1302" s="389"/>
      <c r="B1302" s="272" t="s">
        <v>382</v>
      </c>
      <c r="C1302" s="273">
        <v>40</v>
      </c>
      <c r="D1302" s="273">
        <v>1</v>
      </c>
      <c r="E1302" s="273">
        <v>1</v>
      </c>
      <c r="F1302" s="274">
        <v>3.37</v>
      </c>
      <c r="G1302" s="274">
        <v>30</v>
      </c>
      <c r="H1302" s="274">
        <v>1.2</v>
      </c>
      <c r="I1302" s="274">
        <f t="shared" ref="I1302:I1304" si="128">PRODUCT(C1302:H1302)</f>
        <v>4852.8</v>
      </c>
      <c r="J1302" s="340"/>
      <c r="T1302" s="32"/>
    </row>
    <row r="1303" spans="1:20" s="35" customFormat="1" ht="19">
      <c r="A1303" s="389"/>
      <c r="B1303" s="272" t="s">
        <v>383</v>
      </c>
      <c r="C1303" s="273">
        <v>40</v>
      </c>
      <c r="D1303" s="273">
        <v>1</v>
      </c>
      <c r="E1303" s="273">
        <v>1</v>
      </c>
      <c r="F1303" s="274">
        <v>4.05</v>
      </c>
      <c r="G1303" s="274">
        <v>30</v>
      </c>
      <c r="H1303" s="274">
        <v>1.2</v>
      </c>
      <c r="I1303" s="274">
        <f t="shared" si="128"/>
        <v>5832</v>
      </c>
      <c r="J1303" s="340"/>
      <c r="T1303" s="32"/>
    </row>
    <row r="1304" spans="1:20" s="35" customFormat="1" ht="19">
      <c r="A1304" s="389"/>
      <c r="B1304" s="272" t="s">
        <v>185</v>
      </c>
      <c r="C1304" s="273">
        <v>2</v>
      </c>
      <c r="D1304" s="273">
        <v>1</v>
      </c>
      <c r="E1304" s="273">
        <v>1</v>
      </c>
      <c r="F1304" s="274">
        <v>1.2</v>
      </c>
      <c r="G1304" s="274">
        <v>100</v>
      </c>
      <c r="H1304" s="274">
        <v>1.5</v>
      </c>
      <c r="I1304" s="274">
        <f t="shared" si="128"/>
        <v>360</v>
      </c>
      <c r="J1304" s="340"/>
      <c r="T1304" s="32"/>
    </row>
    <row r="1305" spans="1:20">
      <c r="A1305" s="324"/>
      <c r="B1305" s="293"/>
      <c r="C1305" s="276"/>
      <c r="D1305" s="276"/>
      <c r="E1305" s="276"/>
      <c r="F1305" s="298"/>
      <c r="G1305" s="298"/>
      <c r="H1305" s="298"/>
      <c r="I1305" s="298">
        <f>SUM(I1293:I1304)</f>
        <v>24148.799999999999</v>
      </c>
      <c r="J1305" s="338"/>
    </row>
    <row r="1306" spans="1:20" ht="19">
      <c r="A1306" s="384"/>
      <c r="B1306" s="294"/>
      <c r="C1306" s="295"/>
      <c r="D1306" s="295"/>
      <c r="E1306" s="295"/>
      <c r="F1306" s="296"/>
      <c r="G1306" s="296"/>
      <c r="H1306" s="296" t="s">
        <v>161</v>
      </c>
      <c r="I1306" s="296">
        <v>24148.799999999999</v>
      </c>
      <c r="J1306" s="342" t="s">
        <v>384</v>
      </c>
    </row>
    <row r="1307" spans="1:20">
      <c r="A1307" s="384"/>
      <c r="B1307" s="294"/>
      <c r="C1307" s="295"/>
      <c r="D1307" s="295"/>
      <c r="E1307" s="295"/>
      <c r="F1307" s="296"/>
      <c r="G1307" s="296"/>
      <c r="H1307" s="296"/>
      <c r="I1307" s="296"/>
      <c r="J1307" s="342"/>
    </row>
    <row r="1308" spans="1:20" s="35" customFormat="1" ht="76">
      <c r="A1308" s="292">
        <v>31</v>
      </c>
      <c r="B1308" s="7" t="s">
        <v>1375</v>
      </c>
      <c r="C1308" s="276"/>
      <c r="D1308" s="276"/>
      <c r="E1308" s="276"/>
      <c r="F1308" s="298"/>
      <c r="G1308" s="298"/>
      <c r="H1308" s="298"/>
      <c r="I1308" s="298"/>
      <c r="J1308" s="340"/>
      <c r="T1308" s="32"/>
    </row>
    <row r="1309" spans="1:20" s="35" customFormat="1">
      <c r="A1309" s="324"/>
      <c r="B1309" s="293" t="s">
        <v>385</v>
      </c>
      <c r="C1309" s="276">
        <v>40</v>
      </c>
      <c r="D1309" s="276">
        <v>1</v>
      </c>
      <c r="E1309" s="276">
        <v>6</v>
      </c>
      <c r="F1309" s="298"/>
      <c r="G1309" s="298"/>
      <c r="H1309" s="298"/>
      <c r="I1309" s="274">
        <f t="shared" ref="I1309:I1310" si="129">PRODUCT(C1309:H1309)</f>
        <v>240</v>
      </c>
      <c r="J1309" s="340"/>
      <c r="T1309" s="32"/>
    </row>
    <row r="1310" spans="1:20" s="35" customFormat="1">
      <c r="A1310" s="324"/>
      <c r="B1310" s="293" t="s">
        <v>18</v>
      </c>
      <c r="C1310" s="276">
        <v>40</v>
      </c>
      <c r="D1310" s="276">
        <v>4</v>
      </c>
      <c r="E1310" s="276">
        <v>6</v>
      </c>
      <c r="F1310" s="298"/>
      <c r="G1310" s="298"/>
      <c r="H1310" s="298"/>
      <c r="I1310" s="274">
        <f t="shared" si="129"/>
        <v>960</v>
      </c>
      <c r="J1310" s="340"/>
      <c r="T1310" s="32"/>
    </row>
    <row r="1311" spans="1:20" s="35" customFormat="1">
      <c r="A1311" s="324"/>
      <c r="B1311" s="293"/>
      <c r="C1311" s="276"/>
      <c r="D1311" s="276"/>
      <c r="E1311" s="276"/>
      <c r="F1311" s="298"/>
      <c r="G1311" s="298"/>
      <c r="H1311" s="298" t="s">
        <v>78</v>
      </c>
      <c r="I1311" s="298">
        <f>SUM(I1309:I1310)</f>
        <v>1200</v>
      </c>
      <c r="J1311" s="340"/>
      <c r="T1311" s="32"/>
    </row>
    <row r="1312" spans="1:20" s="35" customFormat="1" ht="19">
      <c r="A1312" s="324"/>
      <c r="B1312" s="293"/>
      <c r="C1312" s="276"/>
      <c r="D1312" s="276"/>
      <c r="E1312" s="276"/>
      <c r="F1312" s="298"/>
      <c r="G1312" s="298"/>
      <c r="H1312" s="298" t="s">
        <v>13</v>
      </c>
      <c r="I1312" s="298">
        <v>1200</v>
      </c>
      <c r="J1312" s="340" t="s">
        <v>378</v>
      </c>
      <c r="T1312" s="32"/>
    </row>
    <row r="1313" spans="1:20" s="35" customFormat="1" ht="190">
      <c r="A1313" s="292">
        <v>32</v>
      </c>
      <c r="B1313" s="7" t="s">
        <v>1376</v>
      </c>
      <c r="C1313" s="276"/>
      <c r="D1313" s="276"/>
      <c r="E1313" s="276"/>
      <c r="F1313" s="298"/>
      <c r="G1313" s="298"/>
      <c r="H1313" s="298"/>
      <c r="I1313" s="298"/>
      <c r="J1313" s="340"/>
      <c r="T1313" s="32"/>
    </row>
    <row r="1314" spans="1:20" ht="19">
      <c r="A1314" s="384"/>
      <c r="B1314" s="313" t="s">
        <v>386</v>
      </c>
      <c r="C1314" s="295">
        <v>2</v>
      </c>
      <c r="D1314" s="295">
        <v>1</v>
      </c>
      <c r="E1314" s="295">
        <v>1</v>
      </c>
      <c r="F1314" s="296">
        <v>4</v>
      </c>
      <c r="G1314" s="296">
        <v>2.29</v>
      </c>
      <c r="H1314" s="296"/>
      <c r="I1314" s="296">
        <f>PRODUCT(C1314:H1314)</f>
        <v>18.32</v>
      </c>
      <c r="J1314" s="341"/>
    </row>
    <row r="1315" spans="1:20" ht="19">
      <c r="A1315" s="384"/>
      <c r="B1315" s="313" t="s">
        <v>387</v>
      </c>
      <c r="C1315" s="295">
        <v>2</v>
      </c>
      <c r="D1315" s="295">
        <v>12</v>
      </c>
      <c r="E1315" s="295">
        <v>19</v>
      </c>
      <c r="F1315" s="296">
        <v>1</v>
      </c>
      <c r="G1315" s="296"/>
      <c r="H1315" s="296">
        <v>0.17</v>
      </c>
      <c r="I1315" s="296">
        <f>PRODUCT(C1315:H1315)</f>
        <v>77.52000000000001</v>
      </c>
      <c r="J1315" s="341"/>
    </row>
    <row r="1316" spans="1:20" ht="19">
      <c r="A1316" s="384"/>
      <c r="B1316" s="313" t="s">
        <v>388</v>
      </c>
      <c r="C1316" s="295">
        <v>2</v>
      </c>
      <c r="D1316" s="295">
        <v>12</v>
      </c>
      <c r="E1316" s="295">
        <v>18</v>
      </c>
      <c r="F1316" s="296">
        <v>1</v>
      </c>
      <c r="G1316" s="296">
        <v>0.25</v>
      </c>
      <c r="H1316" s="296"/>
      <c r="I1316" s="296">
        <f>PRODUCT(C1316:H1316)</f>
        <v>108</v>
      </c>
      <c r="J1316" s="341"/>
    </row>
    <row r="1317" spans="1:20" ht="19">
      <c r="A1317" s="384"/>
      <c r="B1317" s="294" t="s">
        <v>257</v>
      </c>
      <c r="C1317" s="295">
        <v>40</v>
      </c>
      <c r="D1317" s="295">
        <v>1</v>
      </c>
      <c r="E1317" s="295">
        <v>1</v>
      </c>
      <c r="F1317" s="296">
        <v>1.55</v>
      </c>
      <c r="G1317" s="296">
        <v>0.6</v>
      </c>
      <c r="H1317" s="298"/>
      <c r="I1317" s="296">
        <f>PRODUCT(C1317:G1317)</f>
        <v>37.199999999999996</v>
      </c>
      <c r="J1317" s="341"/>
    </row>
    <row r="1318" spans="1:20" ht="19">
      <c r="A1318" s="384"/>
      <c r="B1318" s="294" t="s">
        <v>147</v>
      </c>
      <c r="C1318" s="295">
        <v>40</v>
      </c>
      <c r="D1318" s="295">
        <v>1</v>
      </c>
      <c r="E1318" s="295">
        <v>1</v>
      </c>
      <c r="F1318" s="296">
        <v>1.6</v>
      </c>
      <c r="G1318" s="296">
        <v>0.6</v>
      </c>
      <c r="H1318" s="298"/>
      <c r="I1318" s="296">
        <f>PRODUCT(C1318:G1318)</f>
        <v>38.4</v>
      </c>
      <c r="J1318" s="341"/>
    </row>
    <row r="1319" spans="1:20" ht="19">
      <c r="A1319" s="384"/>
      <c r="B1319" s="294" t="s">
        <v>258</v>
      </c>
      <c r="C1319" s="295">
        <v>40</v>
      </c>
      <c r="D1319" s="295">
        <v>1</v>
      </c>
      <c r="E1319" s="295">
        <v>1</v>
      </c>
      <c r="F1319" s="296">
        <v>1.2</v>
      </c>
      <c r="G1319" s="296">
        <v>0.45</v>
      </c>
      <c r="H1319" s="298"/>
      <c r="I1319" s="296">
        <f>PRODUCT(C1319:G1319)</f>
        <v>21.6</v>
      </c>
      <c r="J1319" s="341"/>
    </row>
    <row r="1320" spans="1:20" s="35" customFormat="1" ht="19">
      <c r="A1320" s="324"/>
      <c r="B1320" s="294" t="s">
        <v>259</v>
      </c>
      <c r="C1320" s="295">
        <v>40</v>
      </c>
      <c r="D1320" s="295">
        <v>1</v>
      </c>
      <c r="E1320" s="295">
        <v>1</v>
      </c>
      <c r="F1320" s="296">
        <v>2.77</v>
      </c>
      <c r="G1320" s="296">
        <v>0.6</v>
      </c>
      <c r="H1320" s="298"/>
      <c r="I1320" s="296">
        <f>PRODUCT(C1320:G1320)</f>
        <v>66.47999999999999</v>
      </c>
      <c r="J1320" s="341"/>
      <c r="T1320" s="32"/>
    </row>
    <row r="1321" spans="1:20" s="35" customFormat="1" ht="19">
      <c r="A1321" s="324"/>
      <c r="B1321" s="294" t="s">
        <v>256</v>
      </c>
      <c r="C1321" s="295">
        <v>40</v>
      </c>
      <c r="D1321" s="295">
        <v>1</v>
      </c>
      <c r="E1321" s="295">
        <v>1</v>
      </c>
      <c r="F1321" s="296">
        <v>1</v>
      </c>
      <c r="G1321" s="296">
        <v>0.45</v>
      </c>
      <c r="H1321" s="298"/>
      <c r="I1321" s="296">
        <f>PRODUCT(C1321:G1321)</f>
        <v>18</v>
      </c>
      <c r="J1321" s="341"/>
      <c r="T1321" s="32"/>
    </row>
    <row r="1322" spans="1:20" s="35" customFormat="1">
      <c r="A1322" s="292"/>
      <c r="B1322" s="314" t="s">
        <v>389</v>
      </c>
      <c r="C1322" s="315">
        <v>2</v>
      </c>
      <c r="D1322" s="315">
        <v>1</v>
      </c>
      <c r="E1322" s="315">
        <v>7</v>
      </c>
      <c r="F1322" s="316">
        <v>2.29</v>
      </c>
      <c r="G1322" s="316">
        <v>1.05</v>
      </c>
      <c r="H1322" s="316"/>
      <c r="I1322" s="316">
        <f t="shared" ref="I1322:I1323" si="130">PRODUCT(C1322:H1322)</f>
        <v>33.663000000000004</v>
      </c>
      <c r="J1322" s="345"/>
      <c r="T1322" s="32"/>
    </row>
    <row r="1323" spans="1:20" s="35" customFormat="1">
      <c r="A1323" s="292"/>
      <c r="B1323" s="314" t="s">
        <v>390</v>
      </c>
      <c r="C1323" s="315">
        <v>2</v>
      </c>
      <c r="D1323" s="315">
        <v>1</v>
      </c>
      <c r="E1323" s="315">
        <v>5</v>
      </c>
      <c r="F1323" s="316">
        <v>5.71</v>
      </c>
      <c r="G1323" s="316">
        <v>2.29</v>
      </c>
      <c r="H1323" s="316"/>
      <c r="I1323" s="316">
        <f t="shared" si="130"/>
        <v>130.75900000000001</v>
      </c>
      <c r="J1323" s="345"/>
      <c r="T1323" s="32"/>
    </row>
    <row r="1324" spans="1:20" s="35" customFormat="1">
      <c r="A1324" s="324"/>
      <c r="B1324" s="314"/>
      <c r="C1324" s="315"/>
      <c r="D1324" s="315"/>
      <c r="E1324" s="315"/>
      <c r="F1324" s="316"/>
      <c r="G1324" s="316"/>
      <c r="H1324" s="316" t="s">
        <v>78</v>
      </c>
      <c r="I1324" s="316">
        <f>SUM(I1314:I1323)</f>
        <v>549.94200000000001</v>
      </c>
      <c r="J1324" s="345"/>
      <c r="T1324" s="32"/>
    </row>
    <row r="1325" spans="1:20" s="35" customFormat="1" ht="19">
      <c r="A1325" s="324"/>
      <c r="B1325" s="314"/>
      <c r="C1325" s="315"/>
      <c r="D1325" s="315"/>
      <c r="E1325" s="315"/>
      <c r="F1325" s="316"/>
      <c r="G1325" s="316"/>
      <c r="H1325" s="316" t="s">
        <v>13</v>
      </c>
      <c r="I1325" s="316">
        <v>550</v>
      </c>
      <c r="J1325" s="345" t="s">
        <v>260</v>
      </c>
      <c r="T1325" s="32"/>
    </row>
    <row r="1326" spans="1:20" s="35" customFormat="1">
      <c r="A1326" s="324"/>
      <c r="B1326" s="314"/>
      <c r="C1326" s="315"/>
      <c r="D1326" s="315"/>
      <c r="E1326" s="315"/>
      <c r="F1326" s="316"/>
      <c r="G1326" s="316"/>
      <c r="H1326" s="316"/>
      <c r="I1326" s="316"/>
      <c r="J1326" s="345"/>
      <c r="T1326" s="32"/>
    </row>
    <row r="1327" spans="1:20" s="35" customFormat="1" ht="209">
      <c r="A1327" s="292">
        <v>33</v>
      </c>
      <c r="B1327" s="7" t="s">
        <v>1377</v>
      </c>
      <c r="C1327" s="276"/>
      <c r="D1327" s="276"/>
      <c r="E1327" s="276"/>
      <c r="F1327" s="298"/>
      <c r="G1327" s="298"/>
      <c r="H1327" s="298"/>
      <c r="I1327" s="298"/>
      <c r="J1327" s="340"/>
      <c r="T1327" s="32"/>
    </row>
    <row r="1328" spans="1:20" s="35" customFormat="1">
      <c r="A1328" s="324"/>
      <c r="B1328" s="314" t="s">
        <v>391</v>
      </c>
      <c r="C1328" s="315">
        <v>40</v>
      </c>
      <c r="D1328" s="315">
        <v>1</v>
      </c>
      <c r="E1328" s="315">
        <v>1</v>
      </c>
      <c r="F1328" s="316">
        <v>2.0499999999999998</v>
      </c>
      <c r="G1328" s="316">
        <v>1.37</v>
      </c>
      <c r="H1328" s="316">
        <v>0.4</v>
      </c>
      <c r="I1328" s="316">
        <f>PRODUCT(C1328:H1328)</f>
        <v>44.936000000000007</v>
      </c>
      <c r="J1328" s="345"/>
      <c r="T1328" s="32"/>
    </row>
    <row r="1329" spans="1:20" s="35" customFormat="1">
      <c r="A1329" s="324"/>
      <c r="B1329" s="314" t="s">
        <v>392</v>
      </c>
      <c r="C1329" s="315">
        <v>40</v>
      </c>
      <c r="D1329" s="315">
        <v>1</v>
      </c>
      <c r="E1329" s="315">
        <v>1</v>
      </c>
      <c r="F1329" s="316">
        <v>1.41</v>
      </c>
      <c r="G1329" s="316">
        <v>1.97</v>
      </c>
      <c r="H1329" s="316">
        <v>0.28000000000000003</v>
      </c>
      <c r="I1329" s="316">
        <f>PRODUCT(C1329:H1329)</f>
        <v>31.110240000000001</v>
      </c>
      <c r="J1329" s="345"/>
      <c r="T1329" s="32"/>
    </row>
    <row r="1330" spans="1:20" s="35" customFormat="1">
      <c r="A1330" s="324"/>
      <c r="B1330" s="314"/>
      <c r="C1330" s="315"/>
      <c r="D1330" s="315"/>
      <c r="E1330" s="315"/>
      <c r="F1330" s="316"/>
      <c r="G1330" s="316"/>
      <c r="H1330" s="316" t="s">
        <v>78</v>
      </c>
      <c r="I1330" s="316">
        <f>SUM(I1328:I1329)</f>
        <v>76.046240000000012</v>
      </c>
      <c r="J1330" s="345"/>
      <c r="T1330" s="32"/>
    </row>
    <row r="1331" spans="1:20" s="35" customFormat="1" ht="19">
      <c r="A1331" s="324"/>
      <c r="B1331" s="314"/>
      <c r="C1331" s="315"/>
      <c r="D1331" s="315"/>
      <c r="E1331" s="315"/>
      <c r="F1331" s="316"/>
      <c r="G1331" s="316"/>
      <c r="H1331" s="316" t="s">
        <v>13</v>
      </c>
      <c r="I1331" s="316">
        <v>76.099999999999994</v>
      </c>
      <c r="J1331" s="345" t="s">
        <v>260</v>
      </c>
      <c r="T1331" s="32"/>
    </row>
    <row r="1332" spans="1:20" s="35" customFormat="1" ht="190">
      <c r="A1332" s="292">
        <v>34</v>
      </c>
      <c r="B1332" s="7" t="s">
        <v>1378</v>
      </c>
      <c r="C1332" s="276"/>
      <c r="D1332" s="276"/>
      <c r="E1332" s="276"/>
      <c r="F1332" s="298"/>
      <c r="G1332" s="298"/>
      <c r="H1332" s="298"/>
      <c r="I1332" s="298"/>
      <c r="J1332" s="340"/>
      <c r="T1332" s="32"/>
    </row>
    <row r="1333" spans="1:20" s="35" customFormat="1">
      <c r="A1333" s="324"/>
      <c r="B1333" s="314" t="s">
        <v>393</v>
      </c>
      <c r="C1333" s="315">
        <v>40</v>
      </c>
      <c r="D1333" s="315">
        <v>1</v>
      </c>
      <c r="E1333" s="315">
        <v>4</v>
      </c>
      <c r="F1333" s="316">
        <v>0.9</v>
      </c>
      <c r="G1333" s="316">
        <v>2.6</v>
      </c>
      <c r="H1333" s="316">
        <v>2.1</v>
      </c>
      <c r="I1333" s="316">
        <f>PRODUCT(C1333:H1333)</f>
        <v>786.24000000000012</v>
      </c>
      <c r="J1333" s="345"/>
      <c r="T1333" s="32"/>
    </row>
    <row r="1334" spans="1:20" s="35" customFormat="1">
      <c r="A1334" s="324"/>
      <c r="B1334" s="314"/>
      <c r="C1334" s="315"/>
      <c r="D1334" s="315"/>
      <c r="E1334" s="315"/>
      <c r="F1334" s="316"/>
      <c r="G1334" s="316"/>
      <c r="H1334" s="316" t="s">
        <v>78</v>
      </c>
      <c r="I1334" s="316">
        <f>SUM(I1333:I1333)</f>
        <v>786.24000000000012</v>
      </c>
      <c r="J1334" s="345"/>
      <c r="T1334" s="32"/>
    </row>
    <row r="1335" spans="1:20" s="35" customFormat="1" ht="19">
      <c r="A1335" s="324"/>
      <c r="B1335" s="314"/>
      <c r="C1335" s="315"/>
      <c r="D1335" s="315"/>
      <c r="E1335" s="315"/>
      <c r="F1335" s="316"/>
      <c r="G1335" s="316"/>
      <c r="H1335" s="316" t="s">
        <v>13</v>
      </c>
      <c r="I1335" s="316">
        <v>786.3</v>
      </c>
      <c r="J1335" s="345" t="s">
        <v>260</v>
      </c>
      <c r="T1335" s="32"/>
    </row>
    <row r="1336" spans="1:20" s="35" customFormat="1" ht="228">
      <c r="A1336" s="318">
        <v>35</v>
      </c>
      <c r="B1336" s="7" t="s">
        <v>1379</v>
      </c>
      <c r="C1336" s="315"/>
      <c r="D1336" s="315"/>
      <c r="E1336" s="315"/>
      <c r="F1336" s="316"/>
      <c r="G1336" s="316"/>
      <c r="H1336" s="316"/>
      <c r="I1336" s="316"/>
      <c r="J1336" s="345"/>
      <c r="T1336" s="32"/>
    </row>
    <row r="1337" spans="1:20" s="35" customFormat="1" ht="19">
      <c r="A1337" s="324"/>
      <c r="B1337" s="272" t="s">
        <v>164</v>
      </c>
      <c r="C1337" s="273">
        <v>2</v>
      </c>
      <c r="D1337" s="273">
        <v>4</v>
      </c>
      <c r="E1337" s="273">
        <v>5</v>
      </c>
      <c r="F1337" s="274">
        <v>1.5</v>
      </c>
      <c r="G1337" s="274">
        <v>1</v>
      </c>
      <c r="H1337" s="274">
        <v>1.35</v>
      </c>
      <c r="I1337" s="274">
        <f t="shared" ref="I1337:I1348" si="131">PRODUCT(C1337:H1337)</f>
        <v>81</v>
      </c>
      <c r="J1337" s="345"/>
      <c r="T1337" s="32"/>
    </row>
    <row r="1338" spans="1:20" s="35" customFormat="1" ht="19">
      <c r="A1338" s="324"/>
      <c r="B1338" s="272" t="s">
        <v>165</v>
      </c>
      <c r="C1338" s="273">
        <v>2</v>
      </c>
      <c r="D1338" s="273">
        <v>4</v>
      </c>
      <c r="E1338" s="273">
        <v>5</v>
      </c>
      <c r="F1338" s="274">
        <v>1.2</v>
      </c>
      <c r="G1338" s="274">
        <v>1</v>
      </c>
      <c r="H1338" s="274">
        <v>1.35</v>
      </c>
      <c r="I1338" s="274">
        <f t="shared" si="131"/>
        <v>64.800000000000011</v>
      </c>
      <c r="J1338" s="345"/>
      <c r="T1338" s="32"/>
    </row>
    <row r="1339" spans="1:20" s="35" customFormat="1" ht="19">
      <c r="A1339" s="324"/>
      <c r="B1339" s="272" t="s">
        <v>166</v>
      </c>
      <c r="C1339" s="273">
        <v>2</v>
      </c>
      <c r="D1339" s="273">
        <v>4</v>
      </c>
      <c r="E1339" s="273">
        <v>5</v>
      </c>
      <c r="F1339" s="274">
        <v>1.05</v>
      </c>
      <c r="G1339" s="274">
        <v>1</v>
      </c>
      <c r="H1339" s="274">
        <v>1.35</v>
      </c>
      <c r="I1339" s="274">
        <f t="shared" si="131"/>
        <v>56.7</v>
      </c>
      <c r="J1339" s="345"/>
      <c r="T1339" s="32"/>
    </row>
    <row r="1340" spans="1:20" s="35" customFormat="1" ht="19">
      <c r="A1340" s="324"/>
      <c r="B1340" s="272" t="s">
        <v>167</v>
      </c>
      <c r="C1340" s="273">
        <v>2</v>
      </c>
      <c r="D1340" s="273">
        <v>4</v>
      </c>
      <c r="E1340" s="273">
        <v>5</v>
      </c>
      <c r="F1340" s="274">
        <v>0.9</v>
      </c>
      <c r="G1340" s="274">
        <v>1</v>
      </c>
      <c r="H1340" s="274">
        <v>1.35</v>
      </c>
      <c r="I1340" s="274">
        <f t="shared" si="131"/>
        <v>48.6</v>
      </c>
      <c r="J1340" s="345"/>
      <c r="T1340" s="32"/>
    </row>
    <row r="1341" spans="1:20" s="35" customFormat="1" ht="19">
      <c r="A1341" s="324"/>
      <c r="B1341" s="272" t="s">
        <v>168</v>
      </c>
      <c r="C1341" s="273">
        <v>2</v>
      </c>
      <c r="D1341" s="273">
        <v>4</v>
      </c>
      <c r="E1341" s="273">
        <v>5</v>
      </c>
      <c r="F1341" s="274">
        <v>0.85</v>
      </c>
      <c r="G1341" s="274">
        <v>1</v>
      </c>
      <c r="H1341" s="274">
        <v>1.35</v>
      </c>
      <c r="I1341" s="274">
        <f t="shared" si="131"/>
        <v>45.900000000000006</v>
      </c>
      <c r="J1341" s="345"/>
      <c r="T1341" s="32"/>
    </row>
    <row r="1342" spans="1:20" s="35" customFormat="1" ht="19">
      <c r="A1342" s="324"/>
      <c r="B1342" s="272" t="s">
        <v>169</v>
      </c>
      <c r="C1342" s="273">
        <v>2</v>
      </c>
      <c r="D1342" s="273">
        <v>4</v>
      </c>
      <c r="E1342" s="273">
        <v>5</v>
      </c>
      <c r="F1342" s="298">
        <v>0.6</v>
      </c>
      <c r="G1342" s="274">
        <v>1</v>
      </c>
      <c r="H1342" s="274">
        <v>1.35</v>
      </c>
      <c r="I1342" s="274">
        <f t="shared" si="131"/>
        <v>32.400000000000006</v>
      </c>
      <c r="J1342" s="345"/>
      <c r="T1342" s="32"/>
    </row>
    <row r="1343" spans="1:20" s="35" customFormat="1" ht="19">
      <c r="A1343" s="324"/>
      <c r="B1343" s="272" t="s">
        <v>379</v>
      </c>
      <c r="C1343" s="273">
        <v>2</v>
      </c>
      <c r="D1343" s="273">
        <v>4</v>
      </c>
      <c r="E1343" s="273">
        <v>5</v>
      </c>
      <c r="F1343" s="274">
        <v>1.2</v>
      </c>
      <c r="G1343" s="274">
        <v>1</v>
      </c>
      <c r="H1343" s="274">
        <v>1.05</v>
      </c>
      <c r="I1343" s="274">
        <f t="shared" si="131"/>
        <v>50.400000000000006</v>
      </c>
      <c r="J1343" s="345"/>
      <c r="T1343" s="32"/>
    </row>
    <row r="1344" spans="1:20" s="35" customFormat="1" ht="19">
      <c r="A1344" s="324"/>
      <c r="B1344" s="294" t="s">
        <v>380</v>
      </c>
      <c r="C1344" s="295">
        <v>2</v>
      </c>
      <c r="D1344" s="295">
        <v>1</v>
      </c>
      <c r="E1344" s="295">
        <v>2</v>
      </c>
      <c r="F1344" s="296">
        <v>1</v>
      </c>
      <c r="G1344" s="274">
        <v>1</v>
      </c>
      <c r="H1344" s="296">
        <v>2.1</v>
      </c>
      <c r="I1344" s="274">
        <f t="shared" si="131"/>
        <v>8.4</v>
      </c>
      <c r="J1344" s="345"/>
      <c r="T1344" s="32"/>
    </row>
    <row r="1345" spans="1:20" s="35" customFormat="1" ht="19">
      <c r="A1345" s="324"/>
      <c r="B1345" s="272" t="s">
        <v>381</v>
      </c>
      <c r="C1345" s="273">
        <v>2</v>
      </c>
      <c r="D1345" s="273">
        <v>2</v>
      </c>
      <c r="E1345" s="273">
        <v>5</v>
      </c>
      <c r="F1345" s="274">
        <v>1.8</v>
      </c>
      <c r="G1345" s="274">
        <v>1</v>
      </c>
      <c r="H1345" s="274">
        <v>1.35</v>
      </c>
      <c r="I1345" s="274">
        <f t="shared" si="131"/>
        <v>48.6</v>
      </c>
      <c r="J1345" s="345"/>
      <c r="T1345" s="32"/>
    </row>
    <row r="1346" spans="1:20" s="35" customFormat="1" ht="19">
      <c r="A1346" s="324"/>
      <c r="B1346" s="272" t="s">
        <v>382</v>
      </c>
      <c r="C1346" s="273">
        <v>40</v>
      </c>
      <c r="D1346" s="273">
        <v>1</v>
      </c>
      <c r="E1346" s="273">
        <v>1</v>
      </c>
      <c r="F1346" s="274">
        <v>3.37</v>
      </c>
      <c r="G1346" s="274">
        <v>1</v>
      </c>
      <c r="H1346" s="274">
        <v>1.2</v>
      </c>
      <c r="I1346" s="274">
        <f t="shared" si="131"/>
        <v>161.76000000000002</v>
      </c>
      <c r="J1346" s="345"/>
      <c r="T1346" s="32"/>
    </row>
    <row r="1347" spans="1:20" s="35" customFormat="1" ht="19">
      <c r="A1347" s="324"/>
      <c r="B1347" s="272" t="s">
        <v>383</v>
      </c>
      <c r="C1347" s="273">
        <v>40</v>
      </c>
      <c r="D1347" s="273">
        <v>1</v>
      </c>
      <c r="E1347" s="273">
        <v>1</v>
      </c>
      <c r="F1347" s="274">
        <v>4.05</v>
      </c>
      <c r="G1347" s="274">
        <v>1</v>
      </c>
      <c r="H1347" s="274">
        <v>1.2</v>
      </c>
      <c r="I1347" s="274">
        <f t="shared" si="131"/>
        <v>194.4</v>
      </c>
      <c r="J1347" s="345"/>
      <c r="T1347" s="32"/>
    </row>
    <row r="1348" spans="1:20" s="35" customFormat="1" ht="19">
      <c r="A1348" s="324"/>
      <c r="B1348" s="272" t="s">
        <v>394</v>
      </c>
      <c r="C1348" s="273">
        <v>2</v>
      </c>
      <c r="D1348" s="273">
        <v>1</v>
      </c>
      <c r="E1348" s="273">
        <v>1</v>
      </c>
      <c r="F1348" s="274">
        <v>1.2</v>
      </c>
      <c r="G1348" s="274">
        <v>1</v>
      </c>
      <c r="H1348" s="274">
        <v>1.5</v>
      </c>
      <c r="I1348" s="274">
        <f t="shared" si="131"/>
        <v>3.5999999999999996</v>
      </c>
      <c r="J1348" s="345"/>
      <c r="T1348" s="32"/>
    </row>
    <row r="1349" spans="1:20" s="35" customFormat="1">
      <c r="A1349" s="324"/>
      <c r="B1349" s="314"/>
      <c r="C1349" s="315"/>
      <c r="D1349" s="315"/>
      <c r="E1349" s="315"/>
      <c r="F1349" s="316"/>
      <c r="G1349" s="316"/>
      <c r="H1349" s="316"/>
      <c r="I1349" s="316">
        <f>SUM(I1337:I1348)</f>
        <v>796.56</v>
      </c>
      <c r="J1349" s="345"/>
      <c r="T1349" s="32"/>
    </row>
    <row r="1350" spans="1:20" s="35" customFormat="1" ht="19">
      <c r="A1350" s="324"/>
      <c r="B1350" s="314"/>
      <c r="C1350" s="315"/>
      <c r="D1350" s="315"/>
      <c r="E1350" s="315"/>
      <c r="F1350" s="316"/>
      <c r="G1350" s="316"/>
      <c r="H1350" s="316" t="s">
        <v>13</v>
      </c>
      <c r="I1350" s="316">
        <v>796.6</v>
      </c>
      <c r="J1350" s="345" t="s">
        <v>20</v>
      </c>
      <c r="T1350" s="32"/>
    </row>
    <row r="1351" spans="1:20" s="35" customFormat="1" ht="228">
      <c r="A1351" s="318">
        <v>36</v>
      </c>
      <c r="B1351" s="7" t="s">
        <v>1380</v>
      </c>
      <c r="C1351" s="315"/>
      <c r="D1351" s="315"/>
      <c r="E1351" s="315"/>
      <c r="F1351" s="316"/>
      <c r="G1351" s="316"/>
      <c r="H1351" s="316"/>
      <c r="I1351" s="316"/>
      <c r="J1351" s="345"/>
      <c r="T1351" s="32"/>
    </row>
    <row r="1352" spans="1:20" s="35" customFormat="1" ht="19">
      <c r="A1352" s="390"/>
      <c r="B1352" s="313" t="s">
        <v>318</v>
      </c>
      <c r="C1352" s="315">
        <v>40</v>
      </c>
      <c r="D1352" s="315">
        <v>1</v>
      </c>
      <c r="E1352" s="315">
        <v>1</v>
      </c>
      <c r="F1352" s="316">
        <v>6.84</v>
      </c>
      <c r="G1352" s="316"/>
      <c r="H1352" s="316">
        <v>1.5</v>
      </c>
      <c r="I1352" s="274">
        <f t="shared" ref="I1352:I1356" si="132">PRODUCT(C1352:H1352)</f>
        <v>410.40000000000003</v>
      </c>
      <c r="J1352" s="345"/>
      <c r="T1352" s="32"/>
    </row>
    <row r="1353" spans="1:20" s="35" customFormat="1" ht="19">
      <c r="A1353" s="390"/>
      <c r="B1353" s="313" t="s">
        <v>395</v>
      </c>
      <c r="C1353" s="315">
        <v>40</v>
      </c>
      <c r="D1353" s="315">
        <v>1</v>
      </c>
      <c r="E1353" s="315">
        <v>1</v>
      </c>
      <c r="F1353" s="316">
        <v>6.76</v>
      </c>
      <c r="G1353" s="316"/>
      <c r="H1353" s="316">
        <v>1.5</v>
      </c>
      <c r="I1353" s="274">
        <f t="shared" si="132"/>
        <v>405.59999999999997</v>
      </c>
      <c r="J1353" s="345"/>
      <c r="T1353" s="32"/>
    </row>
    <row r="1354" spans="1:20" s="35" customFormat="1" ht="19">
      <c r="A1354" s="390"/>
      <c r="B1354" s="313" t="s">
        <v>211</v>
      </c>
      <c r="C1354" s="315">
        <v>-40</v>
      </c>
      <c r="D1354" s="315">
        <v>1</v>
      </c>
      <c r="E1354" s="315">
        <v>1</v>
      </c>
      <c r="F1354" s="316">
        <v>0.75</v>
      </c>
      <c r="G1354" s="316"/>
      <c r="H1354" s="316">
        <v>1.5</v>
      </c>
      <c r="I1354" s="274">
        <f t="shared" si="132"/>
        <v>-45</v>
      </c>
      <c r="J1354" s="345"/>
      <c r="T1354" s="32"/>
    </row>
    <row r="1355" spans="1:20" s="35" customFormat="1">
      <c r="A1355" s="325"/>
      <c r="B1355" s="314" t="s">
        <v>314</v>
      </c>
      <c r="C1355" s="315">
        <v>40</v>
      </c>
      <c r="D1355" s="315">
        <v>1</v>
      </c>
      <c r="E1355" s="315">
        <v>2</v>
      </c>
      <c r="F1355" s="316">
        <v>1.5</v>
      </c>
      <c r="G1355" s="316">
        <v>0.12</v>
      </c>
      <c r="H1355" s="316"/>
      <c r="I1355" s="274">
        <f t="shared" si="132"/>
        <v>14.399999999999999</v>
      </c>
      <c r="J1355" s="345"/>
      <c r="T1355" s="32"/>
    </row>
    <row r="1356" spans="1:20" s="35" customFormat="1">
      <c r="A1356" s="325"/>
      <c r="B1356" s="314" t="s">
        <v>396</v>
      </c>
      <c r="C1356" s="315">
        <v>40</v>
      </c>
      <c r="D1356" s="315">
        <v>1</v>
      </c>
      <c r="E1356" s="315">
        <v>1</v>
      </c>
      <c r="F1356" s="316">
        <v>3.37</v>
      </c>
      <c r="G1356" s="316"/>
      <c r="H1356" s="316">
        <v>0.9</v>
      </c>
      <c r="I1356" s="274">
        <f t="shared" si="132"/>
        <v>121.32000000000001</v>
      </c>
      <c r="J1356" s="345"/>
      <c r="T1356" s="32"/>
    </row>
    <row r="1357" spans="1:20" s="35" customFormat="1">
      <c r="A1357" s="325"/>
      <c r="B1357" s="314"/>
      <c r="C1357" s="315"/>
      <c r="D1357" s="315"/>
      <c r="E1357" s="315"/>
      <c r="F1357" s="316"/>
      <c r="G1357" s="316"/>
      <c r="H1357" s="316"/>
      <c r="I1357" s="316">
        <f>SUM(I1352:I1356)</f>
        <v>906.72</v>
      </c>
      <c r="J1357" s="345"/>
      <c r="T1357" s="32"/>
    </row>
    <row r="1358" spans="1:20" s="35" customFormat="1" ht="19">
      <c r="A1358" s="325"/>
      <c r="B1358" s="314"/>
      <c r="C1358" s="315"/>
      <c r="D1358" s="315"/>
      <c r="E1358" s="315"/>
      <c r="F1358" s="316"/>
      <c r="G1358" s="316"/>
      <c r="H1358" s="316" t="s">
        <v>13</v>
      </c>
      <c r="I1358" s="316">
        <v>906.8</v>
      </c>
      <c r="J1358" s="345" t="s">
        <v>20</v>
      </c>
      <c r="T1358" s="32"/>
    </row>
    <row r="1359" spans="1:20" s="35" customFormat="1" ht="247">
      <c r="A1359" s="323">
        <v>37</v>
      </c>
      <c r="B1359" s="7" t="s">
        <v>1381</v>
      </c>
      <c r="C1359" s="295"/>
      <c r="D1359" s="295"/>
      <c r="E1359" s="295"/>
      <c r="F1359" s="296"/>
      <c r="G1359" s="296"/>
      <c r="H1359" s="296"/>
      <c r="I1359" s="296"/>
      <c r="J1359" s="345"/>
      <c r="T1359" s="32"/>
    </row>
    <row r="1360" spans="1:20" s="35" customFormat="1" ht="19">
      <c r="A1360" s="323"/>
      <c r="B1360" s="313" t="s">
        <v>318</v>
      </c>
      <c r="C1360" s="315">
        <v>40</v>
      </c>
      <c r="D1360" s="315">
        <v>1</v>
      </c>
      <c r="E1360" s="315">
        <v>1</v>
      </c>
      <c r="F1360" s="316">
        <v>2.0499999999999998</v>
      </c>
      <c r="G1360" s="316"/>
      <c r="H1360" s="316">
        <v>1.37</v>
      </c>
      <c r="I1360" s="274">
        <f t="shared" ref="I1360:I1361" si="133">PRODUCT(C1360:H1360)</f>
        <v>112.34</v>
      </c>
      <c r="J1360" s="345"/>
      <c r="T1360" s="32"/>
    </row>
    <row r="1361" spans="1:22" s="35" customFormat="1" ht="19">
      <c r="A1361" s="323"/>
      <c r="B1361" s="313" t="s">
        <v>395</v>
      </c>
      <c r="C1361" s="315">
        <v>40</v>
      </c>
      <c r="D1361" s="315">
        <v>1</v>
      </c>
      <c r="E1361" s="315">
        <v>1</v>
      </c>
      <c r="F1361" s="316">
        <v>1.41</v>
      </c>
      <c r="G1361" s="316"/>
      <c r="H1361" s="316">
        <v>1.97</v>
      </c>
      <c r="I1361" s="274">
        <f t="shared" si="133"/>
        <v>111.10799999999999</v>
      </c>
      <c r="J1361" s="345"/>
      <c r="T1361" s="32"/>
    </row>
    <row r="1362" spans="1:22" s="35" customFormat="1">
      <c r="A1362" s="323"/>
      <c r="B1362" s="294"/>
      <c r="C1362" s="295"/>
      <c r="D1362" s="295"/>
      <c r="E1362" s="295"/>
      <c r="F1362" s="296"/>
      <c r="G1362" s="296"/>
      <c r="H1362" s="296"/>
      <c r="I1362" s="296">
        <f>SUM(I1360:I1361)</f>
        <v>223.44799999999998</v>
      </c>
      <c r="J1362" s="345"/>
      <c r="T1362" s="32"/>
    </row>
    <row r="1363" spans="1:22" s="35" customFormat="1" ht="19">
      <c r="A1363" s="323"/>
      <c r="B1363" s="294"/>
      <c r="C1363" s="295"/>
      <c r="D1363" s="295"/>
      <c r="E1363" s="295"/>
      <c r="F1363" s="296"/>
      <c r="G1363" s="296"/>
      <c r="H1363" s="296" t="s">
        <v>13</v>
      </c>
      <c r="I1363" s="296">
        <v>223.5</v>
      </c>
      <c r="J1363" s="345" t="s">
        <v>20</v>
      </c>
      <c r="T1363" s="32"/>
    </row>
    <row r="1364" spans="1:22" s="35" customFormat="1" ht="266">
      <c r="A1364" s="323">
        <v>38</v>
      </c>
      <c r="B1364" s="7" t="s">
        <v>397</v>
      </c>
      <c r="C1364" s="295"/>
      <c r="D1364" s="295"/>
      <c r="E1364" s="295"/>
      <c r="F1364" s="296"/>
      <c r="G1364" s="296"/>
      <c r="H1364" s="296"/>
      <c r="I1364" s="296"/>
      <c r="J1364" s="345"/>
      <c r="T1364" s="32"/>
    </row>
    <row r="1365" spans="1:22" s="35" customFormat="1" ht="19">
      <c r="A1365" s="323"/>
      <c r="B1365" s="277" t="s">
        <v>85</v>
      </c>
      <c r="C1365" s="273">
        <v>40</v>
      </c>
      <c r="D1365" s="273">
        <v>1</v>
      </c>
      <c r="E1365" s="273">
        <v>1</v>
      </c>
      <c r="F1365" s="274">
        <v>3.2</v>
      </c>
      <c r="G1365" s="274">
        <v>4.2699999999999996</v>
      </c>
      <c r="H1365" s="289"/>
      <c r="I1365" s="274">
        <f t="shared" ref="I1365:I1377" si="134">PRODUCT(C1365:H1365)</f>
        <v>546.55999999999995</v>
      </c>
      <c r="J1365" s="345"/>
      <c r="T1365" s="32"/>
    </row>
    <row r="1366" spans="1:22" s="35" customFormat="1" ht="19">
      <c r="A1366" s="323"/>
      <c r="B1366" s="277" t="s">
        <v>146</v>
      </c>
      <c r="C1366" s="273">
        <v>40</v>
      </c>
      <c r="D1366" s="273">
        <v>1</v>
      </c>
      <c r="E1366" s="273">
        <v>1</v>
      </c>
      <c r="F1366" s="274">
        <v>3.35</v>
      </c>
      <c r="G1366" s="274">
        <v>3.05</v>
      </c>
      <c r="H1366" s="289"/>
      <c r="I1366" s="274">
        <f t="shared" si="134"/>
        <v>408.7</v>
      </c>
      <c r="J1366" s="345"/>
      <c r="T1366" s="32"/>
    </row>
    <row r="1367" spans="1:22" s="35" customFormat="1" ht="19">
      <c r="A1367" s="324"/>
      <c r="B1367" s="277" t="s">
        <v>147</v>
      </c>
      <c r="C1367" s="273">
        <v>40</v>
      </c>
      <c r="D1367" s="273">
        <v>1</v>
      </c>
      <c r="E1367" s="273">
        <v>1</v>
      </c>
      <c r="F1367" s="274">
        <v>3.05</v>
      </c>
      <c r="G1367" s="274">
        <v>3.05</v>
      </c>
      <c r="H1367" s="289"/>
      <c r="I1367" s="274">
        <f t="shared" si="134"/>
        <v>372.09999999999997</v>
      </c>
      <c r="J1367" s="345"/>
      <c r="T1367" s="32"/>
    </row>
    <row r="1368" spans="1:22" s="35" customFormat="1" ht="19">
      <c r="A1368" s="324"/>
      <c r="B1368" s="277" t="s">
        <v>253</v>
      </c>
      <c r="C1368" s="273">
        <v>40</v>
      </c>
      <c r="D1368" s="273">
        <v>1</v>
      </c>
      <c r="E1368" s="273">
        <v>1</v>
      </c>
      <c r="F1368" s="274">
        <v>3.05</v>
      </c>
      <c r="G1368" s="274">
        <v>1</v>
      </c>
      <c r="H1368" s="289"/>
      <c r="I1368" s="274">
        <f t="shared" si="134"/>
        <v>122</v>
      </c>
      <c r="J1368" s="345"/>
      <c r="T1368" s="32"/>
    </row>
    <row r="1369" spans="1:22" s="35" customFormat="1" ht="19">
      <c r="A1369" s="324"/>
      <c r="B1369" s="272" t="s">
        <v>84</v>
      </c>
      <c r="C1369" s="273">
        <v>40</v>
      </c>
      <c r="D1369" s="273">
        <v>1</v>
      </c>
      <c r="E1369" s="273">
        <v>1</v>
      </c>
      <c r="F1369" s="274">
        <v>2.14</v>
      </c>
      <c r="G1369" s="274">
        <v>2.25</v>
      </c>
      <c r="H1369" s="289"/>
      <c r="I1369" s="274">
        <f t="shared" si="134"/>
        <v>192.60000000000002</v>
      </c>
      <c r="J1369" s="345"/>
      <c r="T1369" s="32"/>
    </row>
    <row r="1370" spans="1:22" s="35" customFormat="1">
      <c r="A1370" s="324"/>
      <c r="B1370" s="314" t="s">
        <v>398</v>
      </c>
      <c r="C1370" s="315"/>
      <c r="D1370" s="315"/>
      <c r="E1370" s="315"/>
      <c r="F1370" s="316"/>
      <c r="G1370" s="316"/>
      <c r="H1370" s="316"/>
      <c r="I1370" s="274">
        <f t="shared" si="134"/>
        <v>0</v>
      </c>
      <c r="J1370" s="345"/>
      <c r="T1370" s="32"/>
    </row>
    <row r="1371" spans="1:22" s="35" customFormat="1" ht="19">
      <c r="A1371" s="324"/>
      <c r="B1371" s="277" t="s">
        <v>85</v>
      </c>
      <c r="C1371" s="273">
        <v>40</v>
      </c>
      <c r="D1371" s="273">
        <v>1</v>
      </c>
      <c r="E1371" s="273">
        <v>1</v>
      </c>
      <c r="F1371" s="291">
        <v>14.94</v>
      </c>
      <c r="G1371" s="291"/>
      <c r="H1371" s="316">
        <v>0.1</v>
      </c>
      <c r="I1371" s="274">
        <f t="shared" si="134"/>
        <v>59.760000000000005</v>
      </c>
      <c r="J1371" s="345"/>
      <c r="L1371" s="48">
        <v>3.2</v>
      </c>
      <c r="M1371" s="48">
        <v>4.2699999999999996</v>
      </c>
      <c r="N1371" s="56">
        <f>L1371+M1371</f>
        <v>7.47</v>
      </c>
      <c r="P1371" s="35">
        <f>N1371*2</f>
        <v>14.94</v>
      </c>
      <c r="Q1371" s="35">
        <f t="shared" ref="Q1371:V1375" si="135">O1371*2</f>
        <v>0</v>
      </c>
      <c r="R1371" s="35">
        <f t="shared" si="135"/>
        <v>29.88</v>
      </c>
      <c r="S1371" s="35">
        <f t="shared" si="135"/>
        <v>0</v>
      </c>
      <c r="T1371" s="35">
        <f t="shared" si="135"/>
        <v>59.76</v>
      </c>
      <c r="U1371" s="35">
        <f t="shared" si="135"/>
        <v>0</v>
      </c>
      <c r="V1371" s="35">
        <f t="shared" si="135"/>
        <v>119.52</v>
      </c>
    </row>
    <row r="1372" spans="1:22" s="35" customFormat="1" ht="19">
      <c r="A1372" s="324"/>
      <c r="B1372" s="277" t="s">
        <v>146</v>
      </c>
      <c r="C1372" s="273">
        <v>40</v>
      </c>
      <c r="D1372" s="273">
        <v>1</v>
      </c>
      <c r="E1372" s="273">
        <v>1</v>
      </c>
      <c r="F1372" s="291">
        <v>12.8</v>
      </c>
      <c r="G1372" s="291"/>
      <c r="H1372" s="316">
        <v>0.1</v>
      </c>
      <c r="I1372" s="274">
        <f t="shared" si="134"/>
        <v>51.2</v>
      </c>
      <c r="J1372" s="345"/>
      <c r="L1372" s="48">
        <v>3.35</v>
      </c>
      <c r="M1372" s="48">
        <v>3.05</v>
      </c>
      <c r="N1372" s="56">
        <f t="shared" ref="N1372:N1375" si="136">L1372+M1372</f>
        <v>6.4</v>
      </c>
      <c r="P1372" s="35">
        <f>N1372*2</f>
        <v>12.8</v>
      </c>
      <c r="Q1372" s="35">
        <f t="shared" si="135"/>
        <v>0</v>
      </c>
      <c r="R1372" s="35">
        <f t="shared" si="135"/>
        <v>25.6</v>
      </c>
      <c r="S1372" s="35">
        <f t="shared" si="135"/>
        <v>0</v>
      </c>
      <c r="T1372" s="35">
        <f t="shared" si="135"/>
        <v>51.2</v>
      </c>
      <c r="U1372" s="35">
        <f t="shared" si="135"/>
        <v>0</v>
      </c>
      <c r="V1372" s="35">
        <f t="shared" si="135"/>
        <v>102.4</v>
      </c>
    </row>
    <row r="1373" spans="1:22" s="35" customFormat="1" ht="19">
      <c r="A1373" s="324"/>
      <c r="B1373" s="277" t="s">
        <v>147</v>
      </c>
      <c r="C1373" s="273">
        <v>40</v>
      </c>
      <c r="D1373" s="273">
        <v>1</v>
      </c>
      <c r="E1373" s="273">
        <v>1</v>
      </c>
      <c r="F1373" s="291">
        <v>12.2</v>
      </c>
      <c r="G1373" s="291"/>
      <c r="H1373" s="316">
        <v>0.1</v>
      </c>
      <c r="I1373" s="274">
        <f t="shared" si="134"/>
        <v>48.800000000000004</v>
      </c>
      <c r="J1373" s="345"/>
      <c r="L1373" s="48">
        <v>3.05</v>
      </c>
      <c r="M1373" s="48">
        <v>3.05</v>
      </c>
      <c r="N1373" s="56">
        <f t="shared" si="136"/>
        <v>6.1</v>
      </c>
      <c r="P1373" s="35">
        <f>N1373*2</f>
        <v>12.2</v>
      </c>
      <c r="Q1373" s="35">
        <f t="shared" si="135"/>
        <v>0</v>
      </c>
      <c r="R1373" s="35">
        <f t="shared" si="135"/>
        <v>24.4</v>
      </c>
      <c r="S1373" s="35">
        <f t="shared" si="135"/>
        <v>0</v>
      </c>
      <c r="T1373" s="35">
        <f t="shared" si="135"/>
        <v>48.8</v>
      </c>
      <c r="U1373" s="35">
        <f t="shared" si="135"/>
        <v>0</v>
      </c>
      <c r="V1373" s="35">
        <f t="shared" si="135"/>
        <v>97.6</v>
      </c>
    </row>
    <row r="1374" spans="1:22" s="35" customFormat="1" ht="19">
      <c r="A1374" s="324"/>
      <c r="B1374" s="277" t="s">
        <v>253</v>
      </c>
      <c r="C1374" s="273">
        <v>40</v>
      </c>
      <c r="D1374" s="273">
        <v>1</v>
      </c>
      <c r="E1374" s="273">
        <v>1</v>
      </c>
      <c r="F1374" s="291">
        <v>8.1</v>
      </c>
      <c r="G1374" s="291"/>
      <c r="H1374" s="316">
        <v>0.1</v>
      </c>
      <c r="I1374" s="274">
        <f t="shared" si="134"/>
        <v>32.4</v>
      </c>
      <c r="J1374" s="345"/>
      <c r="L1374" s="48">
        <v>3.05</v>
      </c>
      <c r="M1374" s="48">
        <v>1</v>
      </c>
      <c r="N1374" s="56">
        <f t="shared" si="136"/>
        <v>4.05</v>
      </c>
      <c r="P1374" s="35">
        <f>N1374*2</f>
        <v>8.1</v>
      </c>
      <c r="Q1374" s="35">
        <f t="shared" si="135"/>
        <v>0</v>
      </c>
      <c r="R1374" s="35">
        <f t="shared" si="135"/>
        <v>16.2</v>
      </c>
      <c r="S1374" s="35">
        <f t="shared" si="135"/>
        <v>0</v>
      </c>
      <c r="T1374" s="35">
        <f t="shared" si="135"/>
        <v>32.4</v>
      </c>
      <c r="U1374" s="35">
        <f t="shared" si="135"/>
        <v>0</v>
      </c>
      <c r="V1374" s="35">
        <f t="shared" si="135"/>
        <v>64.8</v>
      </c>
    </row>
    <row r="1375" spans="1:22" s="35" customFormat="1" ht="19">
      <c r="A1375" s="324"/>
      <c r="B1375" s="272" t="s">
        <v>84</v>
      </c>
      <c r="C1375" s="273">
        <v>40</v>
      </c>
      <c r="D1375" s="273">
        <v>1</v>
      </c>
      <c r="E1375" s="273">
        <v>1</v>
      </c>
      <c r="F1375" s="291">
        <v>8.7800000000000011</v>
      </c>
      <c r="G1375" s="291"/>
      <c r="H1375" s="316">
        <v>0.1</v>
      </c>
      <c r="I1375" s="274">
        <f t="shared" si="134"/>
        <v>35.120000000000005</v>
      </c>
      <c r="J1375" s="345"/>
      <c r="L1375" s="48">
        <v>2.14</v>
      </c>
      <c r="M1375" s="48">
        <v>2.25</v>
      </c>
      <c r="N1375" s="56">
        <f t="shared" si="136"/>
        <v>4.3900000000000006</v>
      </c>
      <c r="P1375" s="35">
        <f>N1375*2</f>
        <v>8.7800000000000011</v>
      </c>
      <c r="Q1375" s="35">
        <f t="shared" si="135"/>
        <v>0</v>
      </c>
      <c r="R1375" s="35">
        <f t="shared" si="135"/>
        <v>17.560000000000002</v>
      </c>
      <c r="S1375" s="35">
        <f t="shared" si="135"/>
        <v>0</v>
      </c>
      <c r="T1375" s="35">
        <f t="shared" si="135"/>
        <v>35.120000000000005</v>
      </c>
      <c r="U1375" s="35">
        <f t="shared" si="135"/>
        <v>0</v>
      </c>
      <c r="V1375" s="35">
        <f t="shared" si="135"/>
        <v>70.240000000000009</v>
      </c>
    </row>
    <row r="1376" spans="1:22" s="35" customFormat="1">
      <c r="A1376" s="324"/>
      <c r="B1376" s="314" t="s">
        <v>399</v>
      </c>
      <c r="C1376" s="315">
        <v>40</v>
      </c>
      <c r="D1376" s="315">
        <v>1</v>
      </c>
      <c r="E1376" s="315">
        <v>1</v>
      </c>
      <c r="F1376" s="316">
        <v>1</v>
      </c>
      <c r="G1376" s="316"/>
      <c r="H1376" s="316">
        <v>0.23</v>
      </c>
      <c r="I1376" s="316">
        <f t="shared" si="134"/>
        <v>9.2000000000000011</v>
      </c>
      <c r="J1376" s="345"/>
      <c r="T1376" s="32"/>
    </row>
    <row r="1377" spans="1:20" s="35" customFormat="1">
      <c r="A1377" s="324"/>
      <c r="B1377" s="314" t="s">
        <v>357</v>
      </c>
      <c r="C1377" s="315">
        <v>40</v>
      </c>
      <c r="D1377" s="315">
        <v>1</v>
      </c>
      <c r="E1377" s="315">
        <v>4</v>
      </c>
      <c r="F1377" s="316">
        <v>0.9</v>
      </c>
      <c r="G1377" s="316"/>
      <c r="H1377" s="316">
        <v>0.23</v>
      </c>
      <c r="I1377" s="316">
        <f t="shared" si="134"/>
        <v>33.120000000000005</v>
      </c>
      <c r="J1377" s="345"/>
      <c r="T1377" s="32"/>
    </row>
    <row r="1378" spans="1:20" s="35" customFormat="1">
      <c r="A1378" s="324"/>
      <c r="B1378" s="314"/>
      <c r="C1378" s="315"/>
      <c r="D1378" s="315"/>
      <c r="E1378" s="315"/>
      <c r="F1378" s="316"/>
      <c r="G1378" s="316"/>
      <c r="H1378" s="316"/>
      <c r="I1378" s="316">
        <f>SUM(I1365:I1377)</f>
        <v>1911.5600000000004</v>
      </c>
      <c r="J1378" s="345"/>
      <c r="T1378" s="32"/>
    </row>
    <row r="1379" spans="1:20" s="35" customFormat="1" ht="19">
      <c r="A1379" s="324"/>
      <c r="B1379" s="314"/>
      <c r="C1379" s="315"/>
      <c r="D1379" s="315"/>
      <c r="E1379" s="315"/>
      <c r="F1379" s="316"/>
      <c r="G1379" s="316"/>
      <c r="H1379" s="316" t="s">
        <v>13</v>
      </c>
      <c r="I1379" s="316">
        <v>1911.6</v>
      </c>
      <c r="J1379" s="345" t="s">
        <v>20</v>
      </c>
      <c r="T1379" s="32"/>
    </row>
    <row r="1380" spans="1:20" s="35" customFormat="1" ht="247">
      <c r="A1380" s="292">
        <v>39</v>
      </c>
      <c r="B1380" s="290" t="s">
        <v>1382</v>
      </c>
      <c r="C1380" s="315"/>
      <c r="D1380" s="315"/>
      <c r="E1380" s="315"/>
      <c r="F1380" s="316"/>
      <c r="G1380" s="316"/>
      <c r="H1380" s="316"/>
      <c r="I1380" s="316"/>
      <c r="J1380" s="345"/>
      <c r="T1380" s="32"/>
    </row>
    <row r="1381" spans="1:20" s="35" customFormat="1" ht="19">
      <c r="A1381" s="324"/>
      <c r="B1381" s="290" t="s">
        <v>400</v>
      </c>
      <c r="C1381" s="315">
        <v>2</v>
      </c>
      <c r="D1381" s="315">
        <v>1</v>
      </c>
      <c r="E1381" s="315">
        <v>6</v>
      </c>
      <c r="F1381" s="316">
        <v>2.29</v>
      </c>
      <c r="G1381" s="316"/>
      <c r="H1381" s="348">
        <v>2.9249999999999998</v>
      </c>
      <c r="I1381" s="316">
        <f t="shared" ref="I1381:I1383" si="137">PRODUCT(C1381:H1381)</f>
        <v>80.378999999999991</v>
      </c>
      <c r="J1381" s="345"/>
      <c r="T1381" s="32"/>
    </row>
    <row r="1382" spans="1:20" s="35" customFormat="1" ht="19">
      <c r="A1382" s="324"/>
      <c r="B1382" s="290" t="s">
        <v>401</v>
      </c>
      <c r="C1382" s="315">
        <v>-2</v>
      </c>
      <c r="D1382" s="315">
        <v>1</v>
      </c>
      <c r="E1382" s="315">
        <v>6</v>
      </c>
      <c r="F1382" s="316">
        <v>0.9</v>
      </c>
      <c r="G1382" s="316"/>
      <c r="H1382" s="348">
        <v>2.1</v>
      </c>
      <c r="I1382" s="316">
        <f t="shared" si="137"/>
        <v>-22.680000000000003</v>
      </c>
      <c r="J1382" s="345"/>
      <c r="T1382" s="32"/>
    </row>
    <row r="1383" spans="1:20" s="35" customFormat="1" ht="19">
      <c r="A1383" s="324"/>
      <c r="B1383" s="290" t="s">
        <v>314</v>
      </c>
      <c r="C1383" s="315">
        <v>2</v>
      </c>
      <c r="D1383" s="315">
        <v>1</v>
      </c>
      <c r="E1383" s="315">
        <v>6</v>
      </c>
      <c r="F1383" s="316">
        <v>5.0999999999999996</v>
      </c>
      <c r="G1383" s="316">
        <v>0.23</v>
      </c>
      <c r="H1383" s="348"/>
      <c r="I1383" s="316">
        <f t="shared" si="137"/>
        <v>14.076000000000001</v>
      </c>
      <c r="J1383" s="345"/>
      <c r="T1383" s="32"/>
    </row>
    <row r="1384" spans="1:20" s="35" customFormat="1">
      <c r="A1384" s="324"/>
      <c r="B1384" s="290"/>
      <c r="C1384" s="315"/>
      <c r="D1384" s="315"/>
      <c r="E1384" s="315"/>
      <c r="F1384" s="316"/>
      <c r="G1384" s="316"/>
      <c r="H1384" s="316"/>
      <c r="I1384" s="316">
        <f>SUM(I1381:I1383)</f>
        <v>71.774999999999977</v>
      </c>
      <c r="J1384" s="345"/>
      <c r="T1384" s="32"/>
    </row>
    <row r="1385" spans="1:20" s="35" customFormat="1" ht="19">
      <c r="A1385" s="324"/>
      <c r="B1385" s="290"/>
      <c r="C1385" s="315"/>
      <c r="D1385" s="315"/>
      <c r="E1385" s="315"/>
      <c r="F1385" s="316"/>
      <c r="G1385" s="316"/>
      <c r="H1385" s="316" t="s">
        <v>13</v>
      </c>
      <c r="I1385" s="316">
        <v>71.8</v>
      </c>
      <c r="J1385" s="345" t="s">
        <v>20</v>
      </c>
      <c r="T1385" s="32"/>
    </row>
    <row r="1386" spans="1:20" s="35" customFormat="1" ht="228">
      <c r="A1386" s="292">
        <v>40</v>
      </c>
      <c r="B1386" s="57" t="s">
        <v>1408</v>
      </c>
      <c r="C1386" s="315"/>
      <c r="D1386" s="315"/>
      <c r="E1386" s="315"/>
      <c r="F1386" s="316"/>
      <c r="G1386" s="316"/>
      <c r="H1386" s="316"/>
      <c r="I1386" s="316"/>
      <c r="J1386" s="345"/>
      <c r="T1386" s="32"/>
    </row>
    <row r="1387" spans="1:20" s="35" customFormat="1" ht="19">
      <c r="A1387" s="324"/>
      <c r="B1387" s="319" t="s">
        <v>402</v>
      </c>
      <c r="C1387" s="315"/>
      <c r="D1387" s="315"/>
      <c r="E1387" s="315"/>
      <c r="F1387" s="316"/>
      <c r="G1387" s="316"/>
      <c r="H1387" s="316"/>
      <c r="I1387" s="316"/>
      <c r="J1387" s="345"/>
      <c r="T1387" s="32"/>
    </row>
    <row r="1388" spans="1:20" s="35" customFormat="1" ht="19">
      <c r="A1388" s="324"/>
      <c r="B1388" s="319" t="s">
        <v>403</v>
      </c>
      <c r="C1388" s="315">
        <v>2</v>
      </c>
      <c r="D1388" s="315">
        <v>4</v>
      </c>
      <c r="E1388" s="315">
        <v>5</v>
      </c>
      <c r="F1388" s="316">
        <v>2.85</v>
      </c>
      <c r="G1388" s="316">
        <v>0.6</v>
      </c>
      <c r="H1388" s="316"/>
      <c r="I1388" s="316">
        <f t="shared" ref="I1388" si="138">PRODUCT(C1388:H1388)</f>
        <v>68.399999999999991</v>
      </c>
      <c r="J1388" s="345"/>
      <c r="T1388" s="32"/>
    </row>
    <row r="1389" spans="1:20" s="35" customFormat="1" ht="19">
      <c r="A1389" s="324"/>
      <c r="B1389" s="319"/>
      <c r="C1389" s="315"/>
      <c r="D1389" s="315"/>
      <c r="E1389" s="315"/>
      <c r="F1389" s="316"/>
      <c r="G1389" s="316"/>
      <c r="H1389" s="316" t="s">
        <v>13</v>
      </c>
      <c r="I1389" s="316">
        <v>68.400000000000006</v>
      </c>
      <c r="J1389" s="345" t="s">
        <v>20</v>
      </c>
      <c r="T1389" s="32"/>
    </row>
    <row r="1390" spans="1:20" s="35" customFormat="1" ht="19">
      <c r="A1390" s="324"/>
      <c r="B1390" s="272" t="s">
        <v>237</v>
      </c>
      <c r="C1390" s="273"/>
      <c r="D1390" s="273"/>
      <c r="E1390" s="273"/>
      <c r="F1390" s="274"/>
      <c r="G1390" s="274"/>
      <c r="H1390" s="274"/>
      <c r="I1390" s="274"/>
      <c r="J1390" s="345"/>
      <c r="T1390" s="32"/>
    </row>
    <row r="1391" spans="1:20" s="35" customFormat="1" ht="19">
      <c r="A1391" s="324"/>
      <c r="B1391" s="272" t="s">
        <v>179</v>
      </c>
      <c r="C1391" s="273"/>
      <c r="D1391" s="273"/>
      <c r="E1391" s="273"/>
      <c r="F1391" s="274"/>
      <c r="G1391" s="274"/>
      <c r="H1391" s="274"/>
      <c r="I1391" s="274">
        <f>I1389</f>
        <v>68.400000000000006</v>
      </c>
      <c r="J1391" s="345"/>
      <c r="T1391" s="32"/>
    </row>
    <row r="1392" spans="1:20" s="35" customFormat="1" ht="19">
      <c r="A1392" s="324"/>
      <c r="B1392" s="272" t="s">
        <v>404</v>
      </c>
      <c r="C1392" s="273"/>
      <c r="D1392" s="273"/>
      <c r="E1392" s="273"/>
      <c r="F1392" s="274"/>
      <c r="G1392" s="274"/>
      <c r="H1392" s="274"/>
      <c r="I1392" s="274"/>
      <c r="J1392" s="345"/>
      <c r="T1392" s="32"/>
    </row>
    <row r="1393" spans="1:20" s="35" customFormat="1" ht="19">
      <c r="A1393" s="324"/>
      <c r="B1393" s="272" t="s">
        <v>179</v>
      </c>
      <c r="C1393" s="273"/>
      <c r="D1393" s="273"/>
      <c r="E1393" s="273"/>
      <c r="F1393" s="274"/>
      <c r="G1393" s="274"/>
      <c r="H1393" s="274"/>
      <c r="I1393" s="274">
        <f>I1391</f>
        <v>68.400000000000006</v>
      </c>
      <c r="J1393" s="345"/>
      <c r="T1393" s="32"/>
    </row>
    <row r="1394" spans="1:20" s="35" customFormat="1" ht="19">
      <c r="A1394" s="324"/>
      <c r="B1394" s="272" t="s">
        <v>405</v>
      </c>
      <c r="C1394" s="273"/>
      <c r="D1394" s="273"/>
      <c r="E1394" s="273"/>
      <c r="F1394" s="274"/>
      <c r="G1394" s="274"/>
      <c r="H1394" s="274"/>
      <c r="I1394" s="274"/>
      <c r="J1394" s="345"/>
      <c r="T1394" s="32"/>
    </row>
    <row r="1395" spans="1:20" s="35" customFormat="1" ht="19">
      <c r="A1395" s="324"/>
      <c r="B1395" s="272" t="s">
        <v>179</v>
      </c>
      <c r="C1395" s="273"/>
      <c r="D1395" s="273"/>
      <c r="E1395" s="273"/>
      <c r="F1395" s="274"/>
      <c r="G1395" s="274"/>
      <c r="H1395" s="274"/>
      <c r="I1395" s="274">
        <f>I1393</f>
        <v>68.400000000000006</v>
      </c>
      <c r="J1395" s="345"/>
      <c r="T1395" s="32"/>
    </row>
    <row r="1396" spans="1:20" s="35" customFormat="1" ht="19">
      <c r="A1396" s="324"/>
      <c r="B1396" s="272" t="s">
        <v>406</v>
      </c>
      <c r="C1396" s="273"/>
      <c r="D1396" s="273"/>
      <c r="E1396" s="273"/>
      <c r="F1396" s="274"/>
      <c r="G1396" s="274"/>
      <c r="H1396" s="274"/>
      <c r="I1396" s="274"/>
      <c r="J1396" s="345"/>
      <c r="T1396" s="32"/>
    </row>
    <row r="1397" spans="1:20" s="35" customFormat="1" ht="19">
      <c r="A1397" s="324"/>
      <c r="B1397" s="272" t="s">
        <v>179</v>
      </c>
      <c r="C1397" s="273"/>
      <c r="D1397" s="273"/>
      <c r="E1397" s="273"/>
      <c r="F1397" s="274"/>
      <c r="G1397" s="274"/>
      <c r="H1397" s="274"/>
      <c r="I1397" s="274">
        <f>I1395</f>
        <v>68.400000000000006</v>
      </c>
      <c r="J1397" s="345"/>
      <c r="T1397" s="32"/>
    </row>
    <row r="1398" spans="1:20" s="35" customFormat="1">
      <c r="A1398" s="324"/>
      <c r="B1398" s="314"/>
      <c r="C1398" s="315"/>
      <c r="D1398" s="315"/>
      <c r="E1398" s="315"/>
      <c r="F1398" s="316"/>
      <c r="G1398" s="316"/>
      <c r="H1398" s="316"/>
      <c r="I1398" s="316"/>
      <c r="J1398" s="345"/>
      <c r="T1398" s="32"/>
    </row>
    <row r="1399" spans="1:20" s="35" customFormat="1" ht="38">
      <c r="A1399" s="391">
        <v>41</v>
      </c>
      <c r="B1399" s="272" t="s">
        <v>407</v>
      </c>
      <c r="C1399" s="273"/>
      <c r="D1399" s="273"/>
      <c r="E1399" s="273"/>
      <c r="F1399" s="274"/>
      <c r="G1399" s="274"/>
      <c r="H1399" s="274"/>
      <c r="I1399" s="274"/>
      <c r="J1399" s="340"/>
      <c r="T1399" s="32"/>
    </row>
    <row r="1400" spans="1:20" s="35" customFormat="1" ht="19">
      <c r="A1400" s="389"/>
      <c r="B1400" s="60" t="s">
        <v>408</v>
      </c>
      <c r="C1400" s="276"/>
      <c r="D1400" s="276"/>
      <c r="E1400" s="276"/>
      <c r="F1400" s="298"/>
      <c r="G1400" s="298"/>
      <c r="H1400" s="298"/>
      <c r="I1400" s="298"/>
      <c r="J1400" s="338"/>
      <c r="T1400" s="32"/>
    </row>
    <row r="1401" spans="1:20" s="35" customFormat="1" ht="19">
      <c r="A1401" s="384"/>
      <c r="B1401" s="272" t="s">
        <v>409</v>
      </c>
      <c r="C1401" s="273">
        <v>2</v>
      </c>
      <c r="D1401" s="273">
        <v>4</v>
      </c>
      <c r="E1401" s="273">
        <v>5</v>
      </c>
      <c r="F1401" s="274">
        <v>3.45</v>
      </c>
      <c r="G1401" s="274"/>
      <c r="H1401" s="274"/>
      <c r="I1401" s="274">
        <f>PRODUCT(C1401:H1401)</f>
        <v>138</v>
      </c>
      <c r="J1401" s="340"/>
      <c r="T1401" s="32"/>
    </row>
    <row r="1402" spans="1:20" s="35" customFormat="1" ht="19">
      <c r="A1402" s="384"/>
      <c r="B1402" s="272"/>
      <c r="C1402" s="273"/>
      <c r="D1402" s="273"/>
      <c r="E1402" s="273"/>
      <c r="F1402" s="274"/>
      <c r="G1402" s="274"/>
      <c r="H1402" s="274" t="s">
        <v>161</v>
      </c>
      <c r="I1402" s="274">
        <v>138</v>
      </c>
      <c r="J1402" s="349" t="s">
        <v>333</v>
      </c>
      <c r="T1402" s="32"/>
    </row>
    <row r="1403" spans="1:20" s="35" customFormat="1">
      <c r="A1403" s="324"/>
      <c r="B1403" s="314"/>
      <c r="C1403" s="315"/>
      <c r="D1403" s="315"/>
      <c r="E1403" s="315"/>
      <c r="F1403" s="316"/>
      <c r="G1403" s="316"/>
      <c r="H1403" s="316"/>
      <c r="I1403" s="316"/>
      <c r="J1403" s="345"/>
      <c r="T1403" s="32"/>
    </row>
    <row r="1404" spans="1:20" s="35" customFormat="1">
      <c r="A1404" s="324"/>
      <c r="B1404" s="314"/>
      <c r="C1404" s="315"/>
      <c r="D1404" s="315"/>
      <c r="E1404" s="315"/>
      <c r="F1404" s="316"/>
      <c r="G1404" s="316"/>
      <c r="H1404" s="316"/>
      <c r="I1404" s="316"/>
      <c r="J1404" s="345"/>
      <c r="T1404" s="32"/>
    </row>
    <row r="1405" spans="1:20" s="35" customFormat="1">
      <c r="A1405" s="324"/>
      <c r="B1405" s="314"/>
      <c r="C1405" s="315"/>
      <c r="D1405" s="315"/>
      <c r="E1405" s="315"/>
      <c r="F1405" s="316"/>
      <c r="G1405" s="316"/>
      <c r="H1405" s="316"/>
      <c r="I1405" s="316"/>
      <c r="J1405" s="345"/>
      <c r="T1405" s="32"/>
    </row>
    <row r="1406" spans="1:20" s="35" customFormat="1" ht="409.6">
      <c r="A1406" s="292">
        <v>42</v>
      </c>
      <c r="B1406" s="290" t="s">
        <v>1384</v>
      </c>
      <c r="C1406" s="315"/>
      <c r="D1406" s="315"/>
      <c r="E1406" s="315"/>
      <c r="F1406" s="316"/>
      <c r="G1406" s="316"/>
      <c r="H1406" s="316"/>
      <c r="I1406" s="316"/>
      <c r="J1406" s="345"/>
      <c r="T1406" s="32"/>
    </row>
    <row r="1407" spans="1:20" s="35" customFormat="1">
      <c r="A1407" s="324"/>
      <c r="B1407" s="314" t="s">
        <v>410</v>
      </c>
      <c r="C1407" s="315">
        <v>2</v>
      </c>
      <c r="D1407" s="315">
        <v>1</v>
      </c>
      <c r="E1407" s="315">
        <v>2</v>
      </c>
      <c r="F1407" s="316">
        <v>7.08</v>
      </c>
      <c r="G1407" s="316">
        <v>19.059999999999999</v>
      </c>
      <c r="H1407" s="316"/>
      <c r="I1407" s="274">
        <f>PRODUCT(C1407:H1407)</f>
        <v>539.77919999999995</v>
      </c>
      <c r="J1407" s="345"/>
      <c r="T1407" s="32"/>
    </row>
    <row r="1408" spans="1:20" s="35" customFormat="1">
      <c r="A1408" s="324"/>
      <c r="B1408" s="314" t="s">
        <v>411</v>
      </c>
      <c r="C1408" s="315">
        <v>2</v>
      </c>
      <c r="D1408" s="315">
        <v>1</v>
      </c>
      <c r="E1408" s="315">
        <v>2</v>
      </c>
      <c r="F1408" s="316">
        <v>6.05</v>
      </c>
      <c r="G1408" s="316">
        <v>1.85</v>
      </c>
      <c r="H1408" s="316"/>
      <c r="I1408" s="274">
        <f t="shared" ref="I1408:I1414" si="139">PRODUCT(C1408:H1408)</f>
        <v>44.77</v>
      </c>
      <c r="J1408" s="345"/>
      <c r="T1408" s="32"/>
    </row>
    <row r="1409" spans="1:20" s="35" customFormat="1">
      <c r="A1409" s="324"/>
      <c r="B1409" s="314" t="s">
        <v>412</v>
      </c>
      <c r="C1409" s="315">
        <v>2</v>
      </c>
      <c r="D1409" s="315">
        <v>2</v>
      </c>
      <c r="E1409" s="315">
        <v>4</v>
      </c>
      <c r="F1409" s="316">
        <v>0.9</v>
      </c>
      <c r="G1409" s="316">
        <v>2.19</v>
      </c>
      <c r="H1409" s="316"/>
      <c r="I1409" s="274">
        <f t="shared" si="139"/>
        <v>31.536000000000001</v>
      </c>
      <c r="J1409" s="345"/>
      <c r="T1409" s="32"/>
    </row>
    <row r="1410" spans="1:20" s="35" customFormat="1">
      <c r="A1410" s="324"/>
      <c r="B1410" s="314" t="s">
        <v>413</v>
      </c>
      <c r="C1410" s="315">
        <v>2</v>
      </c>
      <c r="D1410" s="315">
        <v>1</v>
      </c>
      <c r="E1410" s="315">
        <v>1</v>
      </c>
      <c r="F1410" s="316">
        <v>2.27</v>
      </c>
      <c r="G1410" s="316">
        <v>8.83</v>
      </c>
      <c r="H1410" s="316"/>
      <c r="I1410" s="274">
        <f t="shared" si="139"/>
        <v>40.088200000000001</v>
      </c>
      <c r="J1410" s="345"/>
      <c r="T1410" s="32"/>
    </row>
    <row r="1411" spans="1:20" s="35" customFormat="1">
      <c r="A1411" s="324"/>
      <c r="B1411" s="314" t="s">
        <v>414</v>
      </c>
      <c r="C1411" s="315">
        <v>2</v>
      </c>
      <c r="D1411" s="315">
        <v>1</v>
      </c>
      <c r="E1411" s="315">
        <v>1</v>
      </c>
      <c r="F1411" s="316">
        <v>2.89</v>
      </c>
      <c r="G1411" s="316">
        <v>2.89</v>
      </c>
      <c r="H1411" s="316"/>
      <c r="I1411" s="274">
        <f t="shared" si="139"/>
        <v>16.7042</v>
      </c>
      <c r="J1411" s="345"/>
      <c r="T1411" s="32"/>
    </row>
    <row r="1412" spans="1:20" s="35" customFormat="1">
      <c r="A1412" s="324"/>
      <c r="B1412" s="314" t="s">
        <v>415</v>
      </c>
      <c r="C1412" s="315">
        <v>2</v>
      </c>
      <c r="D1412" s="315">
        <v>1</v>
      </c>
      <c r="E1412" s="315">
        <v>1</v>
      </c>
      <c r="F1412" s="316">
        <v>2.89</v>
      </c>
      <c r="G1412" s="316">
        <v>4.5999999999999996</v>
      </c>
      <c r="H1412" s="316"/>
      <c r="I1412" s="274">
        <f t="shared" si="139"/>
        <v>26.587999999999997</v>
      </c>
      <c r="J1412" s="345"/>
      <c r="T1412" s="32"/>
    </row>
    <row r="1413" spans="1:20" s="35" customFormat="1">
      <c r="A1413" s="324"/>
      <c r="B1413" s="314" t="s">
        <v>416</v>
      </c>
      <c r="C1413" s="315">
        <v>-2</v>
      </c>
      <c r="D1413" s="315">
        <v>1</v>
      </c>
      <c r="E1413" s="315">
        <v>2</v>
      </c>
      <c r="F1413" s="316">
        <v>2.5</v>
      </c>
      <c r="G1413" s="316">
        <v>3.09</v>
      </c>
      <c r="H1413" s="316"/>
      <c r="I1413" s="316">
        <f t="shared" si="139"/>
        <v>-30.9</v>
      </c>
      <c r="J1413" s="345"/>
      <c r="T1413" s="32"/>
    </row>
    <row r="1414" spans="1:20" s="35" customFormat="1">
      <c r="A1414" s="324"/>
      <c r="B1414" s="314" t="s">
        <v>417</v>
      </c>
      <c r="C1414" s="315">
        <v>-2</v>
      </c>
      <c r="D1414" s="315">
        <v>1</v>
      </c>
      <c r="E1414" s="315">
        <v>4</v>
      </c>
      <c r="F1414" s="316">
        <v>0.85</v>
      </c>
      <c r="G1414" s="316">
        <v>3.35</v>
      </c>
      <c r="H1414" s="316"/>
      <c r="I1414" s="316">
        <f t="shared" si="139"/>
        <v>-22.78</v>
      </c>
      <c r="J1414" s="345"/>
      <c r="T1414" s="32"/>
    </row>
    <row r="1415" spans="1:20" s="35" customFormat="1">
      <c r="A1415" s="384"/>
      <c r="B1415" s="272"/>
      <c r="C1415" s="291"/>
      <c r="D1415" s="273"/>
      <c r="E1415" s="273"/>
      <c r="F1415" s="274"/>
      <c r="G1415" s="274"/>
      <c r="H1415" s="274"/>
      <c r="I1415" s="274">
        <f>SUM(I1407:I1414)</f>
        <v>645.78560000000004</v>
      </c>
      <c r="J1415" s="340"/>
      <c r="T1415" s="32"/>
    </row>
    <row r="1416" spans="1:20" s="35" customFormat="1" ht="19">
      <c r="A1416" s="384"/>
      <c r="B1416" s="272"/>
      <c r="C1416" s="291"/>
      <c r="D1416" s="273"/>
      <c r="E1416" s="273"/>
      <c r="F1416" s="274"/>
      <c r="G1416" s="274"/>
      <c r="H1416" s="274" t="s">
        <v>13</v>
      </c>
      <c r="I1416" s="274">
        <v>645.79999999999995</v>
      </c>
      <c r="J1416" s="340" t="s">
        <v>20</v>
      </c>
      <c r="T1416" s="32"/>
    </row>
    <row r="1417" spans="1:20" ht="409.6">
      <c r="A1417" s="292">
        <v>43</v>
      </c>
      <c r="B1417" s="57" t="s">
        <v>1385</v>
      </c>
      <c r="C1417" s="276"/>
      <c r="D1417" s="276"/>
      <c r="E1417" s="276"/>
      <c r="F1417" s="298"/>
      <c r="G1417" s="298"/>
      <c r="H1417" s="298"/>
      <c r="I1417" s="298"/>
      <c r="J1417" s="338"/>
    </row>
    <row r="1418" spans="1:20">
      <c r="A1418" s="324"/>
      <c r="B1418" s="293" t="s">
        <v>418</v>
      </c>
      <c r="C1418" s="276">
        <v>40</v>
      </c>
      <c r="D1418" s="276">
        <v>1</v>
      </c>
      <c r="E1418" s="276">
        <v>1</v>
      </c>
      <c r="F1418" s="298">
        <v>1</v>
      </c>
      <c r="G1418" s="298">
        <v>2.6</v>
      </c>
      <c r="H1418" s="298">
        <v>2.1</v>
      </c>
      <c r="I1418" s="316">
        <f t="shared" ref="I1418" si="140">PRODUCT(C1418:H1418)</f>
        <v>218.4</v>
      </c>
      <c r="J1418" s="338" t="s">
        <v>20</v>
      </c>
    </row>
    <row r="1419" spans="1:20" s="35" customFormat="1" ht="228">
      <c r="A1419" s="384">
        <v>44</v>
      </c>
      <c r="B1419" s="311" t="s">
        <v>1386</v>
      </c>
      <c r="C1419" s="291"/>
      <c r="D1419" s="273"/>
      <c r="E1419" s="273"/>
      <c r="F1419" s="274"/>
      <c r="G1419" s="274"/>
      <c r="H1419" s="274"/>
      <c r="I1419" s="274"/>
      <c r="J1419" s="340"/>
      <c r="T1419" s="32"/>
    </row>
    <row r="1420" spans="1:20" s="35" customFormat="1" ht="19">
      <c r="A1420" s="384"/>
      <c r="B1420" s="272" t="s">
        <v>1335</v>
      </c>
      <c r="C1420" s="291"/>
      <c r="D1420" s="273"/>
      <c r="E1420" s="273"/>
      <c r="F1420" s="274"/>
      <c r="G1420" s="274">
        <f>I1306</f>
        <v>24148.799999999999</v>
      </c>
      <c r="H1420" s="274"/>
      <c r="I1420" s="274">
        <f>G1420/1000</f>
        <v>24.148799999999998</v>
      </c>
      <c r="J1420" s="340" t="s">
        <v>1334</v>
      </c>
      <c r="T1420" s="32"/>
    </row>
    <row r="1421" spans="1:20" s="35" customFormat="1" ht="38">
      <c r="A1421" s="318">
        <v>45</v>
      </c>
      <c r="B1421" s="313" t="s">
        <v>419</v>
      </c>
      <c r="C1421" s="315"/>
      <c r="D1421" s="315"/>
      <c r="E1421" s="315"/>
      <c r="F1421" s="316"/>
      <c r="G1421" s="316"/>
      <c r="H1421" s="316"/>
      <c r="I1421" s="316"/>
      <c r="J1421" s="345"/>
      <c r="T1421" s="32"/>
    </row>
    <row r="1422" spans="1:20" s="35" customFormat="1" ht="19">
      <c r="A1422" s="318"/>
      <c r="B1422" s="313" t="s">
        <v>420</v>
      </c>
      <c r="C1422" s="315"/>
      <c r="D1422" s="315"/>
      <c r="E1422" s="315"/>
      <c r="F1422" s="316"/>
      <c r="G1422" s="316"/>
      <c r="H1422" s="316"/>
      <c r="I1422" s="316"/>
      <c r="J1422" s="345"/>
      <c r="T1422" s="32"/>
    </row>
    <row r="1423" spans="1:20" s="35" customFormat="1">
      <c r="A1423" s="325"/>
      <c r="B1423" s="314" t="s">
        <v>421</v>
      </c>
      <c r="C1423" s="315">
        <v>40</v>
      </c>
      <c r="D1423" s="315">
        <v>1</v>
      </c>
      <c r="E1423" s="315">
        <v>1</v>
      </c>
      <c r="F1423" s="316">
        <v>1.3</v>
      </c>
      <c r="G1423" s="316"/>
      <c r="H1423" s="316"/>
      <c r="I1423" s="316">
        <f>PRODUCT(C1423:H1423)</f>
        <v>52</v>
      </c>
      <c r="J1423" s="345"/>
      <c r="T1423" s="32"/>
    </row>
    <row r="1424" spans="1:20" s="35" customFormat="1">
      <c r="A1424" s="325"/>
      <c r="B1424" s="314" t="s">
        <v>422</v>
      </c>
      <c r="C1424" s="315">
        <v>40</v>
      </c>
      <c r="D1424" s="315">
        <v>1</v>
      </c>
      <c r="E1424" s="315">
        <v>1</v>
      </c>
      <c r="F1424" s="316">
        <v>1.36</v>
      </c>
      <c r="G1424" s="316"/>
      <c r="H1424" s="316"/>
      <c r="I1424" s="316">
        <f>PRODUCT(C1424:H1424)</f>
        <v>54.400000000000006</v>
      </c>
      <c r="J1424" s="345"/>
      <c r="T1424" s="32"/>
    </row>
    <row r="1425" spans="1:20" s="35" customFormat="1">
      <c r="A1425" s="325"/>
      <c r="B1425" s="314"/>
      <c r="C1425" s="315"/>
      <c r="D1425" s="315"/>
      <c r="E1425" s="315"/>
      <c r="F1425" s="316"/>
      <c r="G1425" s="316"/>
      <c r="H1425" s="316" t="s">
        <v>78</v>
      </c>
      <c r="I1425" s="316">
        <f>SUM(I1423:I1424)</f>
        <v>106.4</v>
      </c>
      <c r="J1425" s="345"/>
      <c r="T1425" s="32"/>
    </row>
    <row r="1426" spans="1:20" s="35" customFormat="1" ht="19">
      <c r="A1426" s="325"/>
      <c r="B1426" s="314"/>
      <c r="C1426" s="315"/>
      <c r="D1426" s="315"/>
      <c r="E1426" s="315"/>
      <c r="F1426" s="316"/>
      <c r="G1426" s="316"/>
      <c r="H1426" s="316" t="s">
        <v>13</v>
      </c>
      <c r="I1426" s="316">
        <f>I1425</f>
        <v>106.4</v>
      </c>
      <c r="J1426" s="345" t="s">
        <v>333</v>
      </c>
      <c r="T1426" s="32"/>
    </row>
    <row r="1427" spans="1:20" s="35" customFormat="1">
      <c r="A1427" s="325"/>
      <c r="B1427" s="314"/>
      <c r="C1427" s="315"/>
      <c r="D1427" s="315"/>
      <c r="E1427" s="315"/>
      <c r="F1427" s="316"/>
      <c r="G1427" s="316"/>
      <c r="H1427" s="316"/>
      <c r="I1427" s="316"/>
      <c r="J1427" s="345"/>
      <c r="T1427" s="32"/>
    </row>
    <row r="1428" spans="1:20" s="35" customFormat="1" ht="38">
      <c r="A1428" s="318">
        <v>46</v>
      </c>
      <c r="B1428" s="313" t="s">
        <v>423</v>
      </c>
      <c r="C1428" s="315"/>
      <c r="D1428" s="315"/>
      <c r="E1428" s="315"/>
      <c r="F1428" s="316"/>
      <c r="G1428" s="316"/>
      <c r="H1428" s="316"/>
      <c r="I1428" s="316"/>
      <c r="J1428" s="345"/>
      <c r="T1428" s="32"/>
    </row>
    <row r="1429" spans="1:20" s="35" customFormat="1" ht="19">
      <c r="A1429" s="318"/>
      <c r="B1429" s="313" t="s">
        <v>424</v>
      </c>
      <c r="C1429" s="315"/>
      <c r="D1429" s="315"/>
      <c r="E1429" s="315"/>
      <c r="F1429" s="316"/>
      <c r="G1429" s="316"/>
      <c r="H1429" s="316"/>
      <c r="I1429" s="316"/>
      <c r="J1429" s="345"/>
      <c r="T1429" s="32"/>
    </row>
    <row r="1430" spans="1:20" s="35" customFormat="1">
      <c r="A1430" s="325"/>
      <c r="B1430" s="314" t="s">
        <v>425</v>
      </c>
      <c r="C1430" s="315">
        <v>40</v>
      </c>
      <c r="D1430" s="315">
        <v>1</v>
      </c>
      <c r="E1430" s="315">
        <v>1</v>
      </c>
      <c r="F1430" s="316"/>
      <c r="G1430" s="316"/>
      <c r="H1430" s="316"/>
      <c r="I1430" s="316">
        <f>PRODUCT(C1430:H1430)</f>
        <v>40</v>
      </c>
      <c r="J1430" s="345"/>
      <c r="T1430" s="32"/>
    </row>
    <row r="1431" spans="1:20" s="35" customFormat="1">
      <c r="A1431" s="325"/>
      <c r="B1431" s="314" t="s">
        <v>426</v>
      </c>
      <c r="C1431" s="315">
        <v>40</v>
      </c>
      <c r="D1431" s="315">
        <v>1</v>
      </c>
      <c r="E1431" s="315">
        <v>1</v>
      </c>
      <c r="F1431" s="316"/>
      <c r="G1431" s="316"/>
      <c r="H1431" s="316"/>
      <c r="I1431" s="316">
        <f>PRODUCT(C1431:H1431)</f>
        <v>40</v>
      </c>
      <c r="J1431" s="345"/>
      <c r="T1431" s="32"/>
    </row>
    <row r="1432" spans="1:20" s="35" customFormat="1">
      <c r="A1432" s="325"/>
      <c r="B1432" s="314"/>
      <c r="C1432" s="315"/>
      <c r="D1432" s="315"/>
      <c r="E1432" s="315"/>
      <c r="F1432" s="316"/>
      <c r="G1432" s="316"/>
      <c r="H1432" s="316" t="s">
        <v>78</v>
      </c>
      <c r="I1432" s="316">
        <f>SUM(I1430:I1431)</f>
        <v>80</v>
      </c>
      <c r="J1432" s="345"/>
      <c r="T1432" s="32"/>
    </row>
    <row r="1433" spans="1:20" s="35" customFormat="1" ht="19">
      <c r="A1433" s="325"/>
      <c r="B1433" s="314"/>
      <c r="C1433" s="315"/>
      <c r="D1433" s="315"/>
      <c r="E1433" s="315"/>
      <c r="F1433" s="316"/>
      <c r="G1433" s="316"/>
      <c r="H1433" s="316" t="s">
        <v>13</v>
      </c>
      <c r="I1433" s="316">
        <f>I1432</f>
        <v>80</v>
      </c>
      <c r="J1433" s="345" t="s">
        <v>378</v>
      </c>
      <c r="T1433" s="32"/>
    </row>
    <row r="1434" spans="1:20" s="35" customFormat="1">
      <c r="A1434" s="325"/>
      <c r="B1434" s="314"/>
      <c r="C1434" s="315"/>
      <c r="D1434" s="315"/>
      <c r="E1434" s="315"/>
      <c r="F1434" s="316"/>
      <c r="G1434" s="316"/>
      <c r="H1434" s="316"/>
      <c r="I1434" s="316"/>
      <c r="J1434" s="345"/>
      <c r="T1434" s="32"/>
    </row>
    <row r="1435" spans="1:20" s="35" customFormat="1" ht="38">
      <c r="A1435" s="318">
        <v>47</v>
      </c>
      <c r="B1435" s="313" t="s">
        <v>427</v>
      </c>
      <c r="C1435" s="315"/>
      <c r="D1435" s="315"/>
      <c r="E1435" s="315"/>
      <c r="F1435" s="316"/>
      <c r="G1435" s="316"/>
      <c r="H1435" s="316"/>
      <c r="I1435" s="316"/>
      <c r="J1435" s="345"/>
      <c r="T1435" s="32"/>
    </row>
    <row r="1436" spans="1:20" s="35" customFormat="1" ht="19">
      <c r="A1436" s="318"/>
      <c r="B1436" s="313" t="s">
        <v>428</v>
      </c>
      <c r="C1436" s="315"/>
      <c r="D1436" s="315"/>
      <c r="E1436" s="315"/>
      <c r="F1436" s="316"/>
      <c r="G1436" s="316"/>
      <c r="H1436" s="316"/>
      <c r="I1436" s="316"/>
      <c r="J1436" s="345"/>
      <c r="T1436" s="32"/>
    </row>
    <row r="1437" spans="1:20" s="35" customFormat="1">
      <c r="A1437" s="325"/>
      <c r="B1437" s="314" t="s">
        <v>146</v>
      </c>
      <c r="C1437" s="315">
        <v>40</v>
      </c>
      <c r="D1437" s="315">
        <v>1</v>
      </c>
      <c r="E1437" s="315">
        <v>1</v>
      </c>
      <c r="F1437" s="316"/>
      <c r="G1437" s="316"/>
      <c r="H1437" s="316"/>
      <c r="I1437" s="316">
        <f>PRODUCT(C1437:H1437)</f>
        <v>40</v>
      </c>
      <c r="J1437" s="345"/>
      <c r="T1437" s="32"/>
    </row>
    <row r="1438" spans="1:20" s="35" customFormat="1">
      <c r="A1438" s="325"/>
      <c r="B1438" s="314" t="s">
        <v>429</v>
      </c>
      <c r="C1438" s="315">
        <v>40</v>
      </c>
      <c r="D1438" s="315">
        <v>1</v>
      </c>
      <c r="E1438" s="315">
        <v>1</v>
      </c>
      <c r="F1438" s="316"/>
      <c r="G1438" s="316"/>
      <c r="H1438" s="316"/>
      <c r="I1438" s="316">
        <f>PRODUCT(C1438:H1438)</f>
        <v>40</v>
      </c>
      <c r="J1438" s="345"/>
      <c r="T1438" s="32"/>
    </row>
    <row r="1439" spans="1:20" s="35" customFormat="1">
      <c r="A1439" s="325"/>
      <c r="B1439" s="314"/>
      <c r="C1439" s="315"/>
      <c r="D1439" s="315"/>
      <c r="E1439" s="315"/>
      <c r="F1439" s="316"/>
      <c r="G1439" s="316"/>
      <c r="H1439" s="316" t="s">
        <v>78</v>
      </c>
      <c r="I1439" s="316">
        <f>SUM(I1437:I1438)</f>
        <v>80</v>
      </c>
      <c r="J1439" s="345"/>
      <c r="T1439" s="32"/>
    </row>
    <row r="1440" spans="1:20" s="35" customFormat="1" ht="19">
      <c r="A1440" s="325"/>
      <c r="B1440" s="314"/>
      <c r="C1440" s="315"/>
      <c r="D1440" s="315"/>
      <c r="E1440" s="315"/>
      <c r="F1440" s="316"/>
      <c r="G1440" s="316"/>
      <c r="H1440" s="316" t="s">
        <v>13</v>
      </c>
      <c r="I1440" s="316">
        <f>I1439</f>
        <v>80</v>
      </c>
      <c r="J1440" s="345" t="s">
        <v>378</v>
      </c>
      <c r="T1440" s="32"/>
    </row>
    <row r="1441" spans="1:20" s="35" customFormat="1">
      <c r="A1441" s="325"/>
      <c r="B1441" s="314"/>
      <c r="C1441" s="315"/>
      <c r="D1441" s="315"/>
      <c r="E1441" s="315"/>
      <c r="F1441" s="316"/>
      <c r="G1441" s="316"/>
      <c r="H1441" s="316"/>
      <c r="I1441" s="316"/>
      <c r="J1441" s="345"/>
      <c r="T1441" s="32"/>
    </row>
    <row r="1442" spans="1:20" s="35" customFormat="1" ht="38">
      <c r="A1442" s="318">
        <v>48</v>
      </c>
      <c r="B1442" s="313" t="s">
        <v>430</v>
      </c>
      <c r="C1442" s="315"/>
      <c r="D1442" s="315"/>
      <c r="E1442" s="315"/>
      <c r="F1442" s="316"/>
      <c r="G1442" s="316"/>
      <c r="H1442" s="316"/>
      <c r="I1442" s="316"/>
      <c r="J1442" s="341"/>
      <c r="T1442" s="32"/>
    </row>
    <row r="1443" spans="1:20" s="35" customFormat="1" ht="19">
      <c r="A1443" s="318"/>
      <c r="B1443" s="272" t="s">
        <v>164</v>
      </c>
      <c r="C1443" s="273">
        <v>40</v>
      </c>
      <c r="D1443" s="273">
        <v>1</v>
      </c>
      <c r="E1443" s="273">
        <v>2</v>
      </c>
      <c r="F1443" s="274"/>
      <c r="G1443" s="274"/>
      <c r="H1443" s="274"/>
      <c r="I1443" s="274">
        <f t="shared" ref="I1443:I1449" si="141">PRODUCT(C1443:H1443)</f>
        <v>80</v>
      </c>
      <c r="J1443" s="345"/>
      <c r="T1443" s="32"/>
    </row>
    <row r="1444" spans="1:20" s="35" customFormat="1" ht="19">
      <c r="A1444" s="323"/>
      <c r="B1444" s="272" t="s">
        <v>165</v>
      </c>
      <c r="C1444" s="273">
        <v>40</v>
      </c>
      <c r="D1444" s="273">
        <v>1</v>
      </c>
      <c r="E1444" s="273">
        <v>2</v>
      </c>
      <c r="F1444" s="274"/>
      <c r="G1444" s="274"/>
      <c r="H1444" s="274"/>
      <c r="I1444" s="274">
        <f t="shared" si="141"/>
        <v>80</v>
      </c>
      <c r="J1444" s="341"/>
      <c r="T1444" s="32"/>
    </row>
    <row r="1445" spans="1:20" s="35" customFormat="1" ht="19">
      <c r="A1445" s="323"/>
      <c r="B1445" s="272" t="s">
        <v>166</v>
      </c>
      <c r="C1445" s="273">
        <v>40</v>
      </c>
      <c r="D1445" s="273">
        <v>1</v>
      </c>
      <c r="E1445" s="273">
        <v>2</v>
      </c>
      <c r="F1445" s="274"/>
      <c r="G1445" s="274"/>
      <c r="H1445" s="274"/>
      <c r="I1445" s="274">
        <f t="shared" si="141"/>
        <v>80</v>
      </c>
      <c r="J1445" s="341"/>
      <c r="T1445" s="32"/>
    </row>
    <row r="1446" spans="1:20" s="59" customFormat="1" ht="19">
      <c r="A1446" s="323"/>
      <c r="B1446" s="272" t="s">
        <v>167</v>
      </c>
      <c r="C1446" s="273">
        <v>40</v>
      </c>
      <c r="D1446" s="273">
        <v>1</v>
      </c>
      <c r="E1446" s="273">
        <v>2</v>
      </c>
      <c r="F1446" s="274"/>
      <c r="G1446" s="274"/>
      <c r="H1446" s="274"/>
      <c r="I1446" s="274">
        <f t="shared" si="141"/>
        <v>80</v>
      </c>
      <c r="J1446" s="341"/>
      <c r="K1446" s="58"/>
      <c r="T1446" s="32"/>
    </row>
    <row r="1447" spans="1:20" s="35" customFormat="1" ht="19">
      <c r="A1447" s="323"/>
      <c r="B1447" s="272" t="s">
        <v>168</v>
      </c>
      <c r="C1447" s="273">
        <v>40</v>
      </c>
      <c r="D1447" s="273">
        <v>1</v>
      </c>
      <c r="E1447" s="273">
        <v>2</v>
      </c>
      <c r="F1447" s="274"/>
      <c r="G1447" s="274"/>
      <c r="H1447" s="274"/>
      <c r="I1447" s="274">
        <f t="shared" si="141"/>
        <v>80</v>
      </c>
      <c r="J1447" s="341"/>
      <c r="T1447" s="32"/>
    </row>
    <row r="1448" spans="1:20" ht="19">
      <c r="A1448" s="323"/>
      <c r="B1448" s="272" t="s">
        <v>169</v>
      </c>
      <c r="C1448" s="273">
        <v>40</v>
      </c>
      <c r="D1448" s="273">
        <v>1</v>
      </c>
      <c r="E1448" s="273">
        <v>2</v>
      </c>
      <c r="F1448" s="298"/>
      <c r="G1448" s="274"/>
      <c r="H1448" s="274"/>
      <c r="I1448" s="274">
        <f t="shared" si="141"/>
        <v>80</v>
      </c>
      <c r="J1448" s="341"/>
    </row>
    <row r="1449" spans="1:20" ht="19">
      <c r="A1449" s="325"/>
      <c r="B1449" s="272" t="s">
        <v>379</v>
      </c>
      <c r="C1449" s="273">
        <v>40</v>
      </c>
      <c r="D1449" s="273">
        <v>1</v>
      </c>
      <c r="E1449" s="273">
        <v>2</v>
      </c>
      <c r="F1449" s="274"/>
      <c r="G1449" s="274"/>
      <c r="H1449" s="274"/>
      <c r="I1449" s="274">
        <f t="shared" si="141"/>
        <v>80</v>
      </c>
      <c r="J1449" s="345"/>
    </row>
    <row r="1450" spans="1:20">
      <c r="A1450" s="325"/>
      <c r="B1450" s="314"/>
      <c r="C1450" s="315"/>
      <c r="D1450" s="315"/>
      <c r="E1450" s="315"/>
      <c r="F1450" s="316"/>
      <c r="G1450" s="316"/>
      <c r="H1450" s="316" t="s">
        <v>78</v>
      </c>
      <c r="I1450" s="316">
        <f>SUM(I1443:I1449)</f>
        <v>560</v>
      </c>
      <c r="J1450" s="345"/>
    </row>
    <row r="1451" spans="1:20" s="35" customFormat="1" ht="19">
      <c r="A1451" s="325"/>
      <c r="B1451" s="314"/>
      <c r="C1451" s="315"/>
      <c r="D1451" s="315"/>
      <c r="E1451" s="315"/>
      <c r="F1451" s="316"/>
      <c r="G1451" s="316"/>
      <c r="H1451" s="316" t="s">
        <v>13</v>
      </c>
      <c r="I1451" s="316">
        <f>I1450</f>
        <v>560</v>
      </c>
      <c r="J1451" s="345" t="s">
        <v>378</v>
      </c>
      <c r="T1451" s="32"/>
    </row>
    <row r="1452" spans="1:20" s="35" customFormat="1">
      <c r="A1452" s="325"/>
      <c r="B1452" s="314"/>
      <c r="C1452" s="315"/>
      <c r="D1452" s="315"/>
      <c r="E1452" s="315"/>
      <c r="F1452" s="316"/>
      <c r="G1452" s="316"/>
      <c r="H1452" s="316"/>
      <c r="I1452" s="316"/>
      <c r="J1452" s="345"/>
      <c r="T1452" s="32"/>
    </row>
    <row r="1453" spans="1:20" s="35" customFormat="1" ht="38">
      <c r="A1453" s="318">
        <v>49</v>
      </c>
      <c r="B1453" s="313" t="s">
        <v>431</v>
      </c>
      <c r="C1453" s="315">
        <v>1</v>
      </c>
      <c r="D1453" s="315" t="s">
        <v>2</v>
      </c>
      <c r="E1453" s="315">
        <v>4</v>
      </c>
      <c r="F1453" s="316"/>
      <c r="G1453" s="316"/>
      <c r="H1453" s="316"/>
      <c r="I1453" s="316">
        <f>PRODUCT(C1453:H1453)</f>
        <v>4</v>
      </c>
      <c r="J1453" s="345" t="s">
        <v>378</v>
      </c>
      <c r="T1453" s="32"/>
    </row>
    <row r="1454" spans="1:20" s="35" customFormat="1">
      <c r="A1454" s="325"/>
      <c r="B1454" s="314"/>
      <c r="C1454" s="315"/>
      <c r="D1454" s="315"/>
      <c r="E1454" s="315"/>
      <c r="F1454" s="316"/>
      <c r="G1454" s="316"/>
      <c r="H1454" s="316"/>
      <c r="I1454" s="316"/>
      <c r="J1454" s="345"/>
      <c r="T1454" s="32"/>
    </row>
    <row r="1455" spans="1:20" s="35" customFormat="1" ht="38">
      <c r="A1455" s="318">
        <v>50</v>
      </c>
      <c r="B1455" s="313" t="s">
        <v>432</v>
      </c>
      <c r="C1455" s="315">
        <v>1</v>
      </c>
      <c r="D1455" s="315" t="s">
        <v>2</v>
      </c>
      <c r="E1455" s="315">
        <v>4</v>
      </c>
      <c r="F1455" s="316"/>
      <c r="G1455" s="316"/>
      <c r="H1455" s="316"/>
      <c r="I1455" s="316">
        <f>PRODUCT(C1455:H1455)</f>
        <v>4</v>
      </c>
      <c r="J1455" s="345" t="s">
        <v>378</v>
      </c>
      <c r="T1455" s="32"/>
    </row>
    <row r="1456" spans="1:20" s="35" customFormat="1">
      <c r="A1456" s="390"/>
      <c r="B1456" s="313"/>
      <c r="C1456" s="315"/>
      <c r="D1456" s="315"/>
      <c r="E1456" s="315"/>
      <c r="F1456" s="316"/>
      <c r="G1456" s="316"/>
      <c r="H1456" s="316"/>
      <c r="I1456" s="316"/>
      <c r="J1456" s="345"/>
      <c r="T1456" s="32"/>
    </row>
    <row r="1457" spans="1:20" s="35" customFormat="1" ht="38">
      <c r="A1457" s="318">
        <v>51</v>
      </c>
      <c r="B1457" s="60" t="s">
        <v>433</v>
      </c>
      <c r="C1457" s="315">
        <v>1</v>
      </c>
      <c r="D1457" s="315"/>
      <c r="E1457" s="315">
        <v>1</v>
      </c>
      <c r="F1457" s="316"/>
      <c r="G1457" s="316"/>
      <c r="H1457" s="316"/>
      <c r="I1457" s="316">
        <v>1</v>
      </c>
      <c r="J1457" s="345" t="s">
        <v>378</v>
      </c>
      <c r="T1457" s="32"/>
    </row>
    <row r="1458" spans="1:20" s="35" customFormat="1" ht="323">
      <c r="A1458" s="318">
        <v>52</v>
      </c>
      <c r="B1458" s="7" t="s">
        <v>1387</v>
      </c>
      <c r="C1458" s="315"/>
      <c r="D1458" s="315"/>
      <c r="E1458" s="315"/>
      <c r="F1458" s="316"/>
      <c r="G1458" s="316"/>
      <c r="H1458" s="316"/>
      <c r="I1458" s="316"/>
      <c r="J1458" s="345"/>
      <c r="T1458" s="32"/>
    </row>
    <row r="1459" spans="1:20" s="35" customFormat="1" ht="57">
      <c r="A1459" s="325"/>
      <c r="B1459" s="7" t="s">
        <v>434</v>
      </c>
      <c r="C1459" s="315"/>
      <c r="D1459" s="315"/>
      <c r="E1459" s="315"/>
      <c r="F1459" s="316"/>
      <c r="G1459" s="316"/>
      <c r="H1459" s="316"/>
      <c r="I1459" s="316"/>
      <c r="J1459" s="345"/>
      <c r="T1459" s="32"/>
    </row>
    <row r="1460" spans="1:20" s="35" customFormat="1">
      <c r="A1460" s="325"/>
      <c r="B1460" s="314" t="s">
        <v>435</v>
      </c>
      <c r="C1460" s="315">
        <v>2</v>
      </c>
      <c r="D1460" s="315">
        <v>2</v>
      </c>
      <c r="E1460" s="315">
        <v>2</v>
      </c>
      <c r="F1460" s="316">
        <v>36</v>
      </c>
      <c r="G1460" s="316"/>
      <c r="H1460" s="316"/>
      <c r="I1460" s="316">
        <f>PRODUCT(C1460:H1460)</f>
        <v>288</v>
      </c>
      <c r="J1460" s="345"/>
      <c r="T1460" s="32"/>
    </row>
    <row r="1461" spans="1:20" s="35" customFormat="1">
      <c r="A1461" s="325"/>
      <c r="B1461" s="314" t="s">
        <v>436</v>
      </c>
      <c r="C1461" s="315">
        <v>2</v>
      </c>
      <c r="D1461" s="315">
        <v>2</v>
      </c>
      <c r="E1461" s="315">
        <v>2</v>
      </c>
      <c r="F1461" s="316">
        <v>1.35</v>
      </c>
      <c r="G1461" s="316"/>
      <c r="H1461" s="316"/>
      <c r="I1461" s="316">
        <f>PRODUCT(C1461:H1461)</f>
        <v>10.8</v>
      </c>
      <c r="J1461" s="345"/>
      <c r="T1461" s="32"/>
    </row>
    <row r="1462" spans="1:20" s="35" customFormat="1">
      <c r="A1462" s="325"/>
      <c r="B1462" s="314" t="s">
        <v>437</v>
      </c>
      <c r="C1462" s="315">
        <v>2</v>
      </c>
      <c r="D1462" s="315">
        <v>1</v>
      </c>
      <c r="E1462" s="315">
        <v>2</v>
      </c>
      <c r="F1462" s="316">
        <v>1.5</v>
      </c>
      <c r="G1462" s="316"/>
      <c r="H1462" s="316"/>
      <c r="I1462" s="316">
        <f>PRODUCT(C1462:H1462)</f>
        <v>6</v>
      </c>
      <c r="J1462" s="345"/>
      <c r="T1462" s="32"/>
    </row>
    <row r="1463" spans="1:20" s="35" customFormat="1">
      <c r="A1463" s="325"/>
      <c r="B1463" s="314"/>
      <c r="C1463" s="315"/>
      <c r="D1463" s="315"/>
      <c r="E1463" s="315"/>
      <c r="F1463" s="316"/>
      <c r="G1463" s="316"/>
      <c r="H1463" s="316" t="s">
        <v>78</v>
      </c>
      <c r="I1463" s="316">
        <f>SUM(I1460:I1462)</f>
        <v>304.8</v>
      </c>
      <c r="J1463" s="345"/>
      <c r="T1463" s="32"/>
    </row>
    <row r="1464" spans="1:20" s="35" customFormat="1" ht="19">
      <c r="A1464" s="325"/>
      <c r="B1464" s="314"/>
      <c r="C1464" s="315"/>
      <c r="D1464" s="315"/>
      <c r="E1464" s="315"/>
      <c r="F1464" s="316"/>
      <c r="G1464" s="316"/>
      <c r="H1464" s="316" t="s">
        <v>13</v>
      </c>
      <c r="I1464" s="316">
        <f>I1463</f>
        <v>304.8</v>
      </c>
      <c r="J1464" s="345" t="s">
        <v>333</v>
      </c>
      <c r="T1464" s="32"/>
    </row>
    <row r="1465" spans="1:20" s="35" customFormat="1">
      <c r="A1465" s="325"/>
      <c r="B1465" s="314"/>
      <c r="C1465" s="315"/>
      <c r="D1465" s="315"/>
      <c r="E1465" s="315"/>
      <c r="F1465" s="316"/>
      <c r="G1465" s="316"/>
      <c r="H1465" s="316"/>
      <c r="I1465" s="316"/>
      <c r="J1465" s="345"/>
      <c r="T1465" s="32"/>
    </row>
    <row r="1466" spans="1:20" s="35" customFormat="1" ht="38">
      <c r="A1466" s="325"/>
      <c r="B1466" s="313" t="s">
        <v>438</v>
      </c>
      <c r="C1466" s="315"/>
      <c r="D1466" s="315"/>
      <c r="E1466" s="315"/>
      <c r="F1466" s="316"/>
      <c r="G1466" s="316"/>
      <c r="H1466" s="316"/>
      <c r="I1466" s="316"/>
      <c r="J1466" s="345"/>
      <c r="T1466" s="32"/>
    </row>
    <row r="1467" spans="1:20" s="35" customFormat="1" ht="19">
      <c r="A1467" s="325"/>
      <c r="B1467" s="313" t="s">
        <v>439</v>
      </c>
      <c r="C1467" s="315">
        <v>2</v>
      </c>
      <c r="D1467" s="315">
        <v>1</v>
      </c>
      <c r="E1467" s="315">
        <v>1</v>
      </c>
      <c r="F1467" s="316">
        <v>30</v>
      </c>
      <c r="G1467" s="316"/>
      <c r="H1467" s="316"/>
      <c r="I1467" s="316">
        <f>PRODUCT(C1467:H1467)</f>
        <v>60</v>
      </c>
      <c r="J1467" s="345"/>
      <c r="L1467" s="35">
        <f t="shared" ref="L1467:L1472" si="142">C1467*D1467*E1467</f>
        <v>2</v>
      </c>
      <c r="T1467" s="32"/>
    </row>
    <row r="1468" spans="1:20" s="35" customFormat="1" ht="19">
      <c r="A1468" s="325"/>
      <c r="B1468" s="313" t="s">
        <v>440</v>
      </c>
      <c r="C1468" s="315">
        <v>2</v>
      </c>
      <c r="D1468" s="315">
        <v>2</v>
      </c>
      <c r="E1468" s="315">
        <v>2</v>
      </c>
      <c r="F1468" s="316">
        <v>22.1</v>
      </c>
      <c r="G1468" s="316"/>
      <c r="H1468" s="316"/>
      <c r="I1468" s="316">
        <f t="shared" ref="I1468:I1477" si="143">PRODUCT(C1468:H1468)</f>
        <v>176.8</v>
      </c>
      <c r="J1468" s="345"/>
      <c r="L1468" s="35">
        <f t="shared" si="142"/>
        <v>8</v>
      </c>
      <c r="T1468" s="32"/>
    </row>
    <row r="1469" spans="1:20" s="35" customFormat="1" ht="19">
      <c r="A1469" s="325"/>
      <c r="B1469" s="313" t="s">
        <v>441</v>
      </c>
      <c r="C1469" s="315">
        <v>2</v>
      </c>
      <c r="D1469" s="315">
        <v>2</v>
      </c>
      <c r="E1469" s="315">
        <v>2</v>
      </c>
      <c r="F1469" s="316">
        <v>20.100000000000001</v>
      </c>
      <c r="G1469" s="316"/>
      <c r="H1469" s="316"/>
      <c r="I1469" s="316">
        <f t="shared" si="143"/>
        <v>160.80000000000001</v>
      </c>
      <c r="J1469" s="345"/>
      <c r="L1469" s="35">
        <f t="shared" si="142"/>
        <v>8</v>
      </c>
      <c r="T1469" s="32"/>
    </row>
    <row r="1470" spans="1:20" s="35" customFormat="1" ht="19">
      <c r="A1470" s="325"/>
      <c r="B1470" s="313" t="s">
        <v>442</v>
      </c>
      <c r="C1470" s="315">
        <v>2</v>
      </c>
      <c r="D1470" s="315">
        <v>2</v>
      </c>
      <c r="E1470" s="315">
        <v>2</v>
      </c>
      <c r="F1470" s="316">
        <v>17.100000000000001</v>
      </c>
      <c r="G1470" s="316"/>
      <c r="H1470" s="316"/>
      <c r="I1470" s="316">
        <f t="shared" si="143"/>
        <v>136.80000000000001</v>
      </c>
      <c r="J1470" s="345"/>
      <c r="L1470" s="35">
        <f t="shared" si="142"/>
        <v>8</v>
      </c>
      <c r="T1470" s="32"/>
    </row>
    <row r="1471" spans="1:20" s="35" customFormat="1" ht="19">
      <c r="A1471" s="325"/>
      <c r="B1471" s="313" t="s">
        <v>440</v>
      </c>
      <c r="C1471" s="315">
        <v>2</v>
      </c>
      <c r="D1471" s="315">
        <v>2</v>
      </c>
      <c r="E1471" s="315">
        <v>2</v>
      </c>
      <c r="F1471" s="316">
        <v>14</v>
      </c>
      <c r="G1471" s="316"/>
      <c r="H1471" s="316"/>
      <c r="I1471" s="316">
        <f t="shared" si="143"/>
        <v>112</v>
      </c>
      <c r="J1471" s="345"/>
      <c r="L1471" s="35">
        <f t="shared" si="142"/>
        <v>8</v>
      </c>
      <c r="T1471" s="32"/>
    </row>
    <row r="1472" spans="1:20" s="35" customFormat="1" ht="19">
      <c r="A1472" s="325"/>
      <c r="B1472" s="313" t="s">
        <v>443</v>
      </c>
      <c r="C1472" s="315">
        <v>2</v>
      </c>
      <c r="D1472" s="315">
        <v>2</v>
      </c>
      <c r="E1472" s="315">
        <v>2</v>
      </c>
      <c r="F1472" s="316">
        <v>11</v>
      </c>
      <c r="G1472" s="316"/>
      <c r="H1472" s="316"/>
      <c r="I1472" s="316">
        <f t="shared" si="143"/>
        <v>88</v>
      </c>
      <c r="J1472" s="345"/>
      <c r="L1472" s="35">
        <f t="shared" si="142"/>
        <v>8</v>
      </c>
      <c r="T1472" s="32"/>
    </row>
    <row r="1473" spans="1:20" s="35" customFormat="1" ht="19">
      <c r="A1473" s="325"/>
      <c r="B1473" s="313" t="s">
        <v>444</v>
      </c>
      <c r="C1473" s="315">
        <v>2</v>
      </c>
      <c r="D1473" s="315">
        <v>2</v>
      </c>
      <c r="E1473" s="315">
        <v>2</v>
      </c>
      <c r="F1473" s="316">
        <v>36.200000000000003</v>
      </c>
      <c r="G1473" s="316"/>
      <c r="H1473" s="316"/>
      <c r="I1473" s="316">
        <f t="shared" si="143"/>
        <v>289.60000000000002</v>
      </c>
      <c r="J1473" s="345"/>
      <c r="L1473" s="35">
        <f>SUM(L1467:L1472)</f>
        <v>42</v>
      </c>
      <c r="T1473" s="32"/>
    </row>
    <row r="1474" spans="1:20" s="35" customFormat="1" ht="19">
      <c r="A1474" s="325"/>
      <c r="B1474" s="313" t="s">
        <v>445</v>
      </c>
      <c r="C1474" s="315">
        <v>2</v>
      </c>
      <c r="D1474" s="315">
        <v>2</v>
      </c>
      <c r="E1474" s="315">
        <v>2</v>
      </c>
      <c r="F1474" s="316">
        <v>33.5</v>
      </c>
      <c r="G1474" s="316"/>
      <c r="H1474" s="316"/>
      <c r="I1474" s="316">
        <f t="shared" si="143"/>
        <v>268</v>
      </c>
      <c r="J1474" s="345"/>
      <c r="T1474" s="32"/>
    </row>
    <row r="1475" spans="1:20" s="35" customFormat="1" ht="19">
      <c r="A1475" s="325"/>
      <c r="B1475" s="313" t="s">
        <v>446</v>
      </c>
      <c r="C1475" s="315">
        <v>2</v>
      </c>
      <c r="D1475" s="315">
        <v>2</v>
      </c>
      <c r="E1475" s="315">
        <v>2</v>
      </c>
      <c r="F1475" s="316">
        <v>29.5</v>
      </c>
      <c r="G1475" s="316"/>
      <c r="H1475" s="316"/>
      <c r="I1475" s="316">
        <f t="shared" si="143"/>
        <v>236</v>
      </c>
      <c r="J1475" s="345"/>
      <c r="T1475" s="32"/>
    </row>
    <row r="1476" spans="1:20" s="35" customFormat="1" ht="19">
      <c r="A1476" s="325"/>
      <c r="B1476" s="313" t="s">
        <v>444</v>
      </c>
      <c r="C1476" s="315">
        <v>2</v>
      </c>
      <c r="D1476" s="315">
        <v>2</v>
      </c>
      <c r="E1476" s="315">
        <v>2</v>
      </c>
      <c r="F1476" s="316">
        <v>27.5</v>
      </c>
      <c r="G1476" s="316"/>
      <c r="H1476" s="316"/>
      <c r="I1476" s="316">
        <f t="shared" si="143"/>
        <v>220</v>
      </c>
      <c r="J1476" s="345"/>
      <c r="T1476" s="32"/>
    </row>
    <row r="1477" spans="1:20" s="35" customFormat="1" ht="19">
      <c r="A1477" s="325"/>
      <c r="B1477" s="313" t="s">
        <v>447</v>
      </c>
      <c r="C1477" s="315">
        <v>2</v>
      </c>
      <c r="D1477" s="315">
        <v>2</v>
      </c>
      <c r="E1477" s="315">
        <v>2</v>
      </c>
      <c r="F1477" s="316">
        <v>25.5</v>
      </c>
      <c r="G1477" s="316"/>
      <c r="H1477" s="316"/>
      <c r="I1477" s="316">
        <f t="shared" si="143"/>
        <v>204</v>
      </c>
      <c r="J1477" s="345"/>
      <c r="T1477" s="32"/>
    </row>
    <row r="1478" spans="1:20" s="35" customFormat="1">
      <c r="A1478" s="325"/>
      <c r="B1478" s="314"/>
      <c r="C1478" s="315"/>
      <c r="D1478" s="315"/>
      <c r="E1478" s="315"/>
      <c r="F1478" s="316"/>
      <c r="G1478" s="316"/>
      <c r="H1478" s="316" t="s">
        <v>78</v>
      </c>
      <c r="I1478" s="316">
        <f>SUM(I1467:I1477)</f>
        <v>1952</v>
      </c>
      <c r="J1478" s="345"/>
      <c r="T1478" s="32"/>
    </row>
    <row r="1479" spans="1:20" s="35" customFormat="1" ht="19">
      <c r="A1479" s="325"/>
      <c r="B1479" s="314"/>
      <c r="C1479" s="315"/>
      <c r="D1479" s="315"/>
      <c r="E1479" s="315"/>
      <c r="F1479" s="316"/>
      <c r="G1479" s="316"/>
      <c r="H1479" s="316" t="s">
        <v>13</v>
      </c>
      <c r="I1479" s="316">
        <f>I1478</f>
        <v>1952</v>
      </c>
      <c r="J1479" s="345" t="s">
        <v>333</v>
      </c>
      <c r="T1479" s="32"/>
    </row>
    <row r="1480" spans="1:20" s="35" customFormat="1" ht="38">
      <c r="A1480" s="325"/>
      <c r="B1480" s="313" t="s">
        <v>448</v>
      </c>
      <c r="C1480" s="315"/>
      <c r="D1480" s="315"/>
      <c r="E1480" s="315"/>
      <c r="F1480" s="316"/>
      <c r="G1480" s="316"/>
      <c r="H1480" s="316"/>
      <c r="I1480" s="316"/>
      <c r="J1480" s="345"/>
      <c r="T1480" s="32"/>
    </row>
    <row r="1481" spans="1:20" s="35" customFormat="1">
      <c r="A1481" s="325"/>
      <c r="B1481" s="314" t="s">
        <v>449</v>
      </c>
      <c r="C1481" s="315">
        <v>40</v>
      </c>
      <c r="D1481" s="315">
        <v>1</v>
      </c>
      <c r="E1481" s="315">
        <v>1</v>
      </c>
      <c r="F1481" s="316">
        <v>6.85</v>
      </c>
      <c r="G1481" s="316"/>
      <c r="H1481" s="316"/>
      <c r="I1481" s="316">
        <f>PRODUCT(C1481:H1481)</f>
        <v>274</v>
      </c>
      <c r="J1481" s="345"/>
      <c r="T1481" s="32"/>
    </row>
    <row r="1482" spans="1:20" s="35" customFormat="1">
      <c r="A1482" s="325"/>
      <c r="B1482" s="314" t="s">
        <v>450</v>
      </c>
      <c r="C1482" s="315">
        <v>40</v>
      </c>
      <c r="D1482" s="315">
        <v>1</v>
      </c>
      <c r="E1482" s="315">
        <v>1</v>
      </c>
      <c r="F1482" s="316">
        <v>6.76</v>
      </c>
      <c r="G1482" s="316"/>
      <c r="H1482" s="316"/>
      <c r="I1482" s="316">
        <f t="shared" ref="I1482:I1483" si="144">PRODUCT(C1482:H1482)</f>
        <v>270.39999999999998</v>
      </c>
      <c r="J1482" s="345"/>
      <c r="T1482" s="32"/>
    </row>
    <row r="1483" spans="1:20" s="35" customFormat="1">
      <c r="A1483" s="325"/>
      <c r="B1483" s="314" t="s">
        <v>451</v>
      </c>
      <c r="C1483" s="315">
        <v>40</v>
      </c>
      <c r="D1483" s="315">
        <v>1</v>
      </c>
      <c r="E1483" s="315">
        <v>1</v>
      </c>
      <c r="F1483" s="316">
        <v>1.45</v>
      </c>
      <c r="G1483" s="316"/>
      <c r="H1483" s="316"/>
      <c r="I1483" s="316">
        <f t="shared" si="144"/>
        <v>58</v>
      </c>
      <c r="J1483" s="345"/>
      <c r="T1483" s="32"/>
    </row>
    <row r="1484" spans="1:20" s="35" customFormat="1" ht="19">
      <c r="A1484" s="325"/>
      <c r="B1484" s="314"/>
      <c r="C1484" s="315"/>
      <c r="D1484" s="315"/>
      <c r="E1484" s="315"/>
      <c r="F1484" s="316"/>
      <c r="G1484" s="316"/>
      <c r="H1484" s="316"/>
      <c r="I1484" s="316">
        <f>SUM(I1481:I1483)</f>
        <v>602.4</v>
      </c>
      <c r="J1484" s="345" t="s">
        <v>21</v>
      </c>
      <c r="T1484" s="32"/>
    </row>
    <row r="1485" spans="1:20" s="35" customFormat="1" ht="171">
      <c r="A1485" s="318">
        <v>53</v>
      </c>
      <c r="B1485" s="309" t="s">
        <v>1388</v>
      </c>
      <c r="C1485" s="315"/>
      <c r="D1485" s="315"/>
      <c r="E1485" s="315"/>
      <c r="F1485" s="316"/>
      <c r="G1485" s="316"/>
      <c r="H1485" s="316"/>
      <c r="I1485" s="316"/>
      <c r="J1485" s="345"/>
      <c r="T1485" s="32"/>
    </row>
    <row r="1486" spans="1:20" s="35" customFormat="1">
      <c r="A1486" s="325"/>
      <c r="B1486" s="314" t="s">
        <v>449</v>
      </c>
      <c r="C1486" s="315">
        <v>40</v>
      </c>
      <c r="D1486" s="315">
        <v>1</v>
      </c>
      <c r="E1486" s="315">
        <v>1</v>
      </c>
      <c r="F1486" s="316">
        <v>2.5</v>
      </c>
      <c r="G1486" s="316"/>
      <c r="H1486" s="316"/>
      <c r="I1486" s="316">
        <f t="shared" ref="I1486:I1487" si="145">PRODUCT(C1486:H1486)</f>
        <v>100</v>
      </c>
      <c r="J1486" s="345"/>
      <c r="T1486" s="32"/>
    </row>
    <row r="1487" spans="1:20" s="35" customFormat="1">
      <c r="A1487" s="325"/>
      <c r="B1487" s="314" t="s">
        <v>450</v>
      </c>
      <c r="C1487" s="315">
        <v>40</v>
      </c>
      <c r="D1487" s="315">
        <v>1</v>
      </c>
      <c r="E1487" s="315">
        <v>1</v>
      </c>
      <c r="F1487" s="316">
        <v>2.5</v>
      </c>
      <c r="G1487" s="316"/>
      <c r="H1487" s="316"/>
      <c r="I1487" s="316">
        <f t="shared" si="145"/>
        <v>100</v>
      </c>
      <c r="J1487" s="345"/>
      <c r="T1487" s="32"/>
    </row>
    <row r="1488" spans="1:20" s="35" customFormat="1">
      <c r="A1488" s="325"/>
      <c r="B1488" s="314"/>
      <c r="C1488" s="315"/>
      <c r="D1488" s="315"/>
      <c r="E1488" s="315"/>
      <c r="F1488" s="316"/>
      <c r="G1488" s="316"/>
      <c r="H1488" s="316" t="s">
        <v>78</v>
      </c>
      <c r="I1488" s="316">
        <f>SUM(I1486:I1487)</f>
        <v>200</v>
      </c>
      <c r="J1488" s="345"/>
      <c r="T1488" s="32"/>
    </row>
    <row r="1489" spans="1:20" s="35" customFormat="1" ht="19">
      <c r="A1489" s="325"/>
      <c r="B1489" s="314"/>
      <c r="C1489" s="315"/>
      <c r="D1489" s="315"/>
      <c r="E1489" s="315"/>
      <c r="F1489" s="316"/>
      <c r="G1489" s="316"/>
      <c r="H1489" s="316" t="s">
        <v>13</v>
      </c>
      <c r="I1489" s="316">
        <f>I1488</f>
        <v>200</v>
      </c>
      <c r="J1489" s="345" t="s">
        <v>333</v>
      </c>
      <c r="T1489" s="32"/>
    </row>
    <row r="1490" spans="1:20" s="35" customFormat="1">
      <c r="A1490" s="325"/>
      <c r="B1490" s="314"/>
      <c r="C1490" s="315"/>
      <c r="D1490" s="315"/>
      <c r="E1490" s="315"/>
      <c r="F1490" s="316"/>
      <c r="G1490" s="316"/>
      <c r="H1490" s="316"/>
      <c r="I1490" s="316"/>
      <c r="J1490" s="345"/>
      <c r="T1490" s="32"/>
    </row>
    <row r="1491" spans="1:20" s="35" customFormat="1" ht="171">
      <c r="A1491" s="318">
        <v>54</v>
      </c>
      <c r="B1491" s="309" t="s">
        <v>1389</v>
      </c>
      <c r="C1491" s="315"/>
      <c r="D1491" s="315"/>
      <c r="E1491" s="315"/>
      <c r="F1491" s="316"/>
      <c r="G1491" s="316"/>
      <c r="H1491" s="316"/>
      <c r="I1491" s="316"/>
      <c r="J1491" s="345"/>
      <c r="T1491" s="32"/>
    </row>
    <row r="1492" spans="1:20" s="35" customFormat="1" ht="19">
      <c r="A1492" s="390"/>
      <c r="B1492" s="313" t="s">
        <v>452</v>
      </c>
      <c r="C1492" s="315"/>
      <c r="D1492" s="315"/>
      <c r="E1492" s="315"/>
      <c r="F1492" s="316"/>
      <c r="G1492" s="316"/>
      <c r="H1492" s="316"/>
      <c r="I1492" s="316"/>
      <c r="J1492" s="345"/>
      <c r="T1492" s="32"/>
    </row>
    <row r="1493" spans="1:20" s="35" customFormat="1">
      <c r="A1493" s="325"/>
      <c r="B1493" s="314" t="s">
        <v>453</v>
      </c>
      <c r="C1493" s="315">
        <v>2</v>
      </c>
      <c r="D1493" s="315">
        <v>1</v>
      </c>
      <c r="E1493" s="315">
        <v>1</v>
      </c>
      <c r="F1493" s="316"/>
      <c r="G1493" s="316"/>
      <c r="H1493" s="316"/>
      <c r="I1493" s="316">
        <f>PRODUCT(C1493:H1493)</f>
        <v>2</v>
      </c>
      <c r="J1493" s="345"/>
      <c r="T1493" s="32"/>
    </row>
    <row r="1494" spans="1:20" s="35" customFormat="1" ht="19">
      <c r="A1494" s="390"/>
      <c r="B1494" s="313" t="s">
        <v>454</v>
      </c>
      <c r="C1494" s="315"/>
      <c r="D1494" s="315"/>
      <c r="E1494" s="315"/>
      <c r="F1494" s="316"/>
      <c r="G1494" s="316"/>
      <c r="H1494" s="316"/>
      <c r="I1494" s="316"/>
      <c r="J1494" s="345"/>
      <c r="T1494" s="32"/>
    </row>
    <row r="1495" spans="1:20" s="35" customFormat="1">
      <c r="A1495" s="325"/>
      <c r="B1495" s="314" t="s">
        <v>426</v>
      </c>
      <c r="C1495" s="315">
        <v>40</v>
      </c>
      <c r="D1495" s="315">
        <v>1</v>
      </c>
      <c r="E1495" s="315">
        <v>2</v>
      </c>
      <c r="F1495" s="316"/>
      <c r="G1495" s="316"/>
      <c r="H1495" s="316"/>
      <c r="I1495" s="316">
        <f>PRODUCT(C1495:H1495)</f>
        <v>80</v>
      </c>
      <c r="J1495" s="345"/>
      <c r="T1495" s="32"/>
    </row>
    <row r="1496" spans="1:20" s="35" customFormat="1" ht="19">
      <c r="A1496" s="325"/>
      <c r="B1496" s="313" t="s">
        <v>425</v>
      </c>
      <c r="C1496" s="315">
        <v>40</v>
      </c>
      <c r="D1496" s="315">
        <v>1</v>
      </c>
      <c r="E1496" s="315">
        <v>2</v>
      </c>
      <c r="F1496" s="316"/>
      <c r="G1496" s="316"/>
      <c r="H1496" s="316"/>
      <c r="I1496" s="316">
        <f>PRODUCT(C1496:H1496)</f>
        <v>80</v>
      </c>
      <c r="J1496" s="345"/>
      <c r="T1496" s="32"/>
    </row>
    <row r="1497" spans="1:20" s="35" customFormat="1" ht="19">
      <c r="A1497" s="325"/>
      <c r="B1497" s="313" t="s">
        <v>84</v>
      </c>
      <c r="C1497" s="315">
        <v>40</v>
      </c>
      <c r="D1497" s="315">
        <v>1</v>
      </c>
      <c r="E1497" s="315">
        <v>2</v>
      </c>
      <c r="F1497" s="316"/>
      <c r="G1497" s="316"/>
      <c r="H1497" s="316"/>
      <c r="I1497" s="316">
        <f>PRODUCT(C1497:H1497)</f>
        <v>80</v>
      </c>
      <c r="J1497" s="345"/>
      <c r="T1497" s="32"/>
    </row>
    <row r="1498" spans="1:20" s="35" customFormat="1">
      <c r="A1498" s="325"/>
      <c r="B1498" s="314"/>
      <c r="C1498" s="315"/>
      <c r="D1498" s="315"/>
      <c r="E1498" s="315"/>
      <c r="F1498" s="316"/>
      <c r="G1498" s="316"/>
      <c r="H1498" s="316" t="s">
        <v>78</v>
      </c>
      <c r="I1498" s="316">
        <f>SUM(I1493:I1497)</f>
        <v>242</v>
      </c>
      <c r="J1498" s="345"/>
      <c r="T1498" s="32"/>
    </row>
    <row r="1499" spans="1:20" s="35" customFormat="1" ht="19">
      <c r="A1499" s="325"/>
      <c r="B1499" s="314"/>
      <c r="C1499" s="315"/>
      <c r="D1499" s="315"/>
      <c r="E1499" s="315"/>
      <c r="F1499" s="316"/>
      <c r="G1499" s="316"/>
      <c r="H1499" s="316" t="s">
        <v>13</v>
      </c>
      <c r="I1499" s="316">
        <f>I1498</f>
        <v>242</v>
      </c>
      <c r="J1499" s="345" t="s">
        <v>378</v>
      </c>
      <c r="T1499" s="32"/>
    </row>
    <row r="1500" spans="1:20" s="35" customFormat="1">
      <c r="A1500" s="325"/>
      <c r="B1500" s="314"/>
      <c r="C1500" s="315"/>
      <c r="D1500" s="315"/>
      <c r="E1500" s="315"/>
      <c r="F1500" s="316"/>
      <c r="G1500" s="316"/>
      <c r="H1500" s="316"/>
      <c r="I1500" s="316"/>
      <c r="J1500" s="345"/>
      <c r="T1500" s="32"/>
    </row>
    <row r="1501" spans="1:20" s="35" customFormat="1" ht="171">
      <c r="A1501" s="318">
        <v>55</v>
      </c>
      <c r="B1501" s="309" t="s">
        <v>1390</v>
      </c>
      <c r="C1501" s="315"/>
      <c r="D1501" s="315"/>
      <c r="E1501" s="315"/>
      <c r="F1501" s="316"/>
      <c r="G1501" s="316"/>
      <c r="H1501" s="316"/>
      <c r="I1501" s="316"/>
      <c r="J1501" s="345"/>
      <c r="T1501" s="32"/>
    </row>
    <row r="1502" spans="1:20" s="35" customFormat="1" ht="19">
      <c r="A1502" s="390"/>
      <c r="B1502" s="313" t="s">
        <v>452</v>
      </c>
      <c r="C1502" s="315"/>
      <c r="D1502" s="315"/>
      <c r="E1502" s="315"/>
      <c r="F1502" s="316"/>
      <c r="G1502" s="316"/>
      <c r="H1502" s="316"/>
      <c r="I1502" s="316"/>
      <c r="J1502" s="345"/>
      <c r="T1502" s="32"/>
    </row>
    <row r="1503" spans="1:20" s="35" customFormat="1" ht="19">
      <c r="A1503" s="325"/>
      <c r="B1503" s="313" t="s">
        <v>425</v>
      </c>
      <c r="C1503" s="315">
        <v>2</v>
      </c>
      <c r="D1503" s="315">
        <v>1</v>
      </c>
      <c r="E1503" s="315">
        <v>1</v>
      </c>
      <c r="F1503" s="316"/>
      <c r="G1503" s="316"/>
      <c r="H1503" s="316"/>
      <c r="I1503" s="316">
        <f>PRODUCT(C1503:H1503)</f>
        <v>2</v>
      </c>
      <c r="J1503" s="345"/>
      <c r="T1503" s="32"/>
    </row>
    <row r="1504" spans="1:20" s="35" customFormat="1" ht="19">
      <c r="A1504" s="390"/>
      <c r="B1504" s="313" t="s">
        <v>454</v>
      </c>
      <c r="C1504" s="315"/>
      <c r="D1504" s="315"/>
      <c r="E1504" s="315"/>
      <c r="F1504" s="316"/>
      <c r="G1504" s="316"/>
      <c r="H1504" s="316"/>
      <c r="I1504" s="316"/>
      <c r="J1504" s="345"/>
      <c r="T1504" s="32"/>
    </row>
    <row r="1505" spans="1:20" s="35" customFormat="1">
      <c r="A1505" s="325"/>
      <c r="B1505" s="314" t="s">
        <v>426</v>
      </c>
      <c r="C1505" s="315">
        <v>40</v>
      </c>
      <c r="D1505" s="315">
        <v>1</v>
      </c>
      <c r="E1505" s="315">
        <v>1</v>
      </c>
      <c r="F1505" s="316"/>
      <c r="G1505" s="316"/>
      <c r="H1505" s="316"/>
      <c r="I1505" s="316">
        <f>PRODUCT(C1505:H1505)</f>
        <v>40</v>
      </c>
      <c r="J1505" s="345"/>
      <c r="T1505" s="32"/>
    </row>
    <row r="1506" spans="1:20" s="35" customFormat="1" ht="19">
      <c r="A1506" s="325"/>
      <c r="B1506" s="313" t="s">
        <v>425</v>
      </c>
      <c r="C1506" s="315">
        <v>40</v>
      </c>
      <c r="D1506" s="315">
        <v>1</v>
      </c>
      <c r="E1506" s="315">
        <v>1</v>
      </c>
      <c r="F1506" s="316"/>
      <c r="G1506" s="316"/>
      <c r="H1506" s="316"/>
      <c r="I1506" s="316">
        <f t="shared" ref="I1506:I1507" si="146">PRODUCT(C1506:H1506)</f>
        <v>40</v>
      </c>
      <c r="J1506" s="345"/>
      <c r="T1506" s="32"/>
    </row>
    <row r="1507" spans="1:20" s="35" customFormat="1" ht="19">
      <c r="A1507" s="390"/>
      <c r="B1507" s="313" t="s">
        <v>152</v>
      </c>
      <c r="C1507" s="315">
        <v>40</v>
      </c>
      <c r="D1507" s="315">
        <v>1</v>
      </c>
      <c r="E1507" s="315"/>
      <c r="F1507" s="316"/>
      <c r="G1507" s="316"/>
      <c r="H1507" s="316"/>
      <c r="I1507" s="316">
        <f t="shared" si="146"/>
        <v>40</v>
      </c>
      <c r="J1507" s="345"/>
      <c r="T1507" s="32"/>
    </row>
    <row r="1508" spans="1:20" s="35" customFormat="1">
      <c r="A1508" s="325"/>
      <c r="B1508" s="314"/>
      <c r="C1508" s="315"/>
      <c r="D1508" s="315"/>
      <c r="E1508" s="315"/>
      <c r="F1508" s="316"/>
      <c r="G1508" s="316"/>
      <c r="H1508" s="316" t="s">
        <v>78</v>
      </c>
      <c r="I1508" s="316">
        <f>SUM(I1503:I1507)</f>
        <v>122</v>
      </c>
      <c r="J1508" s="345"/>
      <c r="T1508" s="32"/>
    </row>
    <row r="1509" spans="1:20" s="35" customFormat="1" ht="19">
      <c r="A1509" s="325"/>
      <c r="B1509" s="314"/>
      <c r="C1509" s="315"/>
      <c r="D1509" s="315"/>
      <c r="E1509" s="315"/>
      <c r="F1509" s="316"/>
      <c r="G1509" s="316"/>
      <c r="H1509" s="316" t="s">
        <v>13</v>
      </c>
      <c r="I1509" s="316">
        <v>122</v>
      </c>
      <c r="J1509" s="345" t="s">
        <v>378</v>
      </c>
      <c r="T1509" s="32"/>
    </row>
    <row r="1510" spans="1:20" s="35" customFormat="1">
      <c r="A1510" s="325"/>
      <c r="B1510" s="314"/>
      <c r="C1510" s="315"/>
      <c r="D1510" s="315"/>
      <c r="E1510" s="315"/>
      <c r="F1510" s="316"/>
      <c r="G1510" s="316"/>
      <c r="H1510" s="316"/>
      <c r="I1510" s="316"/>
      <c r="J1510" s="345"/>
      <c r="T1510" s="32"/>
    </row>
    <row r="1511" spans="1:20" s="35" customFormat="1" ht="342">
      <c r="A1511" s="323">
        <v>56</v>
      </c>
      <c r="B1511" s="290" t="s">
        <v>1391</v>
      </c>
      <c r="C1511" s="295"/>
      <c r="D1511" s="295"/>
      <c r="E1511" s="295"/>
      <c r="F1511" s="296"/>
      <c r="G1511" s="296"/>
      <c r="H1511" s="296"/>
      <c r="I1511" s="296"/>
      <c r="J1511" s="345"/>
      <c r="T1511" s="32"/>
    </row>
    <row r="1512" spans="1:20" s="35" customFormat="1" ht="19">
      <c r="A1512" s="323"/>
      <c r="B1512" s="294" t="s">
        <v>455</v>
      </c>
      <c r="C1512" s="295">
        <v>2</v>
      </c>
      <c r="D1512" s="295">
        <v>1</v>
      </c>
      <c r="E1512" s="295">
        <v>1</v>
      </c>
      <c r="F1512" s="296"/>
      <c r="G1512" s="296"/>
      <c r="H1512" s="296"/>
      <c r="I1512" s="296">
        <f>PRODUCT(C1512,E1512,F1512,G1512,H1512)</f>
        <v>2</v>
      </c>
      <c r="J1512" s="345"/>
      <c r="T1512" s="32"/>
    </row>
    <row r="1513" spans="1:20" s="35" customFormat="1" ht="19">
      <c r="A1513" s="323" t="s">
        <v>456</v>
      </c>
      <c r="B1513" s="294"/>
      <c r="C1513" s="295"/>
      <c r="D1513" s="295"/>
      <c r="E1513" s="295"/>
      <c r="F1513" s="296"/>
      <c r="G1513" s="296"/>
      <c r="H1513" s="296" t="s">
        <v>161</v>
      </c>
      <c r="I1513" s="296">
        <v>2</v>
      </c>
      <c r="J1513" s="342" t="s">
        <v>378</v>
      </c>
      <c r="T1513" s="32"/>
    </row>
    <row r="1514" spans="1:20" s="35" customFormat="1">
      <c r="A1514" s="323"/>
      <c r="B1514" s="294"/>
      <c r="C1514" s="295"/>
      <c r="D1514" s="295"/>
      <c r="E1514" s="295"/>
      <c r="F1514" s="296"/>
      <c r="G1514" s="296"/>
      <c r="H1514" s="296"/>
      <c r="I1514" s="296"/>
      <c r="J1514" s="345"/>
      <c r="T1514" s="32"/>
    </row>
    <row r="1515" spans="1:20" s="35" customFormat="1" ht="409.6">
      <c r="A1515" s="323">
        <v>57</v>
      </c>
      <c r="B1515" s="290" t="s">
        <v>1405</v>
      </c>
      <c r="C1515" s="295"/>
      <c r="D1515" s="295"/>
      <c r="E1515" s="295"/>
      <c r="F1515" s="296"/>
      <c r="G1515" s="296"/>
      <c r="H1515" s="296"/>
      <c r="I1515" s="296"/>
      <c r="J1515" s="345"/>
      <c r="T1515" s="32"/>
    </row>
    <row r="1516" spans="1:20" s="35" customFormat="1" ht="19">
      <c r="A1516" s="323"/>
      <c r="B1516" s="294" t="s">
        <v>457</v>
      </c>
      <c r="C1516" s="295"/>
      <c r="D1516" s="295"/>
      <c r="E1516" s="295"/>
      <c r="F1516" s="296"/>
      <c r="G1516" s="295"/>
      <c r="H1516" s="296"/>
      <c r="I1516" s="296"/>
      <c r="J1516" s="345"/>
      <c r="T1516" s="32"/>
    </row>
    <row r="1517" spans="1:20" s="35" customFormat="1" ht="19">
      <c r="A1517" s="323"/>
      <c r="B1517" s="294" t="s">
        <v>425</v>
      </c>
      <c r="C1517" s="295">
        <v>40</v>
      </c>
      <c r="D1517" s="295">
        <v>1</v>
      </c>
      <c r="E1517" s="295">
        <v>1</v>
      </c>
      <c r="F1517" s="296"/>
      <c r="G1517" s="296"/>
      <c r="H1517" s="296"/>
      <c r="I1517" s="296">
        <f>PRODUCT(C1517,E1517,F1517,G1517,H1517)</f>
        <v>40</v>
      </c>
      <c r="J1517" s="345"/>
      <c r="T1517" s="32"/>
    </row>
    <row r="1518" spans="1:20" s="35" customFormat="1" ht="19">
      <c r="A1518" s="323" t="s">
        <v>456</v>
      </c>
      <c r="B1518" s="294"/>
      <c r="C1518" s="295"/>
      <c r="D1518" s="295"/>
      <c r="E1518" s="295"/>
      <c r="F1518" s="296"/>
      <c r="G1518" s="296"/>
      <c r="H1518" s="296" t="s">
        <v>161</v>
      </c>
      <c r="I1518" s="296">
        <v>40</v>
      </c>
      <c r="J1518" s="342" t="s">
        <v>378</v>
      </c>
      <c r="T1518" s="32"/>
    </row>
    <row r="1519" spans="1:20" s="35" customFormat="1" ht="247">
      <c r="A1519" s="318">
        <v>58</v>
      </c>
      <c r="B1519" s="7" t="s">
        <v>1392</v>
      </c>
      <c r="C1519" s="315"/>
      <c r="D1519" s="315"/>
      <c r="E1519" s="315"/>
      <c r="F1519" s="316"/>
      <c r="G1519" s="316"/>
      <c r="H1519" s="316"/>
      <c r="I1519" s="316"/>
      <c r="J1519" s="345"/>
      <c r="T1519" s="32"/>
    </row>
    <row r="1520" spans="1:20" s="35" customFormat="1" ht="19">
      <c r="A1520" s="390"/>
      <c r="B1520" s="313" t="s">
        <v>457</v>
      </c>
      <c r="C1520" s="315">
        <v>40</v>
      </c>
      <c r="D1520" s="315">
        <v>1</v>
      </c>
      <c r="E1520" s="315">
        <v>1</v>
      </c>
      <c r="F1520" s="316"/>
      <c r="G1520" s="316"/>
      <c r="H1520" s="296"/>
      <c r="I1520" s="296">
        <f>PRODUCT(C1520,E1520,F1520,G1520,H1520)</f>
        <v>40</v>
      </c>
      <c r="J1520" s="345"/>
      <c r="T1520" s="32"/>
    </row>
    <row r="1521" spans="1:20" s="35" customFormat="1" ht="19">
      <c r="A1521" s="325"/>
      <c r="B1521" s="314"/>
      <c r="C1521" s="315"/>
      <c r="D1521" s="315"/>
      <c r="E1521" s="315"/>
      <c r="F1521" s="316"/>
      <c r="G1521" s="316"/>
      <c r="H1521" s="296" t="s">
        <v>161</v>
      </c>
      <c r="I1521" s="296">
        <v>40</v>
      </c>
      <c r="J1521" s="342" t="s">
        <v>378</v>
      </c>
      <c r="T1521" s="32"/>
    </row>
    <row r="1522" spans="1:20" s="35" customFormat="1" ht="266">
      <c r="A1522" s="323">
        <v>59</v>
      </c>
      <c r="B1522" s="7" t="s">
        <v>1393</v>
      </c>
      <c r="C1522" s="295"/>
      <c r="D1522" s="295"/>
      <c r="E1522" s="295"/>
      <c r="F1522" s="296"/>
      <c r="G1522" s="296"/>
      <c r="H1522" s="296"/>
      <c r="I1522" s="296"/>
      <c r="J1522" s="345"/>
      <c r="T1522" s="32"/>
    </row>
    <row r="1523" spans="1:20" s="35" customFormat="1" ht="19">
      <c r="A1523" s="323"/>
      <c r="B1523" s="294" t="s">
        <v>458</v>
      </c>
      <c r="C1523" s="295">
        <v>1</v>
      </c>
      <c r="D1523" s="295">
        <v>1</v>
      </c>
      <c r="E1523" s="295">
        <v>1</v>
      </c>
      <c r="F1523" s="296"/>
      <c r="G1523" s="296"/>
      <c r="H1523" s="296"/>
      <c r="I1523" s="296">
        <f>PRODUCT(C1523,E1523,F1523,G1523,H1523)</f>
        <v>1</v>
      </c>
      <c r="J1523" s="345"/>
      <c r="T1523" s="32"/>
    </row>
    <row r="1524" spans="1:20" s="35" customFormat="1" ht="19">
      <c r="A1524" s="323"/>
      <c r="B1524" s="294" t="s">
        <v>426</v>
      </c>
      <c r="C1524" s="295">
        <v>40</v>
      </c>
      <c r="D1524" s="295">
        <v>1</v>
      </c>
      <c r="E1524" s="295">
        <v>1</v>
      </c>
      <c r="F1524" s="296"/>
      <c r="G1524" s="296"/>
      <c r="H1524" s="296"/>
      <c r="I1524" s="296">
        <f>PRODUCT(C1524,E1524,F1524,G1524,H1524)</f>
        <v>40</v>
      </c>
      <c r="J1524" s="345"/>
      <c r="T1524" s="32"/>
    </row>
    <row r="1525" spans="1:20" s="35" customFormat="1" ht="19">
      <c r="A1525" s="323"/>
      <c r="B1525" s="294" t="s">
        <v>425</v>
      </c>
      <c r="C1525" s="295">
        <v>40</v>
      </c>
      <c r="D1525" s="295">
        <v>1</v>
      </c>
      <c r="E1525" s="295">
        <v>1</v>
      </c>
      <c r="F1525" s="296"/>
      <c r="G1525" s="296"/>
      <c r="H1525" s="296"/>
      <c r="I1525" s="296">
        <f>PRODUCT(C1525,E1525,F1525,G1525,H1525)</f>
        <v>40</v>
      </c>
      <c r="J1525" s="345"/>
      <c r="T1525" s="32"/>
    </row>
    <row r="1526" spans="1:20" s="35" customFormat="1" ht="19">
      <c r="A1526" s="323"/>
      <c r="B1526" s="294"/>
      <c r="C1526" s="295"/>
      <c r="D1526" s="295"/>
      <c r="E1526" s="295"/>
      <c r="F1526" s="296"/>
      <c r="G1526" s="296"/>
      <c r="H1526" s="296" t="s">
        <v>78</v>
      </c>
      <c r="I1526" s="296">
        <f>SUM(I1523:I1525)</f>
        <v>81</v>
      </c>
      <c r="J1526" s="341"/>
      <c r="T1526" s="32"/>
    </row>
    <row r="1527" spans="1:20" s="35" customFormat="1" ht="19">
      <c r="A1527" s="323" t="s">
        <v>456</v>
      </c>
      <c r="B1527" s="294"/>
      <c r="C1527" s="295"/>
      <c r="D1527" s="295"/>
      <c r="E1527" s="295"/>
      <c r="F1527" s="296"/>
      <c r="G1527" s="296"/>
      <c r="H1527" s="296" t="s">
        <v>161</v>
      </c>
      <c r="I1527" s="296">
        <v>81</v>
      </c>
      <c r="J1527" s="342" t="s">
        <v>378</v>
      </c>
      <c r="T1527" s="32"/>
    </row>
    <row r="1528" spans="1:20" s="35" customFormat="1" ht="209">
      <c r="A1528" s="326">
        <v>60</v>
      </c>
      <c r="B1528" s="290" t="s">
        <v>1394</v>
      </c>
      <c r="C1528" s="295"/>
      <c r="D1528" s="295"/>
      <c r="E1528" s="295"/>
      <c r="F1528" s="296"/>
      <c r="G1528" s="296"/>
      <c r="H1528" s="296"/>
      <c r="I1528" s="296"/>
      <c r="J1528" s="345"/>
      <c r="T1528" s="32"/>
    </row>
    <row r="1529" spans="1:20" s="35" customFormat="1" ht="19">
      <c r="A1529" s="390"/>
      <c r="B1529" s="350" t="s">
        <v>457</v>
      </c>
      <c r="C1529" s="315"/>
      <c r="D1529" s="315"/>
      <c r="E1529" s="315"/>
      <c r="F1529" s="316"/>
      <c r="G1529" s="316"/>
      <c r="H1529" s="316"/>
      <c r="I1529" s="316"/>
      <c r="J1529" s="341"/>
      <c r="T1529" s="32"/>
    </row>
    <row r="1530" spans="1:20" s="35" customFormat="1" ht="19">
      <c r="A1530" s="323"/>
      <c r="B1530" s="294" t="s">
        <v>84</v>
      </c>
      <c r="C1530" s="295">
        <v>40</v>
      </c>
      <c r="D1530" s="295">
        <v>1</v>
      </c>
      <c r="E1530" s="295">
        <v>1</v>
      </c>
      <c r="F1530" s="296"/>
      <c r="G1530" s="296"/>
      <c r="H1530" s="296"/>
      <c r="I1530" s="296">
        <f>PRODUCT(C1530:H1530)</f>
        <v>40</v>
      </c>
      <c r="J1530" s="345"/>
      <c r="T1530" s="32"/>
    </row>
    <row r="1531" spans="1:20" s="35" customFormat="1" ht="19">
      <c r="A1531" s="323"/>
      <c r="B1531" s="294"/>
      <c r="C1531" s="295"/>
      <c r="D1531" s="295"/>
      <c r="E1531" s="295"/>
      <c r="F1531" s="296"/>
      <c r="G1531" s="296"/>
      <c r="H1531" s="296" t="s">
        <v>161</v>
      </c>
      <c r="I1531" s="296">
        <v>40</v>
      </c>
      <c r="J1531" s="351" t="s">
        <v>378</v>
      </c>
      <c r="T1531" s="32"/>
    </row>
    <row r="1532" spans="1:20" s="35" customFormat="1" ht="266">
      <c r="A1532" s="318">
        <v>61</v>
      </c>
      <c r="B1532" s="7" t="s">
        <v>1395</v>
      </c>
      <c r="C1532" s="315"/>
      <c r="D1532" s="315"/>
      <c r="E1532" s="315"/>
      <c r="F1532" s="316"/>
      <c r="G1532" s="316"/>
      <c r="H1532" s="316"/>
      <c r="I1532" s="316"/>
      <c r="J1532" s="345"/>
      <c r="T1532" s="32"/>
    </row>
    <row r="1533" spans="1:20" s="35" customFormat="1" ht="19">
      <c r="A1533" s="390"/>
      <c r="B1533" s="313" t="s">
        <v>459</v>
      </c>
      <c r="C1533" s="315">
        <v>1</v>
      </c>
      <c r="D1533" s="315">
        <v>1</v>
      </c>
      <c r="E1533" s="315">
        <v>1</v>
      </c>
      <c r="F1533" s="316"/>
      <c r="G1533" s="316"/>
      <c r="H1533" s="316"/>
      <c r="I1533" s="316">
        <v>1</v>
      </c>
      <c r="J1533" s="345"/>
      <c r="T1533" s="32"/>
    </row>
    <row r="1534" spans="1:20" s="35" customFormat="1">
      <c r="A1534" s="325"/>
      <c r="B1534" s="314" t="s">
        <v>460</v>
      </c>
      <c r="C1534" s="315">
        <v>2</v>
      </c>
      <c r="D1534" s="315">
        <v>1</v>
      </c>
      <c r="E1534" s="315">
        <v>4</v>
      </c>
      <c r="F1534" s="316"/>
      <c r="G1534" s="316"/>
      <c r="H1534" s="316"/>
      <c r="I1534" s="316">
        <f>PRODUCT(C1534:H1534)</f>
        <v>8</v>
      </c>
      <c r="J1534" s="345"/>
      <c r="T1534" s="32"/>
    </row>
    <row r="1535" spans="1:20" s="35" customFormat="1" ht="19">
      <c r="A1535" s="325"/>
      <c r="B1535" s="313" t="s">
        <v>461</v>
      </c>
      <c r="C1535" s="315">
        <v>2</v>
      </c>
      <c r="D1535" s="315">
        <v>1</v>
      </c>
      <c r="E1535" s="315">
        <v>4</v>
      </c>
      <c r="F1535" s="316"/>
      <c r="G1535" s="316"/>
      <c r="H1535" s="316"/>
      <c r="I1535" s="316">
        <f>PRODUCT(C1535:H1535)</f>
        <v>8</v>
      </c>
      <c r="J1535" s="345"/>
      <c r="T1535" s="32"/>
    </row>
    <row r="1536" spans="1:20" s="35" customFormat="1">
      <c r="A1536" s="325"/>
      <c r="B1536" s="314"/>
      <c r="C1536" s="315"/>
      <c r="D1536" s="315"/>
      <c r="E1536" s="315"/>
      <c r="F1536" s="316"/>
      <c r="G1536" s="316"/>
      <c r="H1536" s="316" t="s">
        <v>78</v>
      </c>
      <c r="I1536" s="316">
        <f>SUM(I1533:I1535)</f>
        <v>17</v>
      </c>
      <c r="J1536" s="345"/>
      <c r="T1536" s="32"/>
    </row>
    <row r="1537" spans="1:20" s="35" customFormat="1" ht="19">
      <c r="A1537" s="325"/>
      <c r="B1537" s="314"/>
      <c r="C1537" s="315"/>
      <c r="D1537" s="315"/>
      <c r="E1537" s="315"/>
      <c r="F1537" s="316"/>
      <c r="G1537" s="316"/>
      <c r="H1537" s="316" t="s">
        <v>13</v>
      </c>
      <c r="I1537" s="316">
        <v>17</v>
      </c>
      <c r="J1537" s="345" t="s">
        <v>378</v>
      </c>
      <c r="T1537" s="32"/>
    </row>
    <row r="1538" spans="1:20" s="35" customFormat="1" ht="228">
      <c r="A1538" s="318">
        <v>62</v>
      </c>
      <c r="B1538" s="7" t="s">
        <v>1396</v>
      </c>
      <c r="C1538" s="315"/>
      <c r="D1538" s="315"/>
      <c r="E1538" s="315"/>
      <c r="F1538" s="316"/>
      <c r="G1538" s="316"/>
      <c r="H1538" s="316"/>
      <c r="I1538" s="316"/>
      <c r="J1538" s="345"/>
      <c r="T1538" s="32"/>
    </row>
    <row r="1539" spans="1:20" s="35" customFormat="1" ht="19">
      <c r="A1539" s="318"/>
      <c r="B1539" s="313" t="s">
        <v>462</v>
      </c>
      <c r="C1539" s="315">
        <v>1</v>
      </c>
      <c r="D1539" s="315">
        <v>1</v>
      </c>
      <c r="E1539" s="315">
        <v>1</v>
      </c>
      <c r="F1539" s="316"/>
      <c r="G1539" s="316"/>
      <c r="H1539" s="316"/>
      <c r="I1539" s="316">
        <v>1</v>
      </c>
      <c r="J1539" s="345"/>
      <c r="T1539" s="32"/>
    </row>
    <row r="1540" spans="1:20" s="35" customFormat="1">
      <c r="A1540" s="325"/>
      <c r="B1540" s="314" t="s">
        <v>463</v>
      </c>
      <c r="C1540" s="315">
        <v>40</v>
      </c>
      <c r="D1540" s="315">
        <v>1</v>
      </c>
      <c r="E1540" s="315">
        <v>2</v>
      </c>
      <c r="F1540" s="316"/>
      <c r="G1540" s="316"/>
      <c r="H1540" s="316"/>
      <c r="I1540" s="316">
        <f>PRODUCT(C1540:H1540)</f>
        <v>80</v>
      </c>
      <c r="J1540" s="345"/>
      <c r="T1540" s="32"/>
    </row>
    <row r="1541" spans="1:20" s="35" customFormat="1">
      <c r="A1541" s="325"/>
      <c r="B1541" s="314" t="s">
        <v>464</v>
      </c>
      <c r="C1541" s="315">
        <v>40</v>
      </c>
      <c r="D1541" s="315">
        <v>1</v>
      </c>
      <c r="E1541" s="315">
        <v>2</v>
      </c>
      <c r="F1541" s="316"/>
      <c r="G1541" s="316"/>
      <c r="H1541" s="316"/>
      <c r="I1541" s="316">
        <f>PRODUCT(C1541:H1541)</f>
        <v>80</v>
      </c>
      <c r="J1541" s="345"/>
      <c r="T1541" s="32"/>
    </row>
    <row r="1542" spans="1:20" s="35" customFormat="1">
      <c r="A1542" s="325"/>
      <c r="B1542" s="314" t="s">
        <v>84</v>
      </c>
      <c r="C1542" s="315">
        <v>8</v>
      </c>
      <c r="D1542" s="315">
        <v>1</v>
      </c>
      <c r="E1542" s="315">
        <v>1</v>
      </c>
      <c r="F1542" s="316"/>
      <c r="G1542" s="316"/>
      <c r="H1542" s="316"/>
      <c r="I1542" s="316">
        <f>PRODUCT(C1542:H1542)</f>
        <v>8</v>
      </c>
      <c r="J1542" s="345"/>
      <c r="T1542" s="32"/>
    </row>
    <row r="1543" spans="1:20" s="35" customFormat="1">
      <c r="A1543" s="325"/>
      <c r="B1543" s="314"/>
      <c r="C1543" s="315"/>
      <c r="D1543" s="315"/>
      <c r="E1543" s="315"/>
      <c r="F1543" s="316"/>
      <c r="G1543" s="316"/>
      <c r="H1543" s="316" t="s">
        <v>78</v>
      </c>
      <c r="I1543" s="316">
        <f>SUM(I1539:I1542)</f>
        <v>169</v>
      </c>
      <c r="J1543" s="345"/>
      <c r="T1543" s="32"/>
    </row>
    <row r="1544" spans="1:20" s="35" customFormat="1" ht="19">
      <c r="A1544" s="325"/>
      <c r="B1544" s="314"/>
      <c r="C1544" s="315"/>
      <c r="D1544" s="315"/>
      <c r="E1544" s="315"/>
      <c r="F1544" s="316"/>
      <c r="G1544" s="316"/>
      <c r="H1544" s="316" t="s">
        <v>13</v>
      </c>
      <c r="I1544" s="316">
        <v>169</v>
      </c>
      <c r="J1544" s="345" t="s">
        <v>378</v>
      </c>
      <c r="T1544" s="32"/>
    </row>
    <row r="1545" spans="1:20" s="35" customFormat="1">
      <c r="A1545" s="318">
        <v>63</v>
      </c>
      <c r="B1545" s="314" t="s">
        <v>465</v>
      </c>
      <c r="C1545" s="315"/>
      <c r="D1545" s="315"/>
      <c r="E1545" s="315"/>
      <c r="F1545" s="316"/>
      <c r="G1545" s="316"/>
      <c r="H1545" s="316"/>
      <c r="I1545" s="316"/>
      <c r="J1545" s="345"/>
      <c r="T1545" s="32"/>
    </row>
    <row r="1546" spans="1:20" s="35" customFormat="1">
      <c r="A1546" s="325"/>
      <c r="B1546" s="314" t="s">
        <v>466</v>
      </c>
      <c r="C1546" s="315"/>
      <c r="D1546" s="315"/>
      <c r="E1546" s="315"/>
      <c r="F1546" s="316"/>
      <c r="G1546" s="316"/>
      <c r="H1546" s="316"/>
      <c r="I1546" s="316"/>
      <c r="J1546" s="345"/>
      <c r="T1546" s="32"/>
    </row>
    <row r="1547" spans="1:20" s="35" customFormat="1">
      <c r="A1547" s="325"/>
      <c r="B1547" s="314" t="s">
        <v>467</v>
      </c>
      <c r="C1547" s="315">
        <v>1</v>
      </c>
      <c r="D1547" s="315">
        <v>1</v>
      </c>
      <c r="E1547" s="315">
        <v>1</v>
      </c>
      <c r="F1547" s="316">
        <v>104.85</v>
      </c>
      <c r="G1547" s="316"/>
      <c r="H1547" s="316"/>
      <c r="I1547" s="316">
        <f>PRODUCT(C1547:H1547)</f>
        <v>104.85</v>
      </c>
      <c r="J1547" s="345"/>
      <c r="T1547" s="32"/>
    </row>
    <row r="1548" spans="1:20" s="35" customFormat="1" ht="19">
      <c r="A1548" s="325"/>
      <c r="B1548" s="314"/>
      <c r="C1548" s="315"/>
      <c r="D1548" s="315"/>
      <c r="E1548" s="315"/>
      <c r="F1548" s="316"/>
      <c r="G1548" s="316"/>
      <c r="H1548" s="316" t="s">
        <v>13</v>
      </c>
      <c r="I1548" s="316">
        <v>104.9</v>
      </c>
      <c r="J1548" s="345" t="s">
        <v>21</v>
      </c>
      <c r="T1548" s="32"/>
    </row>
    <row r="1549" spans="1:20" s="35" customFormat="1">
      <c r="A1549" s="325"/>
      <c r="B1549" s="314" t="s">
        <v>468</v>
      </c>
      <c r="C1549" s="315"/>
      <c r="D1549" s="315"/>
      <c r="E1549" s="315"/>
      <c r="F1549" s="316"/>
      <c r="G1549" s="316"/>
      <c r="H1549" s="316"/>
      <c r="I1549" s="316"/>
      <c r="J1549" s="345"/>
      <c r="T1549" s="32"/>
    </row>
    <row r="1550" spans="1:20" s="35" customFormat="1">
      <c r="A1550" s="325"/>
      <c r="B1550" s="314" t="s">
        <v>469</v>
      </c>
      <c r="C1550" s="315">
        <v>1</v>
      </c>
      <c r="D1550" s="315">
        <v>1</v>
      </c>
      <c r="E1550" s="315">
        <v>1</v>
      </c>
      <c r="F1550" s="316">
        <v>75</v>
      </c>
      <c r="G1550" s="316"/>
      <c r="H1550" s="316"/>
      <c r="I1550" s="316">
        <f>PRODUCT(C1550:H1550)</f>
        <v>75</v>
      </c>
      <c r="J1550" s="345"/>
      <c r="T1550" s="32"/>
    </row>
    <row r="1551" spans="1:20" s="35" customFormat="1">
      <c r="A1551" s="325"/>
      <c r="B1551" s="314"/>
      <c r="C1551" s="315"/>
      <c r="D1551" s="315"/>
      <c r="E1551" s="315"/>
      <c r="F1551" s="316"/>
      <c r="G1551" s="316"/>
      <c r="H1551" s="316" t="s">
        <v>78</v>
      </c>
      <c r="I1551" s="316">
        <f>SUM(I1550)</f>
        <v>75</v>
      </c>
      <c r="J1551" s="345"/>
      <c r="T1551" s="32"/>
    </row>
    <row r="1552" spans="1:20" s="35" customFormat="1" ht="19">
      <c r="A1552" s="325"/>
      <c r="B1552" s="314"/>
      <c r="C1552" s="315"/>
      <c r="D1552" s="315"/>
      <c r="E1552" s="315"/>
      <c r="F1552" s="316"/>
      <c r="G1552" s="316"/>
      <c r="H1552" s="316" t="s">
        <v>13</v>
      </c>
      <c r="I1552" s="316">
        <v>75</v>
      </c>
      <c r="J1552" s="345" t="s">
        <v>21</v>
      </c>
      <c r="T1552" s="32"/>
    </row>
    <row r="1553" spans="1:20" s="35" customFormat="1" ht="285">
      <c r="A1553" s="323">
        <v>64</v>
      </c>
      <c r="B1553" s="290" t="s">
        <v>1406</v>
      </c>
      <c r="C1553" s="295"/>
      <c r="D1553" s="295"/>
      <c r="E1553" s="295"/>
      <c r="F1553" s="296"/>
      <c r="G1553" s="296"/>
      <c r="H1553" s="296"/>
      <c r="I1553" s="296"/>
      <c r="J1553" s="345"/>
      <c r="T1553" s="32"/>
    </row>
    <row r="1554" spans="1:20" s="35" customFormat="1" ht="19">
      <c r="A1554" s="323"/>
      <c r="B1554" s="294" t="s">
        <v>470</v>
      </c>
      <c r="C1554" s="295"/>
      <c r="D1554" s="295"/>
      <c r="E1554" s="295"/>
      <c r="F1554" s="296"/>
      <c r="G1554" s="296"/>
      <c r="H1554" s="296"/>
      <c r="I1554" s="296"/>
      <c r="J1554" s="345"/>
      <c r="T1554" s="32"/>
    </row>
    <row r="1555" spans="1:20" s="35" customFormat="1" ht="19">
      <c r="A1555" s="323"/>
      <c r="B1555" s="294" t="s">
        <v>471</v>
      </c>
      <c r="C1555" s="295">
        <v>2</v>
      </c>
      <c r="D1555" s="295">
        <v>1</v>
      </c>
      <c r="E1555" s="295">
        <v>4</v>
      </c>
      <c r="F1555" s="296"/>
      <c r="G1555" s="296"/>
      <c r="H1555" s="296"/>
      <c r="I1555" s="296">
        <f>PRODUCT(C1555:H1555)</f>
        <v>8</v>
      </c>
      <c r="J1555" s="345"/>
      <c r="T1555" s="32"/>
    </row>
    <row r="1556" spans="1:20" s="35" customFormat="1" ht="19">
      <c r="A1556" s="323" t="s">
        <v>456</v>
      </c>
      <c r="B1556" s="294"/>
      <c r="C1556" s="295"/>
      <c r="D1556" s="295"/>
      <c r="E1556" s="295"/>
      <c r="F1556" s="296"/>
      <c r="G1556" s="296"/>
      <c r="H1556" s="296" t="s">
        <v>161</v>
      </c>
      <c r="I1556" s="296">
        <f>I1555</f>
        <v>8</v>
      </c>
      <c r="J1556" s="342" t="s">
        <v>378</v>
      </c>
      <c r="T1556" s="32"/>
    </row>
    <row r="1557" spans="1:20" s="35" customFormat="1">
      <c r="A1557" s="323"/>
      <c r="B1557" s="294"/>
      <c r="C1557" s="295"/>
      <c r="D1557" s="295"/>
      <c r="E1557" s="295"/>
      <c r="F1557" s="296"/>
      <c r="G1557" s="296"/>
      <c r="H1557" s="296"/>
      <c r="I1557" s="296"/>
      <c r="J1557" s="345"/>
      <c r="T1557" s="32"/>
    </row>
    <row r="1558" spans="1:20" s="35" customFormat="1" ht="19">
      <c r="A1558" s="323"/>
      <c r="B1558" s="294" t="s">
        <v>472</v>
      </c>
      <c r="C1558" s="295"/>
      <c r="D1558" s="295"/>
      <c r="E1558" s="295"/>
      <c r="F1558" s="296"/>
      <c r="G1558" s="296"/>
      <c r="H1558" s="296"/>
      <c r="I1558" s="296"/>
      <c r="J1558" s="345"/>
      <c r="T1558" s="32"/>
    </row>
    <row r="1559" spans="1:20" s="35" customFormat="1" ht="19">
      <c r="A1559" s="323"/>
      <c r="B1559" s="294" t="s">
        <v>473</v>
      </c>
      <c r="C1559" s="295">
        <v>2</v>
      </c>
      <c r="D1559" s="295">
        <v>1</v>
      </c>
      <c r="E1559" s="295">
        <v>4</v>
      </c>
      <c r="F1559" s="296">
        <v>3</v>
      </c>
      <c r="G1559" s="296"/>
      <c r="H1559" s="296"/>
      <c r="I1559" s="296">
        <f>PRODUCT(C1559:H1559)</f>
        <v>24</v>
      </c>
      <c r="J1559" s="345"/>
      <c r="T1559" s="32"/>
    </row>
    <row r="1560" spans="1:20" s="35" customFormat="1" ht="19">
      <c r="A1560" s="323" t="s">
        <v>456</v>
      </c>
      <c r="B1560" s="294"/>
      <c r="C1560" s="295"/>
      <c r="D1560" s="295"/>
      <c r="E1560" s="295"/>
      <c r="F1560" s="296"/>
      <c r="G1560" s="296"/>
      <c r="H1560" s="296" t="s">
        <v>161</v>
      </c>
      <c r="I1560" s="296">
        <f>I1559</f>
        <v>24</v>
      </c>
      <c r="J1560" s="342" t="s">
        <v>333</v>
      </c>
      <c r="T1560" s="32"/>
    </row>
    <row r="1561" spans="1:20" s="35" customFormat="1">
      <c r="A1561" s="323"/>
      <c r="B1561" s="294"/>
      <c r="C1561" s="295"/>
      <c r="D1561" s="295"/>
      <c r="E1561" s="295"/>
      <c r="F1561" s="296"/>
      <c r="G1561" s="296"/>
      <c r="H1561" s="296"/>
      <c r="I1561" s="296"/>
      <c r="J1561" s="345"/>
      <c r="T1561" s="32"/>
    </row>
    <row r="1562" spans="1:20" s="35" customFormat="1" ht="190">
      <c r="A1562" s="323">
        <v>65</v>
      </c>
      <c r="B1562" s="7" t="s">
        <v>1397</v>
      </c>
      <c r="C1562" s="295"/>
      <c r="D1562" s="295"/>
      <c r="E1562" s="295"/>
      <c r="F1562" s="296"/>
      <c r="G1562" s="296"/>
      <c r="H1562" s="296"/>
      <c r="I1562" s="296"/>
      <c r="J1562" s="345"/>
      <c r="T1562" s="32"/>
    </row>
    <row r="1563" spans="1:20" s="35" customFormat="1" ht="19">
      <c r="A1563" s="323"/>
      <c r="B1563" s="294" t="s">
        <v>474</v>
      </c>
      <c r="C1563" s="295">
        <v>2</v>
      </c>
      <c r="D1563" s="295">
        <v>1</v>
      </c>
      <c r="E1563" s="295">
        <v>4</v>
      </c>
      <c r="F1563" s="296">
        <f>13.5</f>
        <v>13.5</v>
      </c>
      <c r="G1563" s="296"/>
      <c r="H1563" s="296"/>
      <c r="I1563" s="296">
        <f>PRODUCT(C1563:H1563)</f>
        <v>108</v>
      </c>
      <c r="J1563" s="345"/>
      <c r="T1563" s="32"/>
    </row>
    <row r="1564" spans="1:20" s="35" customFormat="1" ht="19">
      <c r="A1564" s="323"/>
      <c r="B1564" s="294" t="s">
        <v>475</v>
      </c>
      <c r="C1564" s="295">
        <v>2</v>
      </c>
      <c r="D1564" s="295">
        <v>1</v>
      </c>
      <c r="E1564" s="295">
        <v>2</v>
      </c>
      <c r="F1564" s="296">
        <v>3.5</v>
      </c>
      <c r="G1564" s="296"/>
      <c r="H1564" s="296"/>
      <c r="I1564" s="296">
        <f>PRODUCT(C1564:H1564)</f>
        <v>14</v>
      </c>
      <c r="J1564" s="345"/>
      <c r="T1564" s="32"/>
    </row>
    <row r="1565" spans="1:20" s="35" customFormat="1" ht="19">
      <c r="A1565" s="323"/>
      <c r="B1565" s="294"/>
      <c r="C1565" s="295"/>
      <c r="D1565" s="295"/>
      <c r="E1565" s="295"/>
      <c r="F1565" s="296"/>
      <c r="G1565" s="296"/>
      <c r="H1565" s="296" t="s">
        <v>78</v>
      </c>
      <c r="I1565" s="296">
        <f>SUM(I1563:I1564)</f>
        <v>122</v>
      </c>
      <c r="J1565" s="345"/>
      <c r="T1565" s="32"/>
    </row>
    <row r="1566" spans="1:20" s="35" customFormat="1" ht="19">
      <c r="A1566" s="323"/>
      <c r="B1566" s="294"/>
      <c r="C1566" s="295"/>
      <c r="D1566" s="295"/>
      <c r="E1566" s="295"/>
      <c r="F1566" s="296"/>
      <c r="G1566" s="296"/>
      <c r="H1566" s="296" t="s">
        <v>161</v>
      </c>
      <c r="I1566" s="296">
        <f>I1565</f>
        <v>122</v>
      </c>
      <c r="J1566" s="345" t="s">
        <v>333</v>
      </c>
      <c r="T1566" s="32"/>
    </row>
    <row r="1567" spans="1:20" s="35" customFormat="1" ht="190">
      <c r="A1567" s="323">
        <v>66</v>
      </c>
      <c r="B1567" s="7" t="s">
        <v>1398</v>
      </c>
      <c r="C1567" s="295"/>
      <c r="D1567" s="295"/>
      <c r="E1567" s="295"/>
      <c r="F1567" s="296"/>
      <c r="G1567" s="296"/>
      <c r="H1567" s="296"/>
      <c r="I1567" s="296"/>
      <c r="J1567" s="345"/>
      <c r="T1567" s="32"/>
    </row>
    <row r="1568" spans="1:20" s="35" customFormat="1" ht="57">
      <c r="A1568" s="323"/>
      <c r="B1568" s="7" t="s">
        <v>476</v>
      </c>
      <c r="C1568" s="295"/>
      <c r="D1568" s="295"/>
      <c r="E1568" s="295"/>
      <c r="F1568" s="296"/>
      <c r="G1568" s="296"/>
      <c r="H1568" s="296"/>
      <c r="I1568" s="296"/>
      <c r="J1568" s="345"/>
      <c r="T1568" s="32"/>
    </row>
    <row r="1569" spans="1:20" s="35" customFormat="1" ht="19">
      <c r="A1569" s="323"/>
      <c r="B1569" s="294" t="s">
        <v>477</v>
      </c>
      <c r="C1569" s="295">
        <v>2</v>
      </c>
      <c r="D1569" s="295">
        <v>1</v>
      </c>
      <c r="E1569" s="295">
        <v>4</v>
      </c>
      <c r="F1569" s="296">
        <v>27.5</v>
      </c>
      <c r="G1569" s="296"/>
      <c r="H1569" s="296"/>
      <c r="I1569" s="296">
        <f>PRODUCT(C1569:H1569)</f>
        <v>220</v>
      </c>
      <c r="J1569" s="345"/>
      <c r="T1569" s="32"/>
    </row>
    <row r="1570" spans="1:20" s="35" customFormat="1" ht="19">
      <c r="A1570" s="323" t="s">
        <v>456</v>
      </c>
      <c r="B1570" s="294"/>
      <c r="C1570" s="295"/>
      <c r="D1570" s="295"/>
      <c r="E1570" s="295"/>
      <c r="F1570" s="296"/>
      <c r="G1570" s="296"/>
      <c r="H1570" s="296" t="s">
        <v>161</v>
      </c>
      <c r="I1570" s="296">
        <v>220</v>
      </c>
      <c r="J1570" s="342" t="s">
        <v>333</v>
      </c>
      <c r="T1570" s="32"/>
    </row>
    <row r="1571" spans="1:20" s="35" customFormat="1">
      <c r="A1571" s="323"/>
      <c r="B1571" s="294"/>
      <c r="C1571" s="295"/>
      <c r="D1571" s="295"/>
      <c r="E1571" s="295"/>
      <c r="F1571" s="296"/>
      <c r="G1571" s="296"/>
      <c r="H1571" s="296"/>
      <c r="I1571" s="296"/>
      <c r="J1571" s="345"/>
      <c r="T1571" s="32"/>
    </row>
    <row r="1572" spans="1:20" s="35" customFormat="1" ht="57">
      <c r="A1572" s="323"/>
      <c r="B1572" s="7" t="s">
        <v>478</v>
      </c>
      <c r="C1572" s="295"/>
      <c r="D1572" s="295"/>
      <c r="E1572" s="295"/>
      <c r="F1572" s="296"/>
      <c r="G1572" s="296"/>
      <c r="H1572" s="296"/>
      <c r="I1572" s="296"/>
      <c r="J1572" s="345"/>
      <c r="T1572" s="32"/>
    </row>
    <row r="1573" spans="1:20" s="35" customFormat="1" ht="19">
      <c r="A1573" s="323"/>
      <c r="B1573" s="294" t="s">
        <v>479</v>
      </c>
      <c r="C1573" s="295">
        <v>2</v>
      </c>
      <c r="D1573" s="295">
        <v>1</v>
      </c>
      <c r="E1573" s="295">
        <v>4</v>
      </c>
      <c r="F1573" s="296">
        <v>28.5</v>
      </c>
      <c r="G1573" s="296"/>
      <c r="H1573" s="296"/>
      <c r="I1573" s="296">
        <f>PRODUCT(C1573:H1573)</f>
        <v>228</v>
      </c>
      <c r="J1573" s="345"/>
      <c r="T1573" s="32"/>
    </row>
    <row r="1574" spans="1:20" s="35" customFormat="1" ht="19">
      <c r="A1574" s="323"/>
      <c r="B1574" s="294" t="s">
        <v>480</v>
      </c>
      <c r="C1574" s="295">
        <v>2</v>
      </c>
      <c r="D1574" s="295">
        <v>1</v>
      </c>
      <c r="E1574" s="295">
        <v>4</v>
      </c>
      <c r="F1574" s="296">
        <v>25</v>
      </c>
      <c r="G1574" s="296"/>
      <c r="H1574" s="296"/>
      <c r="I1574" s="296">
        <f>PRODUCT(C1574:H1574)</f>
        <v>200</v>
      </c>
      <c r="J1574" s="345"/>
      <c r="T1574" s="32"/>
    </row>
    <row r="1575" spans="1:20" s="35" customFormat="1" ht="19">
      <c r="A1575" s="323"/>
      <c r="B1575" s="294"/>
      <c r="C1575" s="295"/>
      <c r="D1575" s="295"/>
      <c r="E1575" s="295"/>
      <c r="F1575" s="296"/>
      <c r="G1575" s="296"/>
      <c r="H1575" s="296" t="s">
        <v>78</v>
      </c>
      <c r="I1575" s="296">
        <f>SUM(I1573:I1574)</f>
        <v>428</v>
      </c>
      <c r="J1575" s="341" t="s">
        <v>21</v>
      </c>
      <c r="T1575" s="32"/>
    </row>
    <row r="1576" spans="1:20" s="35" customFormat="1" ht="57">
      <c r="A1576" s="323">
        <v>67</v>
      </c>
      <c r="B1576" s="294" t="s">
        <v>481</v>
      </c>
      <c r="C1576" s="295"/>
      <c r="D1576" s="295"/>
      <c r="E1576" s="295"/>
      <c r="F1576" s="296"/>
      <c r="G1576" s="296"/>
      <c r="H1576" s="296"/>
      <c r="I1576" s="296"/>
      <c r="J1576" s="345"/>
      <c r="T1576" s="32"/>
    </row>
    <row r="1577" spans="1:20" s="35" customFormat="1" ht="19">
      <c r="A1577" s="323"/>
      <c r="B1577" s="294" t="s">
        <v>454</v>
      </c>
      <c r="C1577" s="295"/>
      <c r="D1577" s="295"/>
      <c r="E1577" s="295"/>
      <c r="F1577" s="296"/>
      <c r="G1577" s="296"/>
      <c r="H1577" s="296"/>
      <c r="I1577" s="296"/>
      <c r="J1577" s="345"/>
      <c r="T1577" s="32"/>
    </row>
    <row r="1578" spans="1:20" s="35" customFormat="1">
      <c r="A1578" s="323"/>
      <c r="B1578" s="299" t="s">
        <v>482</v>
      </c>
      <c r="C1578" s="295">
        <v>20</v>
      </c>
      <c r="D1578" s="295">
        <v>1</v>
      </c>
      <c r="E1578" s="295">
        <v>2</v>
      </c>
      <c r="F1578" s="296">
        <v>1.85</v>
      </c>
      <c r="G1578" s="296"/>
      <c r="H1578" s="296"/>
      <c r="I1578" s="296">
        <f>PRODUCT(C1578:H1578)</f>
        <v>74</v>
      </c>
      <c r="J1578" s="345"/>
      <c r="T1578" s="32"/>
    </row>
    <row r="1579" spans="1:20" s="35" customFormat="1">
      <c r="A1579" s="323"/>
      <c r="B1579" s="299" t="s">
        <v>483</v>
      </c>
      <c r="C1579" s="295">
        <v>20</v>
      </c>
      <c r="D1579" s="295">
        <v>1</v>
      </c>
      <c r="E1579" s="295">
        <v>2</v>
      </c>
      <c r="F1579" s="296">
        <v>2</v>
      </c>
      <c r="G1579" s="296"/>
      <c r="H1579" s="296"/>
      <c r="I1579" s="296">
        <f>PRODUCT(C1579:H1579)</f>
        <v>80</v>
      </c>
      <c r="J1579" s="345"/>
      <c r="T1579" s="32"/>
    </row>
    <row r="1580" spans="1:20" s="35" customFormat="1" ht="19">
      <c r="A1580" s="323" t="s">
        <v>456</v>
      </c>
      <c r="B1580" s="294"/>
      <c r="C1580" s="295"/>
      <c r="D1580" s="295"/>
      <c r="E1580" s="295"/>
      <c r="F1580" s="296"/>
      <c r="G1580" s="296"/>
      <c r="H1580" s="296"/>
      <c r="I1580" s="296">
        <f>SUM(I1578:I1579)</f>
        <v>154</v>
      </c>
      <c r="J1580" s="342" t="s">
        <v>333</v>
      </c>
      <c r="T1580" s="32"/>
    </row>
    <row r="1581" spans="1:20" s="35" customFormat="1" ht="38">
      <c r="A1581" s="323">
        <v>68</v>
      </c>
      <c r="B1581" s="294" t="s">
        <v>484</v>
      </c>
      <c r="C1581" s="295"/>
      <c r="D1581" s="295"/>
      <c r="E1581" s="295"/>
      <c r="F1581" s="296"/>
      <c r="G1581" s="296"/>
      <c r="H1581" s="296"/>
      <c r="I1581" s="296"/>
      <c r="J1581" s="345"/>
      <c r="T1581" s="32"/>
    </row>
    <row r="1582" spans="1:20" s="35" customFormat="1" ht="19">
      <c r="A1582" s="323"/>
      <c r="B1582" s="294" t="s">
        <v>426</v>
      </c>
      <c r="C1582" s="295">
        <v>40</v>
      </c>
      <c r="D1582" s="295">
        <v>1</v>
      </c>
      <c r="E1582" s="295">
        <v>1</v>
      </c>
      <c r="F1582" s="296">
        <v>0.75</v>
      </c>
      <c r="G1582" s="296"/>
      <c r="H1582" s="296">
        <v>2.1</v>
      </c>
      <c r="I1582" s="296">
        <f>PRODUCT(C1582,E1582,F1582,G1582,H1582)</f>
        <v>63</v>
      </c>
      <c r="J1582" s="345"/>
      <c r="T1582" s="32"/>
    </row>
    <row r="1583" spans="1:20" s="35" customFormat="1" ht="19">
      <c r="A1583" s="323"/>
      <c r="B1583" s="294" t="s">
        <v>425</v>
      </c>
      <c r="C1583" s="295">
        <v>40</v>
      </c>
      <c r="D1583" s="295">
        <v>1</v>
      </c>
      <c r="E1583" s="295">
        <v>1</v>
      </c>
      <c r="F1583" s="296">
        <v>0.75</v>
      </c>
      <c r="G1583" s="296"/>
      <c r="H1583" s="296">
        <v>2.1</v>
      </c>
      <c r="I1583" s="296">
        <f>PRODUCT(C1583,E1583,F1583,G1583,H1583)</f>
        <v>63</v>
      </c>
      <c r="J1583" s="345"/>
      <c r="T1583" s="32"/>
    </row>
    <row r="1584" spans="1:20" s="35" customFormat="1" ht="19">
      <c r="A1584" s="323"/>
      <c r="B1584" s="294"/>
      <c r="C1584" s="295"/>
      <c r="D1584" s="295"/>
      <c r="E1584" s="295"/>
      <c r="F1584" s="296"/>
      <c r="G1584" s="296"/>
      <c r="H1584" s="296" t="s">
        <v>78</v>
      </c>
      <c r="I1584" s="296">
        <f>SUM(I1582:I1583)</f>
        <v>126</v>
      </c>
      <c r="J1584" s="345" t="s">
        <v>485</v>
      </c>
      <c r="T1584" s="32"/>
    </row>
    <row r="1585" spans="1:20" s="35" customFormat="1" ht="19">
      <c r="A1585" s="318">
        <v>69</v>
      </c>
      <c r="B1585" s="294" t="s">
        <v>486</v>
      </c>
      <c r="C1585" s="315"/>
      <c r="D1585" s="315"/>
      <c r="E1585" s="315"/>
      <c r="F1585" s="316"/>
      <c r="G1585" s="316"/>
      <c r="H1585" s="316"/>
      <c r="I1585" s="316"/>
      <c r="J1585" s="345"/>
      <c r="T1585" s="32"/>
    </row>
    <row r="1586" spans="1:20" s="35" customFormat="1" ht="19">
      <c r="A1586" s="325"/>
      <c r="B1586" s="272" t="s">
        <v>164</v>
      </c>
      <c r="C1586" s="273">
        <v>2</v>
      </c>
      <c r="D1586" s="273">
        <v>4</v>
      </c>
      <c r="E1586" s="273">
        <v>5</v>
      </c>
      <c r="F1586" s="274">
        <v>1.5</v>
      </c>
      <c r="G1586" s="274"/>
      <c r="H1586" s="274">
        <v>1.35</v>
      </c>
      <c r="I1586" s="274">
        <f t="shared" ref="I1586:I1592" si="147">PRODUCT(C1586:H1586)</f>
        <v>81</v>
      </c>
      <c r="J1586" s="345"/>
      <c r="T1586" s="32"/>
    </row>
    <row r="1587" spans="1:20" s="35" customFormat="1" ht="19">
      <c r="A1587" s="325"/>
      <c r="B1587" s="272" t="s">
        <v>165</v>
      </c>
      <c r="C1587" s="273">
        <v>2</v>
      </c>
      <c r="D1587" s="273">
        <v>4</v>
      </c>
      <c r="E1587" s="273">
        <v>5</v>
      </c>
      <c r="F1587" s="274">
        <v>1.2</v>
      </c>
      <c r="G1587" s="274"/>
      <c r="H1587" s="274">
        <v>1.35</v>
      </c>
      <c r="I1587" s="274">
        <f t="shared" si="147"/>
        <v>64.800000000000011</v>
      </c>
      <c r="J1587" s="345"/>
      <c r="T1587" s="32"/>
    </row>
    <row r="1588" spans="1:20" s="35" customFormat="1" ht="19">
      <c r="A1588" s="325"/>
      <c r="B1588" s="272" t="s">
        <v>166</v>
      </c>
      <c r="C1588" s="273">
        <v>2</v>
      </c>
      <c r="D1588" s="273">
        <v>4</v>
      </c>
      <c r="E1588" s="273">
        <v>5</v>
      </c>
      <c r="F1588" s="274">
        <v>1.05</v>
      </c>
      <c r="G1588" s="274"/>
      <c r="H1588" s="274">
        <v>1.35</v>
      </c>
      <c r="I1588" s="274">
        <f t="shared" si="147"/>
        <v>56.7</v>
      </c>
      <c r="J1588" s="345"/>
      <c r="T1588" s="32"/>
    </row>
    <row r="1589" spans="1:20" s="35" customFormat="1" ht="19">
      <c r="A1589" s="325"/>
      <c r="B1589" s="272" t="s">
        <v>167</v>
      </c>
      <c r="C1589" s="273">
        <v>2</v>
      </c>
      <c r="D1589" s="273">
        <v>4</v>
      </c>
      <c r="E1589" s="273">
        <v>5</v>
      </c>
      <c r="F1589" s="274">
        <v>0.9</v>
      </c>
      <c r="G1589" s="274"/>
      <c r="H1589" s="274">
        <v>1.35</v>
      </c>
      <c r="I1589" s="274">
        <f t="shared" si="147"/>
        <v>48.6</v>
      </c>
      <c r="J1589" s="345"/>
      <c r="T1589" s="32"/>
    </row>
    <row r="1590" spans="1:20" s="35" customFormat="1" ht="19">
      <c r="A1590" s="325"/>
      <c r="B1590" s="272" t="s">
        <v>168</v>
      </c>
      <c r="C1590" s="273">
        <v>2</v>
      </c>
      <c r="D1590" s="273">
        <v>4</v>
      </c>
      <c r="E1590" s="273">
        <v>5</v>
      </c>
      <c r="F1590" s="274">
        <v>0.85</v>
      </c>
      <c r="G1590" s="274"/>
      <c r="H1590" s="274">
        <v>1.35</v>
      </c>
      <c r="I1590" s="274">
        <f t="shared" si="147"/>
        <v>45.900000000000006</v>
      </c>
      <c r="J1590" s="345"/>
      <c r="T1590" s="32"/>
    </row>
    <row r="1591" spans="1:20" s="35" customFormat="1" ht="19">
      <c r="A1591" s="325"/>
      <c r="B1591" s="272" t="s">
        <v>169</v>
      </c>
      <c r="C1591" s="273">
        <v>2</v>
      </c>
      <c r="D1591" s="273">
        <v>4</v>
      </c>
      <c r="E1591" s="273">
        <v>5</v>
      </c>
      <c r="F1591" s="298">
        <v>0.6</v>
      </c>
      <c r="G1591" s="274"/>
      <c r="H1591" s="274">
        <v>1.35</v>
      </c>
      <c r="I1591" s="274">
        <f t="shared" si="147"/>
        <v>32.400000000000006</v>
      </c>
      <c r="J1591" s="345"/>
      <c r="T1591" s="32"/>
    </row>
    <row r="1592" spans="1:20" s="35" customFormat="1" ht="19">
      <c r="A1592" s="325"/>
      <c r="B1592" s="272" t="s">
        <v>379</v>
      </c>
      <c r="C1592" s="273">
        <v>2</v>
      </c>
      <c r="D1592" s="273">
        <v>4</v>
      </c>
      <c r="E1592" s="273">
        <v>5</v>
      </c>
      <c r="F1592" s="274">
        <v>1.2</v>
      </c>
      <c r="G1592" s="274"/>
      <c r="H1592" s="274">
        <v>1.05</v>
      </c>
      <c r="I1592" s="274">
        <f t="shared" si="147"/>
        <v>50.400000000000006</v>
      </c>
      <c r="J1592" s="345"/>
      <c r="T1592" s="32"/>
    </row>
    <row r="1593" spans="1:20" s="35" customFormat="1" ht="19">
      <c r="A1593" s="325"/>
      <c r="B1593" s="314"/>
      <c r="C1593" s="315"/>
      <c r="D1593" s="315"/>
      <c r="E1593" s="315"/>
      <c r="F1593" s="316"/>
      <c r="G1593" s="316"/>
      <c r="H1593" s="316"/>
      <c r="I1593" s="316">
        <f>SUM(I1586:I1592)</f>
        <v>379.79999999999995</v>
      </c>
      <c r="J1593" s="345" t="s">
        <v>20</v>
      </c>
      <c r="T1593" s="32"/>
    </row>
    <row r="1594" spans="1:20" s="35" customFormat="1" ht="19">
      <c r="A1594" s="323">
        <v>70</v>
      </c>
      <c r="B1594" s="294" t="s">
        <v>487</v>
      </c>
      <c r="C1594" s="295"/>
      <c r="D1594" s="295"/>
      <c r="E1594" s="295"/>
      <c r="F1594" s="296"/>
      <c r="G1594" s="296"/>
      <c r="H1594" s="296"/>
      <c r="I1594" s="296"/>
      <c r="J1594" s="351"/>
      <c r="T1594" s="32"/>
    </row>
    <row r="1595" spans="1:20" s="35" customFormat="1" ht="19">
      <c r="A1595" s="323"/>
      <c r="B1595" s="294" t="s">
        <v>488</v>
      </c>
      <c r="C1595" s="295">
        <v>2</v>
      </c>
      <c r="D1595" s="295">
        <v>2</v>
      </c>
      <c r="E1595" s="295">
        <v>2</v>
      </c>
      <c r="F1595" s="296"/>
      <c r="G1595" s="296"/>
      <c r="H1595" s="296"/>
      <c r="I1595" s="296">
        <f>PRODUCT(C1595:H1595)</f>
        <v>8</v>
      </c>
      <c r="J1595" s="351" t="s">
        <v>378</v>
      </c>
      <c r="T1595" s="32"/>
    </row>
    <row r="1596" spans="1:20" s="35" customFormat="1">
      <c r="A1596" s="323"/>
      <c r="B1596" s="294"/>
      <c r="C1596" s="295"/>
      <c r="D1596" s="295"/>
      <c r="E1596" s="295"/>
      <c r="F1596" s="296"/>
      <c r="G1596" s="296"/>
      <c r="H1596" s="296"/>
      <c r="I1596" s="296"/>
      <c r="J1596" s="351"/>
      <c r="T1596" s="32"/>
    </row>
    <row r="1597" spans="1:20" s="35" customFormat="1" ht="38">
      <c r="A1597" s="323">
        <v>71</v>
      </c>
      <c r="B1597" s="294" t="s">
        <v>489</v>
      </c>
      <c r="C1597" s="295"/>
      <c r="D1597" s="295"/>
      <c r="E1597" s="295"/>
      <c r="F1597" s="296"/>
      <c r="G1597" s="296"/>
      <c r="H1597" s="296"/>
      <c r="I1597" s="296"/>
      <c r="J1597" s="351"/>
      <c r="T1597" s="32"/>
    </row>
    <row r="1598" spans="1:20" s="35" customFormat="1" ht="19">
      <c r="A1598" s="323"/>
      <c r="B1598" s="294" t="s">
        <v>488</v>
      </c>
      <c r="C1598" s="295">
        <v>2</v>
      </c>
      <c r="D1598" s="295">
        <v>2</v>
      </c>
      <c r="E1598" s="295">
        <v>2</v>
      </c>
      <c r="F1598" s="296"/>
      <c r="G1598" s="296"/>
      <c r="H1598" s="296"/>
      <c r="I1598" s="296">
        <f>PRODUCT(C1598:H1598)</f>
        <v>8</v>
      </c>
      <c r="J1598" s="351" t="s">
        <v>378</v>
      </c>
      <c r="T1598" s="32"/>
    </row>
    <row r="1599" spans="1:20" s="35" customFormat="1">
      <c r="A1599" s="325"/>
      <c r="B1599" s="314"/>
      <c r="C1599" s="315"/>
      <c r="D1599" s="315"/>
      <c r="E1599" s="315"/>
      <c r="F1599" s="316"/>
      <c r="G1599" s="316"/>
      <c r="H1599" s="316"/>
      <c r="I1599" s="316"/>
      <c r="J1599" s="345"/>
      <c r="T1599" s="32"/>
    </row>
    <row r="1600" spans="1:20" s="35" customFormat="1" ht="38">
      <c r="A1600" s="318">
        <v>72</v>
      </c>
      <c r="B1600" s="313" t="s">
        <v>490</v>
      </c>
      <c r="C1600" s="315"/>
      <c r="D1600" s="315"/>
      <c r="E1600" s="315"/>
      <c r="F1600" s="316"/>
      <c r="G1600" s="316"/>
      <c r="H1600" s="316"/>
      <c r="I1600" s="316"/>
      <c r="J1600" s="345"/>
      <c r="T1600" s="32"/>
    </row>
    <row r="1601" spans="1:20" s="35" customFormat="1">
      <c r="A1601" s="325"/>
      <c r="B1601" s="314" t="s">
        <v>491</v>
      </c>
      <c r="C1601" s="315">
        <v>2</v>
      </c>
      <c r="D1601" s="315">
        <v>1</v>
      </c>
      <c r="E1601" s="315">
        <v>1</v>
      </c>
      <c r="F1601" s="316">
        <v>18.989999999999998</v>
      </c>
      <c r="G1601" s="316">
        <v>18.690000000000001</v>
      </c>
      <c r="H1601" s="316"/>
      <c r="I1601" s="316">
        <f>PRODUCT(C1601:H1601)</f>
        <v>709.84619999999995</v>
      </c>
      <c r="J1601" s="345"/>
      <c r="T1601" s="32"/>
    </row>
    <row r="1602" spans="1:20" s="35" customFormat="1" ht="19">
      <c r="A1602" s="325"/>
      <c r="B1602" s="314"/>
      <c r="C1602" s="315"/>
      <c r="D1602" s="315"/>
      <c r="E1602" s="315"/>
      <c r="F1602" s="316"/>
      <c r="G1602" s="316"/>
      <c r="H1602" s="316" t="s">
        <v>13</v>
      </c>
      <c r="I1602" s="316">
        <v>709.9</v>
      </c>
      <c r="J1602" s="345" t="s">
        <v>260</v>
      </c>
      <c r="T1602" s="32"/>
    </row>
    <row r="1603" spans="1:20" s="35" customFormat="1">
      <c r="A1603" s="325"/>
      <c r="B1603" s="314"/>
      <c r="C1603" s="315"/>
      <c r="D1603" s="315"/>
      <c r="E1603" s="315"/>
      <c r="F1603" s="316"/>
      <c r="G1603" s="316"/>
      <c r="H1603" s="316"/>
      <c r="I1603" s="316"/>
      <c r="J1603" s="345"/>
      <c r="T1603" s="32"/>
    </row>
    <row r="1604" spans="1:20" s="35" customFormat="1" ht="152">
      <c r="A1604" s="326">
        <v>73</v>
      </c>
      <c r="B1604" s="320" t="s">
        <v>1399</v>
      </c>
      <c r="C1604" s="295"/>
      <c r="D1604" s="295"/>
      <c r="E1604" s="295"/>
      <c r="F1604" s="296"/>
      <c r="G1604" s="296"/>
      <c r="H1604" s="296"/>
      <c r="I1604" s="296"/>
      <c r="J1604" s="345"/>
      <c r="T1604" s="32"/>
    </row>
    <row r="1605" spans="1:20" s="35" customFormat="1" ht="19">
      <c r="A1605" s="323"/>
      <c r="B1605" s="294" t="s">
        <v>492</v>
      </c>
      <c r="C1605" s="295">
        <v>40</v>
      </c>
      <c r="D1605" s="295">
        <v>1</v>
      </c>
      <c r="E1605" s="295">
        <v>1</v>
      </c>
      <c r="F1605" s="296"/>
      <c r="G1605" s="296"/>
      <c r="H1605" s="296"/>
      <c r="I1605" s="296">
        <f>PRODUCT(C1605:H1605)</f>
        <v>40</v>
      </c>
      <c r="J1605" s="345"/>
      <c r="T1605" s="32"/>
    </row>
    <row r="1606" spans="1:20" s="35" customFormat="1" ht="19">
      <c r="A1606" s="323"/>
      <c r="B1606" s="294" t="s">
        <v>493</v>
      </c>
      <c r="C1606" s="295">
        <v>40</v>
      </c>
      <c r="D1606" s="295">
        <v>1</v>
      </c>
      <c r="E1606" s="295">
        <v>1</v>
      </c>
      <c r="F1606" s="296"/>
      <c r="G1606" s="296"/>
      <c r="H1606" s="296"/>
      <c r="I1606" s="296">
        <f>PRODUCT(C1606:H1606)</f>
        <v>40</v>
      </c>
      <c r="J1606" s="345"/>
      <c r="T1606" s="32"/>
    </row>
    <row r="1607" spans="1:20" s="35" customFormat="1" ht="19">
      <c r="A1607" s="323"/>
      <c r="B1607" s="294"/>
      <c r="C1607" s="295"/>
      <c r="D1607" s="295"/>
      <c r="E1607" s="295"/>
      <c r="F1607" s="296"/>
      <c r="G1607" s="296"/>
      <c r="H1607" s="296" t="s">
        <v>161</v>
      </c>
      <c r="I1607" s="296">
        <v>80</v>
      </c>
      <c r="J1607" s="351" t="s">
        <v>378</v>
      </c>
      <c r="T1607" s="32"/>
    </row>
    <row r="1608" spans="1:20" s="35" customFormat="1">
      <c r="A1608" s="325"/>
      <c r="B1608" s="314" t="s">
        <v>494</v>
      </c>
      <c r="C1608" s="315"/>
      <c r="D1608" s="315"/>
      <c r="E1608" s="315"/>
      <c r="F1608" s="316"/>
      <c r="G1608" s="316"/>
      <c r="H1608" s="316"/>
      <c r="I1608" s="316"/>
      <c r="J1608" s="345"/>
      <c r="T1608" s="32"/>
    </row>
    <row r="1609" spans="1:20" ht="38">
      <c r="A1609" s="323">
        <v>74</v>
      </c>
      <c r="B1609" s="294" t="s">
        <v>495</v>
      </c>
      <c r="C1609" s="295"/>
      <c r="D1609" s="295"/>
      <c r="E1609" s="295"/>
      <c r="F1609" s="296"/>
      <c r="G1609" s="296"/>
      <c r="H1609" s="296"/>
      <c r="I1609" s="296"/>
      <c r="J1609" s="345"/>
    </row>
    <row r="1610" spans="1:20" s="35" customFormat="1" ht="19">
      <c r="A1610" s="323"/>
      <c r="B1610" s="294" t="s">
        <v>496</v>
      </c>
      <c r="C1610" s="295"/>
      <c r="D1610" s="295"/>
      <c r="E1610" s="295"/>
      <c r="F1610" s="296"/>
      <c r="G1610" s="296"/>
      <c r="H1610" s="296"/>
      <c r="I1610" s="296"/>
      <c r="J1610" s="345"/>
      <c r="T1610" s="32"/>
    </row>
    <row r="1611" spans="1:20" s="35" customFormat="1" ht="19">
      <c r="A1611" s="323"/>
      <c r="B1611" s="294" t="s">
        <v>497</v>
      </c>
      <c r="C1611" s="295"/>
      <c r="D1611" s="295"/>
      <c r="E1611" s="295"/>
      <c r="F1611" s="296"/>
      <c r="G1611" s="296"/>
      <c r="H1611" s="296"/>
      <c r="I1611" s="296"/>
      <c r="J1611" s="345"/>
      <c r="T1611" s="32"/>
    </row>
    <row r="1612" spans="1:20" s="35" customFormat="1" ht="19">
      <c r="A1612" s="323"/>
      <c r="B1612" s="294" t="s">
        <v>498</v>
      </c>
      <c r="C1612" s="295">
        <v>2</v>
      </c>
      <c r="D1612" s="295">
        <v>1</v>
      </c>
      <c r="E1612" s="295">
        <v>1</v>
      </c>
      <c r="F1612" s="296"/>
      <c r="G1612" s="296"/>
      <c r="H1612" s="296"/>
      <c r="I1612" s="296">
        <f t="shared" ref="I1612:I1613" si="148">PRODUCT(C1612:H1612)</f>
        <v>2</v>
      </c>
      <c r="J1612" s="345"/>
      <c r="T1612" s="32"/>
    </row>
    <row r="1613" spans="1:20" s="35" customFormat="1" ht="19">
      <c r="A1613" s="323"/>
      <c r="B1613" s="294" t="s">
        <v>499</v>
      </c>
      <c r="C1613" s="295">
        <v>2</v>
      </c>
      <c r="D1613" s="295">
        <v>1</v>
      </c>
      <c r="E1613" s="295">
        <v>20</v>
      </c>
      <c r="F1613" s="296"/>
      <c r="G1613" s="296"/>
      <c r="H1613" s="296"/>
      <c r="I1613" s="296">
        <f t="shared" si="148"/>
        <v>40</v>
      </c>
      <c r="J1613" s="345"/>
      <c r="T1613" s="32"/>
    </row>
    <row r="1614" spans="1:20" s="35" customFormat="1" ht="19">
      <c r="A1614" s="323"/>
      <c r="B1614" s="294" t="s">
        <v>457</v>
      </c>
      <c r="C1614" s="295"/>
      <c r="D1614" s="295"/>
      <c r="E1614" s="295"/>
      <c r="F1614" s="296"/>
      <c r="G1614" s="296"/>
      <c r="H1614" s="296"/>
      <c r="I1614" s="296"/>
      <c r="J1614" s="345"/>
      <c r="T1614" s="32"/>
    </row>
    <row r="1615" spans="1:20" s="35" customFormat="1" ht="19">
      <c r="A1615" s="323"/>
      <c r="B1615" s="294" t="s">
        <v>500</v>
      </c>
      <c r="C1615" s="295">
        <v>40</v>
      </c>
      <c r="D1615" s="295">
        <v>1</v>
      </c>
      <c r="E1615" s="295">
        <v>2</v>
      </c>
      <c r="F1615" s="296"/>
      <c r="G1615" s="296"/>
      <c r="H1615" s="296"/>
      <c r="I1615" s="296">
        <f t="shared" ref="I1615:I1623" si="149">PRODUCT(C1615:H1615)</f>
        <v>80</v>
      </c>
      <c r="J1615" s="345"/>
      <c r="T1615" s="32"/>
    </row>
    <row r="1616" spans="1:20" s="35" customFormat="1" ht="19">
      <c r="A1616" s="323"/>
      <c r="B1616" s="294" t="s">
        <v>501</v>
      </c>
      <c r="C1616" s="295">
        <v>40</v>
      </c>
      <c r="D1616" s="295">
        <v>1</v>
      </c>
      <c r="E1616" s="295">
        <v>2</v>
      </c>
      <c r="F1616" s="296"/>
      <c r="G1616" s="296"/>
      <c r="H1616" s="296"/>
      <c r="I1616" s="296">
        <f t="shared" si="149"/>
        <v>80</v>
      </c>
      <c r="J1616" s="345"/>
      <c r="T1616" s="32"/>
    </row>
    <row r="1617" spans="1:20" s="35" customFormat="1" ht="19">
      <c r="A1617" s="323"/>
      <c r="B1617" s="294" t="s">
        <v>502</v>
      </c>
      <c r="C1617" s="295">
        <v>40</v>
      </c>
      <c r="D1617" s="295">
        <v>1</v>
      </c>
      <c r="E1617" s="295">
        <v>2</v>
      </c>
      <c r="F1617" s="296"/>
      <c r="G1617" s="296"/>
      <c r="H1617" s="296"/>
      <c r="I1617" s="296">
        <f t="shared" si="149"/>
        <v>80</v>
      </c>
      <c r="J1617" s="345"/>
      <c r="T1617" s="32"/>
    </row>
    <row r="1618" spans="1:20" s="35" customFormat="1" ht="19">
      <c r="A1618" s="323"/>
      <c r="B1618" s="294" t="s">
        <v>84</v>
      </c>
      <c r="C1618" s="295">
        <v>40</v>
      </c>
      <c r="D1618" s="295">
        <v>1</v>
      </c>
      <c r="E1618" s="295">
        <v>1</v>
      </c>
      <c r="F1618" s="296"/>
      <c r="G1618" s="296"/>
      <c r="H1618" s="296"/>
      <c r="I1618" s="296">
        <f t="shared" si="149"/>
        <v>40</v>
      </c>
      <c r="J1618" s="345"/>
      <c r="T1618" s="32"/>
    </row>
    <row r="1619" spans="1:20" ht="19">
      <c r="A1619" s="323"/>
      <c r="B1619" s="294" t="s">
        <v>503</v>
      </c>
      <c r="C1619" s="295">
        <v>40</v>
      </c>
      <c r="D1619" s="295">
        <v>1</v>
      </c>
      <c r="E1619" s="295">
        <v>1</v>
      </c>
      <c r="F1619" s="296"/>
      <c r="G1619" s="296"/>
      <c r="H1619" s="296"/>
      <c r="I1619" s="296">
        <f t="shared" si="149"/>
        <v>40</v>
      </c>
      <c r="J1619" s="345"/>
    </row>
    <row r="1620" spans="1:20" ht="19">
      <c r="A1620" s="323"/>
      <c r="B1620" s="294" t="s">
        <v>504</v>
      </c>
      <c r="C1620" s="295">
        <v>40</v>
      </c>
      <c r="D1620" s="295">
        <v>1</v>
      </c>
      <c r="E1620" s="295">
        <v>1</v>
      </c>
      <c r="F1620" s="296"/>
      <c r="G1620" s="296"/>
      <c r="H1620" s="296"/>
      <c r="I1620" s="296">
        <f t="shared" si="149"/>
        <v>40</v>
      </c>
      <c r="J1620" s="345"/>
    </row>
    <row r="1621" spans="1:20" ht="19">
      <c r="A1621" s="323"/>
      <c r="B1621" s="294" t="s">
        <v>505</v>
      </c>
      <c r="C1621" s="295">
        <v>40</v>
      </c>
      <c r="D1621" s="295">
        <v>1</v>
      </c>
      <c r="E1621" s="295">
        <v>1</v>
      </c>
      <c r="F1621" s="296"/>
      <c r="G1621" s="296"/>
      <c r="H1621" s="296"/>
      <c r="I1621" s="296">
        <f t="shared" si="149"/>
        <v>40</v>
      </c>
      <c r="J1621" s="345"/>
    </row>
    <row r="1622" spans="1:20" ht="19">
      <c r="A1622" s="323"/>
      <c r="B1622" s="294" t="s">
        <v>506</v>
      </c>
      <c r="C1622" s="295">
        <v>40</v>
      </c>
      <c r="D1622" s="295">
        <v>1</v>
      </c>
      <c r="E1622" s="295">
        <v>1</v>
      </c>
      <c r="F1622" s="296"/>
      <c r="G1622" s="296"/>
      <c r="H1622" s="296"/>
      <c r="I1622" s="296">
        <f t="shared" si="149"/>
        <v>40</v>
      </c>
      <c r="J1622" s="345"/>
    </row>
    <row r="1623" spans="1:20" ht="19">
      <c r="A1623" s="323"/>
      <c r="B1623" s="294" t="s">
        <v>507</v>
      </c>
      <c r="C1623" s="295">
        <v>40</v>
      </c>
      <c r="D1623" s="295">
        <v>1</v>
      </c>
      <c r="E1623" s="295">
        <v>1</v>
      </c>
      <c r="F1623" s="296"/>
      <c r="G1623" s="296"/>
      <c r="H1623" s="296"/>
      <c r="I1623" s="296">
        <f t="shared" si="149"/>
        <v>40</v>
      </c>
      <c r="J1623" s="345"/>
    </row>
    <row r="1624" spans="1:20" ht="19">
      <c r="A1624" s="323"/>
      <c r="B1624" s="294"/>
      <c r="C1624" s="295"/>
      <c r="D1624" s="295"/>
      <c r="E1624" s="295"/>
      <c r="F1624" s="296"/>
      <c r="G1624" s="296"/>
      <c r="H1624" s="296" t="s">
        <v>78</v>
      </c>
      <c r="I1624" s="296">
        <f>SUM(I1612:I1623)</f>
        <v>522</v>
      </c>
      <c r="J1624" s="341"/>
    </row>
    <row r="1625" spans="1:20" s="35" customFormat="1" ht="19">
      <c r="A1625" s="323" t="s">
        <v>456</v>
      </c>
      <c r="B1625" s="294"/>
      <c r="C1625" s="295"/>
      <c r="D1625" s="295"/>
      <c r="E1625" s="295"/>
      <c r="F1625" s="296"/>
      <c r="G1625" s="296"/>
      <c r="H1625" s="296" t="s">
        <v>161</v>
      </c>
      <c r="I1625" s="296">
        <f>I1624</f>
        <v>522</v>
      </c>
      <c r="J1625" s="342" t="s">
        <v>378</v>
      </c>
      <c r="T1625" s="32"/>
    </row>
    <row r="1626" spans="1:20" s="35" customFormat="1" ht="38">
      <c r="A1626" s="323"/>
      <c r="B1626" s="294" t="s">
        <v>508</v>
      </c>
      <c r="C1626" s="295"/>
      <c r="D1626" s="295"/>
      <c r="E1626" s="295"/>
      <c r="F1626" s="296"/>
      <c r="G1626" s="296"/>
      <c r="H1626" s="296"/>
      <c r="I1626" s="296"/>
      <c r="J1626" s="345"/>
      <c r="T1626" s="32"/>
    </row>
    <row r="1627" spans="1:20" s="35" customFormat="1" ht="19">
      <c r="A1627" s="323"/>
      <c r="B1627" s="294" t="s">
        <v>497</v>
      </c>
      <c r="C1627" s="295"/>
      <c r="D1627" s="295"/>
      <c r="E1627" s="295"/>
      <c r="F1627" s="296"/>
      <c r="G1627" s="296"/>
      <c r="H1627" s="296"/>
      <c r="I1627" s="296"/>
      <c r="J1627" s="345"/>
      <c r="T1627" s="32"/>
    </row>
    <row r="1628" spans="1:20" s="35" customFormat="1" ht="19">
      <c r="A1628" s="323"/>
      <c r="B1628" s="294" t="s">
        <v>498</v>
      </c>
      <c r="C1628" s="295">
        <v>2</v>
      </c>
      <c r="D1628" s="295">
        <v>1</v>
      </c>
      <c r="E1628" s="295">
        <v>1</v>
      </c>
      <c r="F1628" s="296"/>
      <c r="G1628" s="296"/>
      <c r="H1628" s="296"/>
      <c r="I1628" s="296">
        <f t="shared" ref="I1628:I1630" si="150">PRODUCT(C1628:H1628)</f>
        <v>2</v>
      </c>
      <c r="J1628" s="345"/>
      <c r="T1628" s="32"/>
    </row>
    <row r="1629" spans="1:20" s="35" customFormat="1" ht="19">
      <c r="A1629" s="323"/>
      <c r="B1629" s="294" t="s">
        <v>509</v>
      </c>
      <c r="C1629" s="295">
        <v>2</v>
      </c>
      <c r="D1629" s="295">
        <v>1</v>
      </c>
      <c r="E1629" s="295">
        <v>6</v>
      </c>
      <c r="F1629" s="296"/>
      <c r="G1629" s="296"/>
      <c r="H1629" s="296"/>
      <c r="I1629" s="296">
        <f t="shared" si="150"/>
        <v>12</v>
      </c>
      <c r="J1629" s="345"/>
      <c r="T1629" s="32"/>
    </row>
    <row r="1630" spans="1:20" s="35" customFormat="1" ht="19">
      <c r="A1630" s="323"/>
      <c r="B1630" s="294" t="s">
        <v>510</v>
      </c>
      <c r="C1630" s="295">
        <v>2</v>
      </c>
      <c r="D1630" s="295">
        <v>1</v>
      </c>
      <c r="E1630" s="295">
        <v>1</v>
      </c>
      <c r="F1630" s="296"/>
      <c r="G1630" s="296"/>
      <c r="H1630" s="296"/>
      <c r="I1630" s="296">
        <f t="shared" si="150"/>
        <v>2</v>
      </c>
      <c r="J1630" s="345"/>
      <c r="T1630" s="32"/>
    </row>
    <row r="1631" spans="1:20" s="35" customFormat="1" ht="19">
      <c r="A1631" s="323"/>
      <c r="B1631" s="294" t="s">
        <v>454</v>
      </c>
      <c r="C1631" s="295"/>
      <c r="D1631" s="295"/>
      <c r="E1631" s="295"/>
      <c r="F1631" s="296"/>
      <c r="G1631" s="296"/>
      <c r="H1631" s="296"/>
      <c r="I1631" s="296"/>
      <c r="J1631" s="345"/>
      <c r="T1631" s="32"/>
    </row>
    <row r="1632" spans="1:20" s="35" customFormat="1" ht="19">
      <c r="A1632" s="323"/>
      <c r="B1632" s="294" t="s">
        <v>500</v>
      </c>
      <c r="C1632" s="295">
        <v>40</v>
      </c>
      <c r="D1632" s="295">
        <v>1</v>
      </c>
      <c r="E1632" s="295">
        <v>1</v>
      </c>
      <c r="F1632" s="296"/>
      <c r="G1632" s="296"/>
      <c r="H1632" s="296"/>
      <c r="I1632" s="296">
        <f t="shared" ref="I1632:I1638" si="151">PRODUCT(C1632:H1632)</f>
        <v>40</v>
      </c>
      <c r="J1632" s="345"/>
      <c r="T1632" s="32"/>
    </row>
    <row r="1633" spans="1:20" s="35" customFormat="1" ht="19">
      <c r="A1633" s="323"/>
      <c r="B1633" s="294" t="s">
        <v>501</v>
      </c>
      <c r="C1633" s="295">
        <v>40</v>
      </c>
      <c r="D1633" s="295">
        <v>1</v>
      </c>
      <c r="E1633" s="295">
        <v>1</v>
      </c>
      <c r="F1633" s="296"/>
      <c r="G1633" s="296"/>
      <c r="H1633" s="296"/>
      <c r="I1633" s="296">
        <f t="shared" si="151"/>
        <v>40</v>
      </c>
      <c r="J1633" s="345"/>
      <c r="T1633" s="32"/>
    </row>
    <row r="1634" spans="1:20" s="35" customFormat="1" ht="19">
      <c r="A1634" s="323"/>
      <c r="B1634" s="294" t="s">
        <v>502</v>
      </c>
      <c r="C1634" s="295">
        <v>40</v>
      </c>
      <c r="D1634" s="295">
        <v>1</v>
      </c>
      <c r="E1634" s="295">
        <v>1</v>
      </c>
      <c r="F1634" s="296"/>
      <c r="G1634" s="296"/>
      <c r="H1634" s="296"/>
      <c r="I1634" s="296">
        <f t="shared" si="151"/>
        <v>40</v>
      </c>
      <c r="J1634" s="345"/>
      <c r="T1634" s="32"/>
    </row>
    <row r="1635" spans="1:20" s="35" customFormat="1" ht="19">
      <c r="A1635" s="323"/>
      <c r="B1635" s="294" t="s">
        <v>84</v>
      </c>
      <c r="C1635" s="295">
        <v>40</v>
      </c>
      <c r="D1635" s="295">
        <v>1</v>
      </c>
      <c r="E1635" s="295">
        <v>2</v>
      </c>
      <c r="F1635" s="296"/>
      <c r="G1635" s="296"/>
      <c r="H1635" s="296"/>
      <c r="I1635" s="296">
        <f t="shared" si="151"/>
        <v>80</v>
      </c>
      <c r="J1635" s="345"/>
      <c r="T1635" s="32"/>
    </row>
    <row r="1636" spans="1:20" s="35" customFormat="1" ht="19">
      <c r="A1636" s="323"/>
      <c r="B1636" s="294" t="s">
        <v>511</v>
      </c>
      <c r="C1636" s="295">
        <v>40</v>
      </c>
      <c r="D1636" s="295">
        <v>1</v>
      </c>
      <c r="E1636" s="295">
        <v>2</v>
      </c>
      <c r="F1636" s="296"/>
      <c r="G1636" s="296"/>
      <c r="H1636" s="296"/>
      <c r="I1636" s="296">
        <f t="shared" si="151"/>
        <v>80</v>
      </c>
      <c r="J1636" s="345"/>
      <c r="T1636" s="32"/>
    </row>
    <row r="1637" spans="1:20" s="35" customFormat="1" ht="19">
      <c r="A1637" s="323"/>
      <c r="B1637" s="294" t="s">
        <v>512</v>
      </c>
      <c r="C1637" s="295">
        <v>40</v>
      </c>
      <c r="D1637" s="295">
        <v>1</v>
      </c>
      <c r="E1637" s="295">
        <v>2</v>
      </c>
      <c r="F1637" s="296"/>
      <c r="G1637" s="296"/>
      <c r="H1637" s="296"/>
      <c r="I1637" s="296">
        <f t="shared" si="151"/>
        <v>80</v>
      </c>
      <c r="J1637" s="345"/>
      <c r="T1637" s="32"/>
    </row>
    <row r="1638" spans="1:20" s="35" customFormat="1" ht="19">
      <c r="A1638" s="323"/>
      <c r="B1638" s="294" t="s">
        <v>187</v>
      </c>
      <c r="C1638" s="295">
        <v>2</v>
      </c>
      <c r="D1638" s="295">
        <v>1</v>
      </c>
      <c r="E1638" s="295">
        <v>2</v>
      </c>
      <c r="F1638" s="296"/>
      <c r="G1638" s="296"/>
      <c r="H1638" s="296"/>
      <c r="I1638" s="296">
        <f t="shared" si="151"/>
        <v>4</v>
      </c>
      <c r="J1638" s="345"/>
      <c r="T1638" s="32"/>
    </row>
    <row r="1639" spans="1:20" s="35" customFormat="1" ht="19">
      <c r="A1639" s="323"/>
      <c r="B1639" s="294"/>
      <c r="C1639" s="295"/>
      <c r="D1639" s="295"/>
      <c r="E1639" s="295"/>
      <c r="F1639" s="296"/>
      <c r="G1639" s="296"/>
      <c r="H1639" s="296" t="s">
        <v>78</v>
      </c>
      <c r="I1639" s="296">
        <f>SUM(I1628:I1638)</f>
        <v>380</v>
      </c>
      <c r="J1639" s="341"/>
      <c r="T1639" s="32"/>
    </row>
    <row r="1640" spans="1:20" s="35" customFormat="1" ht="19">
      <c r="A1640" s="323" t="s">
        <v>456</v>
      </c>
      <c r="B1640" s="294"/>
      <c r="C1640" s="295"/>
      <c r="D1640" s="295"/>
      <c r="E1640" s="295"/>
      <c r="F1640" s="296"/>
      <c r="G1640" s="296"/>
      <c r="H1640" s="296" t="s">
        <v>161</v>
      </c>
      <c r="I1640" s="296">
        <f>I1639</f>
        <v>380</v>
      </c>
      <c r="J1640" s="342" t="s">
        <v>378</v>
      </c>
      <c r="T1640" s="32"/>
    </row>
    <row r="1641" spans="1:20" s="35" customFormat="1">
      <c r="A1641" s="323"/>
      <c r="B1641" s="294"/>
      <c r="C1641" s="295"/>
      <c r="D1641" s="295"/>
      <c r="E1641" s="295"/>
      <c r="F1641" s="296"/>
      <c r="G1641" s="296"/>
      <c r="H1641" s="296"/>
      <c r="I1641" s="296"/>
      <c r="J1641" s="342"/>
      <c r="T1641" s="32"/>
    </row>
    <row r="1642" spans="1:20" s="35" customFormat="1" ht="19">
      <c r="A1642" s="323"/>
      <c r="B1642" s="294" t="s">
        <v>513</v>
      </c>
      <c r="C1642" s="295"/>
      <c r="D1642" s="295"/>
      <c r="E1642" s="295"/>
      <c r="F1642" s="296"/>
      <c r="G1642" s="296"/>
      <c r="H1642" s="296"/>
      <c r="I1642" s="296"/>
      <c r="J1642" s="345"/>
      <c r="T1642" s="32"/>
    </row>
    <row r="1643" spans="1:20" s="35" customFormat="1" ht="19">
      <c r="A1643" s="323"/>
      <c r="B1643" s="294" t="s">
        <v>514</v>
      </c>
      <c r="C1643" s="295">
        <v>40</v>
      </c>
      <c r="D1643" s="295">
        <v>1</v>
      </c>
      <c r="E1643" s="295">
        <v>1</v>
      </c>
      <c r="F1643" s="296"/>
      <c r="G1643" s="296"/>
      <c r="H1643" s="296"/>
      <c r="I1643" s="296">
        <f>PRODUCT(C1643:H1643)</f>
        <v>40</v>
      </c>
      <c r="J1643" s="345" t="s">
        <v>1</v>
      </c>
      <c r="T1643" s="32"/>
    </row>
    <row r="1644" spans="1:20" s="35" customFormat="1">
      <c r="A1644" s="323"/>
      <c r="B1644" s="294"/>
      <c r="C1644" s="295"/>
      <c r="D1644" s="295"/>
      <c r="E1644" s="295"/>
      <c r="F1644" s="296"/>
      <c r="G1644" s="296"/>
      <c r="H1644" s="296"/>
      <c r="I1644" s="296"/>
      <c r="J1644" s="345"/>
      <c r="T1644" s="32"/>
    </row>
    <row r="1645" spans="1:20" s="35" customFormat="1" ht="38">
      <c r="A1645" s="323">
        <v>75</v>
      </c>
      <c r="B1645" s="294" t="s">
        <v>515</v>
      </c>
      <c r="C1645" s="295"/>
      <c r="D1645" s="295"/>
      <c r="E1645" s="295"/>
      <c r="F1645" s="296"/>
      <c r="G1645" s="296"/>
      <c r="H1645" s="296"/>
      <c r="I1645" s="296"/>
      <c r="J1645" s="345"/>
      <c r="T1645" s="32"/>
    </row>
    <row r="1646" spans="1:20" s="35" customFormat="1" ht="19">
      <c r="A1646" s="318"/>
      <c r="B1646" s="313" t="s">
        <v>452</v>
      </c>
      <c r="C1646" s="315"/>
      <c r="D1646" s="315"/>
      <c r="E1646" s="315"/>
      <c r="F1646" s="316"/>
      <c r="G1646" s="316"/>
      <c r="H1646" s="316"/>
      <c r="I1646" s="316"/>
      <c r="J1646" s="345"/>
      <c r="T1646" s="32"/>
    </row>
    <row r="1647" spans="1:20" s="35" customFormat="1">
      <c r="A1647" s="325"/>
      <c r="B1647" s="314" t="s">
        <v>208</v>
      </c>
      <c r="C1647" s="315">
        <v>2</v>
      </c>
      <c r="D1647" s="315">
        <v>1</v>
      </c>
      <c r="E1647" s="315">
        <v>1</v>
      </c>
      <c r="F1647" s="316"/>
      <c r="G1647" s="316"/>
      <c r="H1647" s="316"/>
      <c r="I1647" s="316">
        <f>PRODUCT(C1647:H1647)</f>
        <v>2</v>
      </c>
      <c r="J1647" s="345"/>
      <c r="T1647" s="32"/>
    </row>
    <row r="1648" spans="1:20" s="35" customFormat="1" ht="19">
      <c r="A1648" s="325"/>
      <c r="B1648" s="313" t="s">
        <v>377</v>
      </c>
      <c r="C1648" s="315"/>
      <c r="D1648" s="315"/>
      <c r="E1648" s="315"/>
      <c r="F1648" s="316"/>
      <c r="G1648" s="316"/>
      <c r="H1648" s="316"/>
      <c r="I1648" s="316"/>
      <c r="J1648" s="345"/>
      <c r="T1648" s="32"/>
    </row>
    <row r="1649" spans="1:20" s="35" customFormat="1">
      <c r="A1649" s="325"/>
      <c r="B1649" s="314" t="s">
        <v>500</v>
      </c>
      <c r="C1649" s="315">
        <v>40</v>
      </c>
      <c r="D1649" s="315">
        <v>1</v>
      </c>
      <c r="E1649" s="315">
        <v>2</v>
      </c>
      <c r="F1649" s="316"/>
      <c r="G1649" s="316"/>
      <c r="H1649" s="316"/>
      <c r="I1649" s="316">
        <f>PRODUCT(C1649:H1649)</f>
        <v>80</v>
      </c>
      <c r="J1649" s="345"/>
      <c r="T1649" s="32"/>
    </row>
    <row r="1650" spans="1:20">
      <c r="A1650" s="318"/>
      <c r="B1650" s="314" t="s">
        <v>501</v>
      </c>
      <c r="C1650" s="315">
        <v>40</v>
      </c>
      <c r="D1650" s="315">
        <v>1</v>
      </c>
      <c r="E1650" s="315">
        <v>1</v>
      </c>
      <c r="F1650" s="316"/>
      <c r="G1650" s="316"/>
      <c r="H1650" s="316"/>
      <c r="I1650" s="316">
        <f>PRODUCT(C1650:H1650)</f>
        <v>40</v>
      </c>
      <c r="J1650" s="345"/>
    </row>
    <row r="1651" spans="1:20">
      <c r="A1651" s="325"/>
      <c r="B1651" s="314" t="s">
        <v>502</v>
      </c>
      <c r="C1651" s="315">
        <v>40</v>
      </c>
      <c r="D1651" s="315">
        <v>1</v>
      </c>
      <c r="E1651" s="315">
        <v>1</v>
      </c>
      <c r="F1651" s="316"/>
      <c r="G1651" s="316"/>
      <c r="H1651" s="316"/>
      <c r="I1651" s="316">
        <f>PRODUCT(C1651:H1651)</f>
        <v>40</v>
      </c>
      <c r="J1651" s="345"/>
    </row>
    <row r="1652" spans="1:20" s="35" customFormat="1" ht="19">
      <c r="A1652" s="325"/>
      <c r="B1652" s="314"/>
      <c r="C1652" s="315"/>
      <c r="D1652" s="315"/>
      <c r="E1652" s="315"/>
      <c r="F1652" s="316"/>
      <c r="G1652" s="316"/>
      <c r="H1652" s="316"/>
      <c r="I1652" s="316">
        <f>SUM(I1647:I1651)</f>
        <v>162</v>
      </c>
      <c r="J1652" s="342" t="s">
        <v>378</v>
      </c>
      <c r="T1652" s="32"/>
    </row>
    <row r="1653" spans="1:20" s="35" customFormat="1">
      <c r="A1653" s="325"/>
      <c r="B1653" s="314"/>
      <c r="C1653" s="315"/>
      <c r="D1653" s="315"/>
      <c r="E1653" s="315"/>
      <c r="F1653" s="316"/>
      <c r="G1653" s="316"/>
      <c r="H1653" s="316"/>
      <c r="I1653" s="316"/>
      <c r="J1653" s="342"/>
      <c r="T1653" s="32"/>
    </row>
    <row r="1654" spans="1:20" s="35" customFormat="1" ht="38">
      <c r="A1654" s="323">
        <v>76</v>
      </c>
      <c r="B1654" s="294" t="s">
        <v>516</v>
      </c>
      <c r="C1654" s="295"/>
      <c r="D1654" s="295"/>
      <c r="E1654" s="295"/>
      <c r="F1654" s="296"/>
      <c r="G1654" s="296"/>
      <c r="H1654" s="296"/>
      <c r="I1654" s="296"/>
      <c r="J1654" s="345"/>
      <c r="T1654" s="32"/>
    </row>
    <row r="1655" spans="1:20" s="35" customFormat="1" ht="19">
      <c r="A1655" s="323"/>
      <c r="B1655" s="294" t="s">
        <v>87</v>
      </c>
      <c r="C1655" s="295">
        <v>2</v>
      </c>
      <c r="D1655" s="295">
        <v>1</v>
      </c>
      <c r="E1655" s="295">
        <v>6</v>
      </c>
      <c r="F1655" s="296"/>
      <c r="G1655" s="296"/>
      <c r="H1655" s="296"/>
      <c r="I1655" s="296">
        <f>PRODUCT(C1655:H1655)</f>
        <v>12</v>
      </c>
      <c r="J1655" s="342" t="s">
        <v>378</v>
      </c>
      <c r="T1655" s="32"/>
    </row>
    <row r="1656" spans="1:20" s="35" customFormat="1" ht="57">
      <c r="A1656" s="323">
        <v>77</v>
      </c>
      <c r="B1656" s="294" t="s">
        <v>1409</v>
      </c>
      <c r="C1656" s="295"/>
      <c r="D1656" s="295"/>
      <c r="E1656" s="295"/>
      <c r="F1656" s="296"/>
      <c r="G1656" s="296"/>
      <c r="H1656" s="296"/>
      <c r="I1656" s="296"/>
      <c r="J1656" s="345"/>
      <c r="T1656" s="32"/>
    </row>
    <row r="1657" spans="1:20" s="35" customFormat="1" ht="19">
      <c r="A1657" s="323"/>
      <c r="B1657" s="294" t="s">
        <v>497</v>
      </c>
      <c r="C1657" s="295"/>
      <c r="D1657" s="295"/>
      <c r="E1657" s="295"/>
      <c r="F1657" s="296"/>
      <c r="G1657" s="296"/>
      <c r="H1657" s="296"/>
      <c r="I1657" s="296"/>
      <c r="J1657" s="345"/>
      <c r="T1657" s="32"/>
    </row>
    <row r="1658" spans="1:20" s="35" customFormat="1" ht="19">
      <c r="A1658" s="323"/>
      <c r="B1658" s="294" t="s">
        <v>498</v>
      </c>
      <c r="C1658" s="295">
        <v>2</v>
      </c>
      <c r="D1658" s="295">
        <v>1</v>
      </c>
      <c r="E1658" s="295">
        <v>1</v>
      </c>
      <c r="F1658" s="296"/>
      <c r="G1658" s="296"/>
      <c r="H1658" s="296"/>
      <c r="I1658" s="296">
        <f t="shared" ref="I1658:I1659" si="152">PRODUCT(C1658:H1658)</f>
        <v>2</v>
      </c>
      <c r="J1658" s="345"/>
      <c r="T1658" s="32"/>
    </row>
    <row r="1659" spans="1:20" s="35" customFormat="1" ht="19">
      <c r="A1659" s="323"/>
      <c r="B1659" s="294" t="s">
        <v>509</v>
      </c>
      <c r="C1659" s="295">
        <v>2</v>
      </c>
      <c r="D1659" s="295">
        <v>1</v>
      </c>
      <c r="E1659" s="295">
        <v>6</v>
      </c>
      <c r="F1659" s="296"/>
      <c r="G1659" s="296"/>
      <c r="H1659" s="296"/>
      <c r="I1659" s="296">
        <f t="shared" si="152"/>
        <v>12</v>
      </c>
      <c r="J1659" s="345"/>
      <c r="T1659" s="32"/>
    </row>
    <row r="1660" spans="1:20" s="35" customFormat="1" ht="19">
      <c r="A1660" s="323"/>
      <c r="B1660" s="294" t="s">
        <v>454</v>
      </c>
      <c r="C1660" s="295"/>
      <c r="D1660" s="295"/>
      <c r="E1660" s="295"/>
      <c r="F1660" s="296"/>
      <c r="G1660" s="296"/>
      <c r="H1660" s="296"/>
      <c r="I1660" s="296"/>
      <c r="J1660" s="345"/>
      <c r="T1660" s="32"/>
    </row>
    <row r="1661" spans="1:20" s="35" customFormat="1" ht="19">
      <c r="A1661" s="323"/>
      <c r="B1661" s="294" t="s">
        <v>500</v>
      </c>
      <c r="C1661" s="295">
        <v>40</v>
      </c>
      <c r="D1661" s="295">
        <v>1</v>
      </c>
      <c r="E1661" s="295">
        <v>2</v>
      </c>
      <c r="F1661" s="296"/>
      <c r="G1661" s="296"/>
      <c r="H1661" s="296"/>
      <c r="I1661" s="296">
        <f t="shared" ref="I1661:I1665" si="153">PRODUCT(C1661:H1661)</f>
        <v>80</v>
      </c>
      <c r="J1661" s="345"/>
      <c r="T1661" s="32"/>
    </row>
    <row r="1662" spans="1:20" s="35" customFormat="1" ht="19">
      <c r="A1662" s="323"/>
      <c r="B1662" s="294" t="s">
        <v>501</v>
      </c>
      <c r="C1662" s="295">
        <v>40</v>
      </c>
      <c r="D1662" s="295">
        <v>1</v>
      </c>
      <c r="E1662" s="295">
        <v>1</v>
      </c>
      <c r="F1662" s="296"/>
      <c r="G1662" s="296"/>
      <c r="H1662" s="296"/>
      <c r="I1662" s="296">
        <f t="shared" si="153"/>
        <v>40</v>
      </c>
      <c r="J1662" s="345"/>
      <c r="T1662" s="32"/>
    </row>
    <row r="1663" spans="1:20" s="35" customFormat="1" ht="19">
      <c r="A1663" s="323"/>
      <c r="B1663" s="294" t="s">
        <v>502</v>
      </c>
      <c r="C1663" s="295">
        <v>40</v>
      </c>
      <c r="D1663" s="295">
        <v>1</v>
      </c>
      <c r="E1663" s="295">
        <v>1</v>
      </c>
      <c r="F1663" s="296"/>
      <c r="G1663" s="296"/>
      <c r="H1663" s="296"/>
      <c r="I1663" s="296">
        <f t="shared" si="153"/>
        <v>40</v>
      </c>
      <c r="J1663" s="345"/>
      <c r="T1663" s="32"/>
    </row>
    <row r="1664" spans="1:20" s="35" customFormat="1" ht="19">
      <c r="A1664" s="323"/>
      <c r="B1664" s="294" t="s">
        <v>84</v>
      </c>
      <c r="C1664" s="295">
        <v>40</v>
      </c>
      <c r="D1664" s="295">
        <v>1</v>
      </c>
      <c r="E1664" s="295">
        <v>2</v>
      </c>
      <c r="F1664" s="296"/>
      <c r="G1664" s="296"/>
      <c r="H1664" s="296"/>
      <c r="I1664" s="296">
        <f t="shared" si="153"/>
        <v>80</v>
      </c>
      <c r="J1664" s="345"/>
      <c r="T1664" s="32"/>
    </row>
    <row r="1665" spans="1:20" s="35" customFormat="1" ht="19">
      <c r="A1665" s="323"/>
      <c r="B1665" s="294" t="s">
        <v>517</v>
      </c>
      <c r="C1665" s="295">
        <v>40</v>
      </c>
      <c r="D1665" s="295">
        <v>1</v>
      </c>
      <c r="E1665" s="295">
        <v>1</v>
      </c>
      <c r="F1665" s="296"/>
      <c r="G1665" s="296"/>
      <c r="H1665" s="296"/>
      <c r="I1665" s="296">
        <f t="shared" si="153"/>
        <v>40</v>
      </c>
      <c r="J1665" s="345"/>
      <c r="T1665" s="32"/>
    </row>
    <row r="1666" spans="1:20" s="35" customFormat="1" ht="19">
      <c r="A1666" s="325"/>
      <c r="B1666" s="314"/>
      <c r="C1666" s="315"/>
      <c r="D1666" s="315"/>
      <c r="E1666" s="315"/>
      <c r="F1666" s="316"/>
      <c r="G1666" s="316"/>
      <c r="H1666" s="316"/>
      <c r="I1666" s="316">
        <f>SUM(I1658:I1665)</f>
        <v>294</v>
      </c>
      <c r="J1666" s="342" t="s">
        <v>378</v>
      </c>
      <c r="T1666" s="32"/>
    </row>
    <row r="1667" spans="1:20" s="35" customFormat="1">
      <c r="A1667" s="325"/>
      <c r="B1667" s="314"/>
      <c r="C1667" s="315"/>
      <c r="D1667" s="315"/>
      <c r="E1667" s="315"/>
      <c r="F1667" s="316"/>
      <c r="G1667" s="316"/>
      <c r="H1667" s="316"/>
      <c r="I1667" s="316"/>
      <c r="J1667" s="342"/>
      <c r="T1667" s="32"/>
    </row>
    <row r="1668" spans="1:20" s="35" customFormat="1" ht="38">
      <c r="A1668" s="323">
        <v>78</v>
      </c>
      <c r="B1668" s="294" t="s">
        <v>518</v>
      </c>
      <c r="C1668" s="295"/>
      <c r="D1668" s="295"/>
      <c r="E1668" s="295"/>
      <c r="F1668" s="296"/>
      <c r="G1668" s="296"/>
      <c r="H1668" s="296"/>
      <c r="I1668" s="296"/>
      <c r="J1668" s="345"/>
      <c r="T1668" s="32"/>
    </row>
    <row r="1669" spans="1:20" s="35" customFormat="1" ht="19">
      <c r="A1669" s="323"/>
      <c r="B1669" s="294" t="s">
        <v>454</v>
      </c>
      <c r="C1669" s="295"/>
      <c r="D1669" s="295"/>
      <c r="E1669" s="295"/>
      <c r="F1669" s="296"/>
      <c r="G1669" s="296"/>
      <c r="H1669" s="296"/>
      <c r="I1669" s="296"/>
      <c r="J1669" s="345"/>
      <c r="T1669" s="32"/>
    </row>
    <row r="1670" spans="1:20" s="35" customFormat="1" ht="19">
      <c r="A1670" s="323"/>
      <c r="B1670" s="294" t="s">
        <v>500</v>
      </c>
      <c r="C1670" s="295">
        <v>40</v>
      </c>
      <c r="D1670" s="295">
        <v>1</v>
      </c>
      <c r="E1670" s="295">
        <v>2</v>
      </c>
      <c r="F1670" s="296"/>
      <c r="G1670" s="296"/>
      <c r="H1670" s="296"/>
      <c r="I1670" s="296">
        <f t="shared" ref="I1670:I1673" si="154">PRODUCT(C1670:H1670)</f>
        <v>80</v>
      </c>
      <c r="J1670" s="345"/>
      <c r="T1670" s="32"/>
    </row>
    <row r="1671" spans="1:20" s="35" customFormat="1" ht="19">
      <c r="A1671" s="323"/>
      <c r="B1671" s="294" t="s">
        <v>501</v>
      </c>
      <c r="C1671" s="295">
        <v>40</v>
      </c>
      <c r="D1671" s="295">
        <v>1</v>
      </c>
      <c r="E1671" s="295">
        <v>1</v>
      </c>
      <c r="F1671" s="296"/>
      <c r="G1671" s="296"/>
      <c r="H1671" s="296"/>
      <c r="I1671" s="296">
        <f t="shared" si="154"/>
        <v>40</v>
      </c>
      <c r="J1671" s="345"/>
      <c r="T1671" s="32"/>
    </row>
    <row r="1672" spans="1:20" s="35" customFormat="1" ht="19">
      <c r="A1672" s="323"/>
      <c r="B1672" s="294" t="s">
        <v>502</v>
      </c>
      <c r="C1672" s="295">
        <v>40</v>
      </c>
      <c r="D1672" s="295">
        <v>1</v>
      </c>
      <c r="E1672" s="295">
        <v>1</v>
      </c>
      <c r="F1672" s="296"/>
      <c r="G1672" s="296"/>
      <c r="H1672" s="296"/>
      <c r="I1672" s="296">
        <f t="shared" si="154"/>
        <v>40</v>
      </c>
      <c r="J1672" s="345"/>
      <c r="T1672" s="32"/>
    </row>
    <row r="1673" spans="1:20" s="35" customFormat="1" ht="19">
      <c r="A1673" s="323"/>
      <c r="B1673" s="294" t="s">
        <v>84</v>
      </c>
      <c r="C1673" s="295">
        <v>40</v>
      </c>
      <c r="D1673" s="295">
        <v>1</v>
      </c>
      <c r="E1673" s="295">
        <v>2</v>
      </c>
      <c r="F1673" s="296"/>
      <c r="G1673" s="296"/>
      <c r="H1673" s="296"/>
      <c r="I1673" s="296">
        <f t="shared" si="154"/>
        <v>80</v>
      </c>
      <c r="J1673" s="345"/>
      <c r="T1673" s="32"/>
    </row>
    <row r="1674" spans="1:20" s="35" customFormat="1">
      <c r="A1674" s="325"/>
      <c r="B1674" s="314"/>
      <c r="C1674" s="315"/>
      <c r="D1674" s="315"/>
      <c r="E1674" s="315"/>
      <c r="F1674" s="316"/>
      <c r="G1674" s="316"/>
      <c r="H1674" s="316" t="s">
        <v>78</v>
      </c>
      <c r="I1674" s="316">
        <f>SUM(I1670:I1673)</f>
        <v>240</v>
      </c>
      <c r="J1674" s="345"/>
      <c r="T1674" s="32"/>
    </row>
    <row r="1675" spans="1:20" s="35" customFormat="1" ht="19">
      <c r="A1675" s="325"/>
      <c r="B1675" s="314"/>
      <c r="C1675" s="315"/>
      <c r="D1675" s="315"/>
      <c r="E1675" s="315"/>
      <c r="F1675" s="316"/>
      <c r="G1675" s="316"/>
      <c r="H1675" s="316" t="s">
        <v>13</v>
      </c>
      <c r="I1675" s="316">
        <f>I1674</f>
        <v>240</v>
      </c>
      <c r="J1675" s="342" t="s">
        <v>378</v>
      </c>
      <c r="T1675" s="32"/>
    </row>
    <row r="1676" spans="1:20" s="35" customFormat="1" ht="19">
      <c r="A1676" s="323">
        <v>79</v>
      </c>
      <c r="B1676" s="313" t="s">
        <v>519</v>
      </c>
      <c r="C1676" s="315"/>
      <c r="D1676" s="315"/>
      <c r="E1676" s="315"/>
      <c r="F1676" s="316"/>
      <c r="G1676" s="316"/>
      <c r="H1676" s="316"/>
      <c r="I1676" s="316"/>
      <c r="J1676" s="345"/>
      <c r="T1676" s="32"/>
    </row>
    <row r="1677" spans="1:20" s="35" customFormat="1" ht="19">
      <c r="A1677" s="323"/>
      <c r="B1677" s="313" t="s">
        <v>452</v>
      </c>
      <c r="C1677" s="315"/>
      <c r="D1677" s="315"/>
      <c r="E1677" s="315"/>
      <c r="F1677" s="316"/>
      <c r="G1677" s="316"/>
      <c r="H1677" s="316"/>
      <c r="I1677" s="316"/>
      <c r="J1677" s="345"/>
      <c r="T1677" s="32"/>
    </row>
    <row r="1678" spans="1:20" s="35" customFormat="1">
      <c r="A1678" s="323"/>
      <c r="B1678" s="314" t="s">
        <v>498</v>
      </c>
      <c r="C1678" s="315">
        <v>2</v>
      </c>
      <c r="D1678" s="315">
        <v>1</v>
      </c>
      <c r="E1678" s="315">
        <v>2</v>
      </c>
      <c r="F1678" s="316"/>
      <c r="G1678" s="316"/>
      <c r="H1678" s="316"/>
      <c r="I1678" s="316">
        <f>PRODUCT(C1678:H1678)</f>
        <v>4</v>
      </c>
      <c r="J1678" s="345"/>
      <c r="T1678" s="32"/>
    </row>
    <row r="1679" spans="1:20" s="35" customFormat="1">
      <c r="A1679" s="323"/>
      <c r="B1679" s="314" t="s">
        <v>520</v>
      </c>
      <c r="C1679" s="315"/>
      <c r="D1679" s="315"/>
      <c r="E1679" s="315"/>
      <c r="F1679" s="316"/>
      <c r="G1679" s="316"/>
      <c r="H1679" s="316"/>
      <c r="I1679" s="316"/>
      <c r="J1679" s="345"/>
      <c r="T1679" s="32"/>
    </row>
    <row r="1680" spans="1:20" s="35" customFormat="1">
      <c r="A1680" s="323"/>
      <c r="B1680" s="314" t="s">
        <v>426</v>
      </c>
      <c r="C1680" s="315">
        <v>40</v>
      </c>
      <c r="D1680" s="315">
        <v>1</v>
      </c>
      <c r="E1680" s="315">
        <v>1</v>
      </c>
      <c r="F1680" s="316"/>
      <c r="G1680" s="316"/>
      <c r="H1680" s="316"/>
      <c r="I1680" s="316">
        <f>PRODUCT(C1680:H1680)</f>
        <v>40</v>
      </c>
      <c r="J1680" s="345"/>
      <c r="T1680" s="32"/>
    </row>
    <row r="1681" spans="1:20" s="35" customFormat="1">
      <c r="A1681" s="323"/>
      <c r="B1681" s="314" t="s">
        <v>425</v>
      </c>
      <c r="C1681" s="315">
        <v>40</v>
      </c>
      <c r="D1681" s="315">
        <v>1</v>
      </c>
      <c r="E1681" s="315">
        <v>1</v>
      </c>
      <c r="F1681" s="316"/>
      <c r="G1681" s="316"/>
      <c r="H1681" s="316"/>
      <c r="I1681" s="316">
        <f>PRODUCT(C1681:H1681)</f>
        <v>40</v>
      </c>
      <c r="J1681" s="345"/>
      <c r="T1681" s="32"/>
    </row>
    <row r="1682" spans="1:20" s="35" customFormat="1">
      <c r="A1682" s="323"/>
      <c r="B1682" s="314" t="s">
        <v>84</v>
      </c>
      <c r="C1682" s="315">
        <v>40</v>
      </c>
      <c r="D1682" s="315">
        <v>1</v>
      </c>
      <c r="E1682" s="315">
        <v>2</v>
      </c>
      <c r="F1682" s="316"/>
      <c r="G1682" s="316"/>
      <c r="H1682" s="316"/>
      <c r="I1682" s="316">
        <f>PRODUCT(C1682:H1682)</f>
        <v>80</v>
      </c>
      <c r="J1682" s="345"/>
      <c r="T1682" s="32"/>
    </row>
    <row r="1683" spans="1:20" s="35" customFormat="1">
      <c r="A1683" s="323"/>
      <c r="B1683" s="314" t="s">
        <v>152</v>
      </c>
      <c r="C1683" s="315">
        <v>40</v>
      </c>
      <c r="D1683" s="315">
        <v>1</v>
      </c>
      <c r="E1683" s="315">
        <v>1</v>
      </c>
      <c r="F1683" s="316"/>
      <c r="G1683" s="316"/>
      <c r="H1683" s="316"/>
      <c r="I1683" s="316">
        <f>PRODUCT(C1683:H1683)</f>
        <v>40</v>
      </c>
      <c r="J1683" s="345"/>
      <c r="T1683" s="32"/>
    </row>
    <row r="1684" spans="1:20" s="35" customFormat="1">
      <c r="A1684" s="323"/>
      <c r="B1684" s="314" t="s">
        <v>521</v>
      </c>
      <c r="C1684" s="315">
        <v>40</v>
      </c>
      <c r="D1684" s="315">
        <v>1</v>
      </c>
      <c r="E1684" s="315">
        <v>1</v>
      </c>
      <c r="F1684" s="316"/>
      <c r="G1684" s="316"/>
      <c r="H1684" s="316"/>
      <c r="I1684" s="316">
        <f>PRODUCT(C1684:H1684)</f>
        <v>40</v>
      </c>
      <c r="J1684" s="345"/>
      <c r="T1684" s="32"/>
    </row>
    <row r="1685" spans="1:20" s="35" customFormat="1" ht="19">
      <c r="A1685" s="323"/>
      <c r="B1685" s="314"/>
      <c r="C1685" s="315"/>
      <c r="D1685" s="315"/>
      <c r="E1685" s="315"/>
      <c r="F1685" s="316"/>
      <c r="G1685" s="316"/>
      <c r="H1685" s="316"/>
      <c r="I1685" s="316">
        <f>SUM(I1678:I1684)</f>
        <v>244</v>
      </c>
      <c r="J1685" s="345" t="s">
        <v>378</v>
      </c>
      <c r="T1685" s="32"/>
    </row>
    <row r="1686" spans="1:20" s="35" customFormat="1" ht="42.75" customHeight="1">
      <c r="A1686" s="323">
        <v>80</v>
      </c>
      <c r="B1686" s="60" t="s">
        <v>522</v>
      </c>
      <c r="C1686" s="295"/>
      <c r="D1686" s="295"/>
      <c r="E1686" s="295"/>
      <c r="F1686" s="296"/>
      <c r="G1686" s="296"/>
      <c r="H1686" s="296"/>
      <c r="I1686" s="296"/>
      <c r="J1686" s="345"/>
      <c r="T1686" s="32"/>
    </row>
    <row r="1687" spans="1:20" s="35" customFormat="1" ht="19">
      <c r="A1687" s="323"/>
      <c r="B1687" s="294" t="s">
        <v>497</v>
      </c>
      <c r="C1687" s="295"/>
      <c r="D1687" s="295"/>
      <c r="E1687" s="295"/>
      <c r="F1687" s="296"/>
      <c r="G1687" s="296"/>
      <c r="H1687" s="296"/>
      <c r="I1687" s="296"/>
      <c r="J1687" s="345"/>
      <c r="T1687" s="32"/>
    </row>
    <row r="1688" spans="1:20" s="35" customFormat="1" ht="19">
      <c r="A1688" s="323"/>
      <c r="B1688" s="294" t="s">
        <v>498</v>
      </c>
      <c r="C1688" s="295">
        <v>2</v>
      </c>
      <c r="D1688" s="295">
        <v>1</v>
      </c>
      <c r="E1688" s="295">
        <v>1</v>
      </c>
      <c r="F1688" s="296"/>
      <c r="G1688" s="296"/>
      <c r="H1688" s="296"/>
      <c r="I1688" s="296">
        <f t="shared" ref="I1688:I1689" si="155">PRODUCT(C1688:H1688)</f>
        <v>2</v>
      </c>
      <c r="J1688" s="345"/>
      <c r="T1688" s="32"/>
    </row>
    <row r="1689" spans="1:20" s="35" customFormat="1" ht="19">
      <c r="A1689" s="323"/>
      <c r="B1689" s="294" t="s">
        <v>499</v>
      </c>
      <c r="C1689" s="295">
        <v>2</v>
      </c>
      <c r="D1689" s="295">
        <v>1</v>
      </c>
      <c r="E1689" s="295">
        <v>20</v>
      </c>
      <c r="F1689" s="296"/>
      <c r="G1689" s="296"/>
      <c r="H1689" s="296"/>
      <c r="I1689" s="296">
        <f t="shared" si="155"/>
        <v>40</v>
      </c>
      <c r="J1689" s="345"/>
      <c r="T1689" s="32"/>
    </row>
    <row r="1690" spans="1:20" s="35" customFormat="1" ht="19">
      <c r="A1690" s="323"/>
      <c r="B1690" s="294" t="s">
        <v>457</v>
      </c>
      <c r="C1690" s="295"/>
      <c r="D1690" s="295"/>
      <c r="E1690" s="295"/>
      <c r="F1690" s="296"/>
      <c r="G1690" s="296"/>
      <c r="H1690" s="296"/>
      <c r="I1690" s="296"/>
      <c r="J1690" s="345"/>
      <c r="T1690" s="32"/>
    </row>
    <row r="1691" spans="1:20" s="35" customFormat="1" ht="19">
      <c r="A1691" s="323"/>
      <c r="B1691" s="294" t="s">
        <v>500</v>
      </c>
      <c r="C1691" s="295">
        <v>40</v>
      </c>
      <c r="D1691" s="295">
        <v>1</v>
      </c>
      <c r="E1691" s="295">
        <v>2</v>
      </c>
      <c r="F1691" s="296"/>
      <c r="G1691" s="296"/>
      <c r="H1691" s="296"/>
      <c r="I1691" s="296">
        <f t="shared" ref="I1691:I1698" si="156">PRODUCT(C1691:H1691)</f>
        <v>80</v>
      </c>
      <c r="J1691" s="345"/>
      <c r="T1691" s="32"/>
    </row>
    <row r="1692" spans="1:20" s="35" customFormat="1" ht="19">
      <c r="A1692" s="323"/>
      <c r="B1692" s="294" t="s">
        <v>501</v>
      </c>
      <c r="C1692" s="295">
        <v>40</v>
      </c>
      <c r="D1692" s="295">
        <v>1</v>
      </c>
      <c r="E1692" s="295">
        <v>2</v>
      </c>
      <c r="F1692" s="296"/>
      <c r="G1692" s="296"/>
      <c r="H1692" s="296"/>
      <c r="I1692" s="296">
        <f t="shared" si="156"/>
        <v>80</v>
      </c>
      <c r="J1692" s="345"/>
      <c r="T1692" s="32"/>
    </row>
    <row r="1693" spans="1:20" s="35" customFormat="1" ht="19">
      <c r="A1693" s="323"/>
      <c r="B1693" s="294" t="s">
        <v>502</v>
      </c>
      <c r="C1693" s="295">
        <v>40</v>
      </c>
      <c r="D1693" s="295">
        <v>1</v>
      </c>
      <c r="E1693" s="295">
        <v>2</v>
      </c>
      <c r="F1693" s="296"/>
      <c r="G1693" s="296"/>
      <c r="H1693" s="296"/>
      <c r="I1693" s="296">
        <f t="shared" si="156"/>
        <v>80</v>
      </c>
      <c r="J1693" s="345"/>
      <c r="T1693" s="32"/>
    </row>
    <row r="1694" spans="1:20" s="35" customFormat="1" ht="19">
      <c r="A1694" s="323"/>
      <c r="B1694" s="294" t="s">
        <v>84</v>
      </c>
      <c r="C1694" s="295">
        <v>40</v>
      </c>
      <c r="D1694" s="295">
        <v>1</v>
      </c>
      <c r="E1694" s="295">
        <v>1</v>
      </c>
      <c r="F1694" s="296"/>
      <c r="G1694" s="296"/>
      <c r="H1694" s="296"/>
      <c r="I1694" s="296">
        <f t="shared" si="156"/>
        <v>40</v>
      </c>
      <c r="J1694" s="345"/>
      <c r="T1694" s="32"/>
    </row>
    <row r="1695" spans="1:20" s="35" customFormat="1" ht="19">
      <c r="A1695" s="323"/>
      <c r="B1695" s="294" t="s">
        <v>503</v>
      </c>
      <c r="C1695" s="295">
        <v>40</v>
      </c>
      <c r="D1695" s="295">
        <v>1</v>
      </c>
      <c r="E1695" s="295">
        <v>1</v>
      </c>
      <c r="F1695" s="296"/>
      <c r="G1695" s="296"/>
      <c r="H1695" s="296"/>
      <c r="I1695" s="296">
        <f t="shared" si="156"/>
        <v>40</v>
      </c>
      <c r="J1695" s="345"/>
      <c r="T1695" s="32"/>
    </row>
    <row r="1696" spans="1:20">
      <c r="A1696" s="324"/>
      <c r="B1696" s="293"/>
      <c r="C1696" s="276"/>
      <c r="D1696" s="276"/>
      <c r="E1696" s="276"/>
      <c r="F1696" s="298"/>
      <c r="G1696" s="298"/>
      <c r="H1696" s="298"/>
      <c r="I1696" s="298"/>
      <c r="J1696" s="338"/>
    </row>
    <row r="1697" spans="1:20" s="35" customFormat="1" ht="19">
      <c r="A1697" s="323"/>
      <c r="B1697" s="294" t="s">
        <v>505</v>
      </c>
      <c r="C1697" s="295">
        <v>40</v>
      </c>
      <c r="D1697" s="295">
        <v>1</v>
      </c>
      <c r="E1697" s="295">
        <v>1</v>
      </c>
      <c r="F1697" s="296"/>
      <c r="G1697" s="296"/>
      <c r="H1697" s="296"/>
      <c r="I1697" s="296">
        <f t="shared" si="156"/>
        <v>40</v>
      </c>
      <c r="J1697" s="345"/>
      <c r="T1697" s="32"/>
    </row>
    <row r="1698" spans="1:20" s="35" customFormat="1" ht="19">
      <c r="A1698" s="323"/>
      <c r="B1698" s="294" t="s">
        <v>506</v>
      </c>
      <c r="C1698" s="295">
        <v>40</v>
      </c>
      <c r="D1698" s="295">
        <v>1</v>
      </c>
      <c r="E1698" s="295">
        <v>1</v>
      </c>
      <c r="F1698" s="296"/>
      <c r="G1698" s="296"/>
      <c r="H1698" s="296"/>
      <c r="I1698" s="296">
        <f t="shared" si="156"/>
        <v>40</v>
      </c>
      <c r="J1698" s="345"/>
      <c r="T1698" s="32"/>
    </row>
    <row r="1699" spans="1:20" s="35" customFormat="1" ht="19">
      <c r="A1699" s="323"/>
      <c r="B1699" s="294"/>
      <c r="C1699" s="295"/>
      <c r="D1699" s="295"/>
      <c r="E1699" s="295"/>
      <c r="F1699" s="296"/>
      <c r="G1699" s="296"/>
      <c r="H1699" s="296" t="s">
        <v>78</v>
      </c>
      <c r="I1699" s="296">
        <f>SUM(I1688:I1698)</f>
        <v>442</v>
      </c>
      <c r="J1699" s="341"/>
      <c r="T1699" s="32"/>
    </row>
    <row r="1700" spans="1:20" s="35" customFormat="1" ht="19">
      <c r="A1700" s="323"/>
      <c r="B1700" s="294"/>
      <c r="C1700" s="295"/>
      <c r="D1700" s="295"/>
      <c r="E1700" s="295"/>
      <c r="F1700" s="296"/>
      <c r="G1700" s="296"/>
      <c r="H1700" s="296" t="s">
        <v>161</v>
      </c>
      <c r="I1700" s="296">
        <f>I1699</f>
        <v>442</v>
      </c>
      <c r="J1700" s="342" t="s">
        <v>378</v>
      </c>
      <c r="T1700" s="32"/>
    </row>
    <row r="1701" spans="1:20" s="35" customFormat="1" ht="57">
      <c r="A1701" s="318">
        <v>81</v>
      </c>
      <c r="B1701" s="60" t="s">
        <v>523</v>
      </c>
      <c r="C1701" s="295"/>
      <c r="D1701" s="295"/>
      <c r="E1701" s="295"/>
      <c r="F1701" s="296"/>
      <c r="G1701" s="296"/>
      <c r="H1701" s="296"/>
      <c r="I1701" s="296"/>
      <c r="J1701" s="342"/>
      <c r="T1701" s="32"/>
    </row>
    <row r="1702" spans="1:20" s="35" customFormat="1" ht="19">
      <c r="A1702" s="325"/>
      <c r="B1702" s="294" t="s">
        <v>524</v>
      </c>
      <c r="C1702" s="295"/>
      <c r="D1702" s="295"/>
      <c r="E1702" s="295"/>
      <c r="F1702" s="296"/>
      <c r="G1702" s="296"/>
      <c r="H1702" s="296"/>
      <c r="I1702" s="296"/>
      <c r="J1702" s="342"/>
      <c r="T1702" s="32"/>
    </row>
    <row r="1703" spans="1:20" s="35" customFormat="1" ht="19">
      <c r="A1703" s="323"/>
      <c r="B1703" s="294" t="s">
        <v>497</v>
      </c>
      <c r="C1703" s="295"/>
      <c r="D1703" s="295"/>
      <c r="E1703" s="295"/>
      <c r="F1703" s="296"/>
      <c r="G1703" s="296"/>
      <c r="H1703" s="296"/>
      <c r="I1703" s="296"/>
      <c r="J1703" s="342"/>
      <c r="T1703" s="32"/>
    </row>
    <row r="1704" spans="1:20" s="35" customFormat="1" ht="19">
      <c r="A1704" s="323"/>
      <c r="B1704" s="294" t="s">
        <v>498</v>
      </c>
      <c r="C1704" s="295">
        <v>2</v>
      </c>
      <c r="D1704" s="295">
        <v>1</v>
      </c>
      <c r="E1704" s="295">
        <v>1</v>
      </c>
      <c r="F1704" s="296"/>
      <c r="G1704" s="296"/>
      <c r="H1704" s="296"/>
      <c r="I1704" s="296">
        <f t="shared" ref="I1704:I1706" si="157">PRODUCT(C1704:H1704)</f>
        <v>2</v>
      </c>
      <c r="J1704" s="342"/>
      <c r="T1704" s="32"/>
    </row>
    <row r="1705" spans="1:20" s="35" customFormat="1" ht="19">
      <c r="A1705" s="323"/>
      <c r="B1705" s="294" t="s">
        <v>509</v>
      </c>
      <c r="C1705" s="295">
        <v>2</v>
      </c>
      <c r="D1705" s="295">
        <v>1</v>
      </c>
      <c r="E1705" s="295">
        <v>6</v>
      </c>
      <c r="F1705" s="296"/>
      <c r="G1705" s="296"/>
      <c r="H1705" s="296"/>
      <c r="I1705" s="296">
        <f t="shared" si="157"/>
        <v>12</v>
      </c>
      <c r="J1705" s="342"/>
      <c r="T1705" s="32"/>
    </row>
    <row r="1706" spans="1:20" s="35" customFormat="1" ht="19">
      <c r="A1706" s="323"/>
      <c r="B1706" s="294" t="s">
        <v>510</v>
      </c>
      <c r="C1706" s="295">
        <v>2</v>
      </c>
      <c r="D1706" s="295">
        <v>1</v>
      </c>
      <c r="E1706" s="295">
        <v>1</v>
      </c>
      <c r="F1706" s="296"/>
      <c r="G1706" s="296"/>
      <c r="H1706" s="296"/>
      <c r="I1706" s="296">
        <f t="shared" si="157"/>
        <v>2</v>
      </c>
      <c r="J1706" s="342"/>
      <c r="T1706" s="32"/>
    </row>
    <row r="1707" spans="1:20" s="35" customFormat="1" ht="19">
      <c r="A1707" s="323"/>
      <c r="B1707" s="294" t="s">
        <v>454</v>
      </c>
      <c r="C1707" s="295"/>
      <c r="D1707" s="295"/>
      <c r="E1707" s="295"/>
      <c r="F1707" s="296"/>
      <c r="G1707" s="296"/>
      <c r="H1707" s="296"/>
      <c r="I1707" s="296"/>
      <c r="J1707" s="342"/>
      <c r="T1707" s="32"/>
    </row>
    <row r="1708" spans="1:20" s="35" customFormat="1" ht="19">
      <c r="A1708" s="323"/>
      <c r="B1708" s="294" t="s">
        <v>500</v>
      </c>
      <c r="C1708" s="295">
        <v>40</v>
      </c>
      <c r="D1708" s="295">
        <v>1</v>
      </c>
      <c r="E1708" s="295">
        <v>1</v>
      </c>
      <c r="F1708" s="296"/>
      <c r="G1708" s="296"/>
      <c r="H1708" s="296"/>
      <c r="I1708" s="296">
        <f t="shared" ref="I1708:I1714" si="158">PRODUCT(C1708:H1708)</f>
        <v>40</v>
      </c>
      <c r="J1708" s="342"/>
      <c r="T1708" s="32"/>
    </row>
    <row r="1709" spans="1:20" s="35" customFormat="1" ht="19">
      <c r="A1709" s="323"/>
      <c r="B1709" s="294" t="s">
        <v>501</v>
      </c>
      <c r="C1709" s="295">
        <v>40</v>
      </c>
      <c r="D1709" s="295">
        <v>1</v>
      </c>
      <c r="E1709" s="295">
        <v>1</v>
      </c>
      <c r="F1709" s="296"/>
      <c r="G1709" s="296"/>
      <c r="H1709" s="296"/>
      <c r="I1709" s="296">
        <f t="shared" si="158"/>
        <v>40</v>
      </c>
      <c r="J1709" s="342"/>
      <c r="T1709" s="32"/>
    </row>
    <row r="1710" spans="1:20" s="35" customFormat="1" ht="19">
      <c r="A1710" s="323"/>
      <c r="B1710" s="294" t="s">
        <v>502</v>
      </c>
      <c r="C1710" s="295">
        <v>40</v>
      </c>
      <c r="D1710" s="295">
        <v>1</v>
      </c>
      <c r="E1710" s="295">
        <v>1</v>
      </c>
      <c r="F1710" s="296"/>
      <c r="G1710" s="296"/>
      <c r="H1710" s="296"/>
      <c r="I1710" s="296">
        <f t="shared" si="158"/>
        <v>40</v>
      </c>
      <c r="J1710" s="342"/>
      <c r="T1710" s="32"/>
    </row>
    <row r="1711" spans="1:20" s="35" customFormat="1" ht="19">
      <c r="A1711" s="323"/>
      <c r="B1711" s="294" t="s">
        <v>84</v>
      </c>
      <c r="C1711" s="295">
        <v>40</v>
      </c>
      <c r="D1711" s="295">
        <v>1</v>
      </c>
      <c r="E1711" s="295">
        <v>2</v>
      </c>
      <c r="F1711" s="296"/>
      <c r="G1711" s="296"/>
      <c r="H1711" s="296"/>
      <c r="I1711" s="296">
        <f t="shared" si="158"/>
        <v>80</v>
      </c>
      <c r="J1711" s="342"/>
      <c r="T1711" s="32"/>
    </row>
    <row r="1712" spans="1:20" s="35" customFormat="1" ht="19">
      <c r="A1712" s="323"/>
      <c r="B1712" s="294" t="s">
        <v>511</v>
      </c>
      <c r="C1712" s="295">
        <v>40</v>
      </c>
      <c r="D1712" s="295">
        <v>1</v>
      </c>
      <c r="E1712" s="295">
        <v>2</v>
      </c>
      <c r="F1712" s="296"/>
      <c r="G1712" s="296"/>
      <c r="H1712" s="296"/>
      <c r="I1712" s="296">
        <f t="shared" si="158"/>
        <v>80</v>
      </c>
      <c r="J1712" s="342"/>
      <c r="T1712" s="32"/>
    </row>
    <row r="1713" spans="1:20" s="35" customFormat="1" ht="19">
      <c r="A1713" s="323"/>
      <c r="B1713" s="294" t="s">
        <v>512</v>
      </c>
      <c r="C1713" s="295">
        <v>40</v>
      </c>
      <c r="D1713" s="295">
        <v>1</v>
      </c>
      <c r="E1713" s="295">
        <v>2</v>
      </c>
      <c r="F1713" s="296"/>
      <c r="G1713" s="296"/>
      <c r="H1713" s="296"/>
      <c r="I1713" s="296">
        <f t="shared" si="158"/>
        <v>80</v>
      </c>
      <c r="J1713" s="342"/>
      <c r="T1713" s="32"/>
    </row>
    <row r="1714" spans="1:20" s="35" customFormat="1" ht="19">
      <c r="A1714" s="323"/>
      <c r="B1714" s="294" t="s">
        <v>187</v>
      </c>
      <c r="C1714" s="295">
        <v>2</v>
      </c>
      <c r="D1714" s="295">
        <v>1</v>
      </c>
      <c r="E1714" s="295">
        <v>2</v>
      </c>
      <c r="F1714" s="296"/>
      <c r="G1714" s="296"/>
      <c r="H1714" s="296"/>
      <c r="I1714" s="296">
        <f t="shared" si="158"/>
        <v>4</v>
      </c>
      <c r="J1714" s="342"/>
      <c r="T1714" s="32"/>
    </row>
    <row r="1715" spans="1:20" s="35" customFormat="1" ht="19">
      <c r="A1715" s="323"/>
      <c r="B1715" s="294"/>
      <c r="C1715" s="295"/>
      <c r="D1715" s="295"/>
      <c r="E1715" s="295"/>
      <c r="F1715" s="296"/>
      <c r="G1715" s="296"/>
      <c r="H1715" s="296"/>
      <c r="I1715" s="296">
        <f>SUM(I1704:I1714)</f>
        <v>380</v>
      </c>
      <c r="J1715" s="342" t="s">
        <v>1</v>
      </c>
      <c r="T1715" s="32"/>
    </row>
    <row r="1716" spans="1:20" s="35" customFormat="1" ht="19">
      <c r="A1716" s="323"/>
      <c r="B1716" s="294" t="s">
        <v>525</v>
      </c>
      <c r="C1716" s="295"/>
      <c r="D1716" s="295"/>
      <c r="E1716" s="295"/>
      <c r="F1716" s="296"/>
      <c r="G1716" s="296"/>
      <c r="H1716" s="296"/>
      <c r="I1716" s="296"/>
      <c r="J1716" s="342"/>
      <c r="T1716" s="32"/>
    </row>
    <row r="1717" spans="1:20" s="35" customFormat="1" ht="19">
      <c r="A1717" s="323"/>
      <c r="B1717" s="294" t="s">
        <v>504</v>
      </c>
      <c r="C1717" s="295">
        <v>40</v>
      </c>
      <c r="D1717" s="295">
        <v>1</v>
      </c>
      <c r="E1717" s="295">
        <v>1</v>
      </c>
      <c r="F1717" s="296"/>
      <c r="G1717" s="296"/>
      <c r="H1717" s="296"/>
      <c r="I1717" s="296">
        <f>PRODUCT(C1717:H1717)</f>
        <v>40</v>
      </c>
      <c r="J1717" s="345"/>
      <c r="T1717" s="32"/>
    </row>
    <row r="1718" spans="1:20" s="35" customFormat="1" ht="19">
      <c r="A1718" s="323"/>
      <c r="B1718" s="294" t="s">
        <v>507</v>
      </c>
      <c r="C1718" s="295">
        <v>40</v>
      </c>
      <c r="D1718" s="295">
        <v>1</v>
      </c>
      <c r="E1718" s="295">
        <v>1</v>
      </c>
      <c r="F1718" s="296"/>
      <c r="G1718" s="296"/>
      <c r="H1718" s="296"/>
      <c r="I1718" s="296">
        <f>PRODUCT(C1718:H1718)</f>
        <v>40</v>
      </c>
      <c r="J1718" s="345"/>
      <c r="T1718" s="32"/>
    </row>
    <row r="1719" spans="1:20" s="35" customFormat="1" ht="19">
      <c r="A1719" s="323"/>
      <c r="B1719" s="294" t="s">
        <v>526</v>
      </c>
      <c r="C1719" s="295">
        <v>2</v>
      </c>
      <c r="D1719" s="295">
        <v>1</v>
      </c>
      <c r="E1719" s="295">
        <v>2</v>
      </c>
      <c r="F1719" s="296"/>
      <c r="G1719" s="296"/>
      <c r="H1719" s="296"/>
      <c r="I1719" s="296">
        <f>PRODUCT(C1719:H1719)</f>
        <v>4</v>
      </c>
      <c r="J1719" s="345"/>
      <c r="T1719" s="32"/>
    </row>
    <row r="1720" spans="1:20" s="35" customFormat="1" ht="19">
      <c r="A1720" s="323"/>
      <c r="B1720" s="294"/>
      <c r="C1720" s="295"/>
      <c r="D1720" s="295"/>
      <c r="E1720" s="295"/>
      <c r="F1720" s="296"/>
      <c r="G1720" s="296"/>
      <c r="H1720" s="296"/>
      <c r="I1720" s="296">
        <f>SUM(I1717:I1719)</f>
        <v>84</v>
      </c>
      <c r="J1720" s="342" t="s">
        <v>1</v>
      </c>
      <c r="T1720" s="32"/>
    </row>
    <row r="1721" spans="1:20" s="35" customFormat="1" ht="38">
      <c r="A1721" s="323">
        <v>82</v>
      </c>
      <c r="B1721" s="352" t="s">
        <v>527</v>
      </c>
      <c r="C1721" s="295"/>
      <c r="D1721" s="295"/>
      <c r="E1721" s="295"/>
      <c r="F1721" s="296"/>
      <c r="G1721" s="296"/>
      <c r="H1721" s="296"/>
      <c r="I1721" s="296"/>
      <c r="J1721" s="345"/>
      <c r="T1721" s="32"/>
    </row>
    <row r="1722" spans="1:20" s="35" customFormat="1" ht="19">
      <c r="A1722" s="323"/>
      <c r="B1722" s="313" t="s">
        <v>452</v>
      </c>
      <c r="C1722" s="315"/>
      <c r="D1722" s="315"/>
      <c r="E1722" s="315"/>
      <c r="F1722" s="316"/>
      <c r="G1722" s="316"/>
      <c r="H1722" s="316"/>
      <c r="I1722" s="316"/>
      <c r="J1722" s="345"/>
      <c r="T1722" s="32"/>
    </row>
    <row r="1723" spans="1:20" s="35" customFormat="1">
      <c r="A1723" s="318"/>
      <c r="B1723" s="314" t="s">
        <v>208</v>
      </c>
      <c r="C1723" s="315">
        <v>2</v>
      </c>
      <c r="D1723" s="315">
        <v>1</v>
      </c>
      <c r="E1723" s="315">
        <v>1</v>
      </c>
      <c r="F1723" s="316"/>
      <c r="G1723" s="316"/>
      <c r="H1723" s="316"/>
      <c r="I1723" s="316">
        <f>PRODUCT(C1723:H1723)</f>
        <v>2</v>
      </c>
      <c r="J1723" s="345"/>
      <c r="T1723" s="32"/>
    </row>
    <row r="1724" spans="1:20" s="35" customFormat="1" ht="19">
      <c r="A1724" s="325"/>
      <c r="B1724" s="313" t="s">
        <v>377</v>
      </c>
      <c r="C1724" s="315"/>
      <c r="D1724" s="315"/>
      <c r="E1724" s="315"/>
      <c r="F1724" s="316"/>
      <c r="G1724" s="316"/>
      <c r="H1724" s="316"/>
      <c r="I1724" s="316"/>
      <c r="J1724" s="345"/>
      <c r="T1724" s="32"/>
    </row>
    <row r="1725" spans="1:20" s="35" customFormat="1">
      <c r="A1725" s="325"/>
      <c r="B1725" s="314" t="s">
        <v>500</v>
      </c>
      <c r="C1725" s="315">
        <v>40</v>
      </c>
      <c r="D1725" s="315">
        <v>1</v>
      </c>
      <c r="E1725" s="315">
        <v>2</v>
      </c>
      <c r="F1725" s="316"/>
      <c r="G1725" s="316"/>
      <c r="H1725" s="316"/>
      <c r="I1725" s="316">
        <f>PRODUCT(C1725:H1725)</f>
        <v>80</v>
      </c>
      <c r="J1725" s="345"/>
      <c r="T1725" s="32"/>
    </row>
    <row r="1726" spans="1:20" s="35" customFormat="1">
      <c r="A1726" s="325"/>
      <c r="B1726" s="314" t="s">
        <v>501</v>
      </c>
      <c r="C1726" s="315">
        <v>40</v>
      </c>
      <c r="D1726" s="315">
        <v>1</v>
      </c>
      <c r="E1726" s="315">
        <v>1</v>
      </c>
      <c r="F1726" s="316"/>
      <c r="G1726" s="316"/>
      <c r="H1726" s="316"/>
      <c r="I1726" s="316">
        <f>PRODUCT(C1726:H1726)</f>
        <v>40</v>
      </c>
      <c r="J1726" s="345"/>
      <c r="T1726" s="32"/>
    </row>
    <row r="1727" spans="1:20" s="35" customFormat="1">
      <c r="A1727" s="318"/>
      <c r="B1727" s="314" t="s">
        <v>502</v>
      </c>
      <c r="C1727" s="315">
        <v>40</v>
      </c>
      <c r="D1727" s="315">
        <v>1</v>
      </c>
      <c r="E1727" s="315">
        <v>1</v>
      </c>
      <c r="F1727" s="316"/>
      <c r="G1727" s="316"/>
      <c r="H1727" s="316"/>
      <c r="I1727" s="316">
        <f>PRODUCT(C1727:H1727)</f>
        <v>40</v>
      </c>
      <c r="J1727" s="345"/>
      <c r="T1727" s="32"/>
    </row>
    <row r="1728" spans="1:20" s="35" customFormat="1" ht="19">
      <c r="A1728" s="325"/>
      <c r="B1728" s="314"/>
      <c r="C1728" s="315"/>
      <c r="D1728" s="315"/>
      <c r="E1728" s="315"/>
      <c r="F1728" s="316"/>
      <c r="G1728" s="316"/>
      <c r="H1728" s="316"/>
      <c r="I1728" s="316">
        <f>SUM(I1723:I1727)</f>
        <v>162</v>
      </c>
      <c r="J1728" s="345" t="s">
        <v>1</v>
      </c>
      <c r="T1728" s="32"/>
    </row>
    <row r="1729" spans="1:20" s="35" customFormat="1" ht="57">
      <c r="A1729" s="318">
        <v>83</v>
      </c>
      <c r="B1729" s="313" t="s">
        <v>528</v>
      </c>
      <c r="C1729" s="315"/>
      <c r="D1729" s="315"/>
      <c r="E1729" s="315"/>
      <c r="F1729" s="316"/>
      <c r="G1729" s="316"/>
      <c r="H1729" s="316"/>
      <c r="I1729" s="316"/>
      <c r="J1729" s="345"/>
      <c r="T1729" s="32"/>
    </row>
    <row r="1730" spans="1:20" s="35" customFormat="1" ht="19">
      <c r="A1730" s="318"/>
      <c r="B1730" s="313" t="s">
        <v>452</v>
      </c>
      <c r="C1730" s="315"/>
      <c r="D1730" s="315"/>
      <c r="E1730" s="315"/>
      <c r="F1730" s="316"/>
      <c r="G1730" s="316"/>
      <c r="H1730" s="316"/>
      <c r="I1730" s="316"/>
      <c r="J1730" s="345"/>
      <c r="T1730" s="32"/>
    </row>
    <row r="1731" spans="1:20" s="35" customFormat="1">
      <c r="A1731" s="325"/>
      <c r="B1731" s="314" t="s">
        <v>498</v>
      </c>
      <c r="C1731" s="315">
        <v>2</v>
      </c>
      <c r="D1731" s="315" t="s">
        <v>2</v>
      </c>
      <c r="E1731" s="315">
        <v>1</v>
      </c>
      <c r="F1731" s="316"/>
      <c r="G1731" s="316"/>
      <c r="H1731" s="316"/>
      <c r="I1731" s="316">
        <f>PRODUCT(C1731:H1731)</f>
        <v>2</v>
      </c>
      <c r="J1731" s="345"/>
      <c r="T1731" s="32"/>
    </row>
    <row r="1732" spans="1:20" s="35" customFormat="1" ht="19">
      <c r="A1732" s="318"/>
      <c r="B1732" s="313" t="s">
        <v>529</v>
      </c>
      <c r="C1732" s="315"/>
      <c r="D1732" s="315"/>
      <c r="E1732" s="315"/>
      <c r="F1732" s="316"/>
      <c r="G1732" s="316"/>
      <c r="H1732" s="316"/>
      <c r="I1732" s="316"/>
      <c r="J1732" s="345"/>
      <c r="T1732" s="32"/>
    </row>
    <row r="1733" spans="1:20" s="35" customFormat="1">
      <c r="A1733" s="325"/>
      <c r="B1733" s="314" t="s">
        <v>500</v>
      </c>
      <c r="C1733" s="315">
        <v>40</v>
      </c>
      <c r="D1733" s="315" t="s">
        <v>2</v>
      </c>
      <c r="E1733" s="315">
        <v>2</v>
      </c>
      <c r="F1733" s="316"/>
      <c r="G1733" s="316"/>
      <c r="H1733" s="316"/>
      <c r="I1733" s="316">
        <f>PRODUCT(C1733:H1733)</f>
        <v>80</v>
      </c>
      <c r="J1733" s="345"/>
      <c r="T1733" s="32"/>
    </row>
    <row r="1734" spans="1:20" s="35" customFormat="1">
      <c r="A1734" s="325"/>
      <c r="B1734" s="314" t="s">
        <v>501</v>
      </c>
      <c r="C1734" s="315">
        <v>40</v>
      </c>
      <c r="D1734" s="315" t="s">
        <v>2</v>
      </c>
      <c r="E1734" s="315">
        <v>1</v>
      </c>
      <c r="F1734" s="316"/>
      <c r="G1734" s="316"/>
      <c r="H1734" s="316"/>
      <c r="I1734" s="316">
        <f>PRODUCT(C1734:H1734)</f>
        <v>40</v>
      </c>
      <c r="J1734" s="345"/>
      <c r="T1734" s="32"/>
    </row>
    <row r="1735" spans="1:20" s="35" customFormat="1">
      <c r="A1735" s="325"/>
      <c r="B1735" s="314" t="s">
        <v>502</v>
      </c>
      <c r="C1735" s="315">
        <v>40</v>
      </c>
      <c r="D1735" s="315" t="s">
        <v>2</v>
      </c>
      <c r="E1735" s="315">
        <v>1</v>
      </c>
      <c r="F1735" s="316"/>
      <c r="G1735" s="316"/>
      <c r="H1735" s="316"/>
      <c r="I1735" s="316">
        <f>PRODUCT(C1735:H1735)</f>
        <v>40</v>
      </c>
      <c r="J1735" s="345"/>
      <c r="T1735" s="32"/>
    </row>
    <row r="1736" spans="1:20" s="35" customFormat="1">
      <c r="A1736" s="325"/>
      <c r="B1736" s="314" t="s">
        <v>530</v>
      </c>
      <c r="C1736" s="315">
        <v>40</v>
      </c>
      <c r="D1736" s="315" t="s">
        <v>2</v>
      </c>
      <c r="E1736" s="315">
        <v>1</v>
      </c>
      <c r="F1736" s="316"/>
      <c r="G1736" s="316"/>
      <c r="H1736" s="316"/>
      <c r="I1736" s="316">
        <f>PRODUCT(C1736:H1736)</f>
        <v>40</v>
      </c>
      <c r="J1736" s="345"/>
      <c r="T1736" s="32"/>
    </row>
    <row r="1737" spans="1:20" s="35" customFormat="1">
      <c r="A1737" s="325"/>
      <c r="B1737" s="314" t="s">
        <v>531</v>
      </c>
      <c r="C1737" s="315">
        <v>40</v>
      </c>
      <c r="D1737" s="315" t="s">
        <v>2</v>
      </c>
      <c r="E1737" s="315">
        <v>1</v>
      </c>
      <c r="F1737" s="316"/>
      <c r="G1737" s="316"/>
      <c r="H1737" s="316"/>
      <c r="I1737" s="316">
        <f>PRODUCT(C1737:H1737)</f>
        <v>40</v>
      </c>
      <c r="J1737" s="345"/>
      <c r="T1737" s="32"/>
    </row>
    <row r="1738" spans="1:20" s="35" customFormat="1">
      <c r="A1738" s="325"/>
      <c r="B1738" s="314"/>
      <c r="C1738" s="315"/>
      <c r="D1738" s="315"/>
      <c r="E1738" s="315"/>
      <c r="F1738" s="316"/>
      <c r="G1738" s="316"/>
      <c r="H1738" s="316" t="s">
        <v>78</v>
      </c>
      <c r="I1738" s="316">
        <f>SUM(I1731:I1737)</f>
        <v>242</v>
      </c>
      <c r="J1738" s="345"/>
      <c r="T1738" s="32"/>
    </row>
    <row r="1739" spans="1:20" s="35" customFormat="1" ht="19">
      <c r="A1739" s="325"/>
      <c r="B1739" s="314"/>
      <c r="C1739" s="315"/>
      <c r="D1739" s="315"/>
      <c r="E1739" s="315"/>
      <c r="F1739" s="316"/>
      <c r="G1739" s="316"/>
      <c r="H1739" s="316" t="s">
        <v>13</v>
      </c>
      <c r="I1739" s="316">
        <f>I1738</f>
        <v>242</v>
      </c>
      <c r="J1739" s="345" t="s">
        <v>378</v>
      </c>
      <c r="T1739" s="32"/>
    </row>
    <row r="1740" spans="1:20" s="35" customFormat="1" ht="57">
      <c r="A1740" s="318">
        <v>84</v>
      </c>
      <c r="B1740" s="313" t="s">
        <v>532</v>
      </c>
      <c r="C1740" s="315"/>
      <c r="D1740" s="315"/>
      <c r="E1740" s="315"/>
      <c r="F1740" s="316"/>
      <c r="G1740" s="316"/>
      <c r="H1740" s="316"/>
      <c r="I1740" s="316"/>
      <c r="J1740" s="345"/>
      <c r="T1740" s="32"/>
    </row>
    <row r="1741" spans="1:20" s="35" customFormat="1" ht="19">
      <c r="A1741" s="318"/>
      <c r="B1741" s="313" t="s">
        <v>452</v>
      </c>
      <c r="C1741" s="315"/>
      <c r="D1741" s="315"/>
      <c r="E1741" s="315"/>
      <c r="F1741" s="316"/>
      <c r="G1741" s="316"/>
      <c r="H1741" s="316"/>
      <c r="I1741" s="316"/>
      <c r="J1741" s="345"/>
      <c r="T1741" s="32"/>
    </row>
    <row r="1742" spans="1:20" s="35" customFormat="1">
      <c r="A1742" s="325"/>
      <c r="B1742" s="314" t="s">
        <v>208</v>
      </c>
      <c r="C1742" s="315">
        <v>2</v>
      </c>
      <c r="D1742" s="315">
        <v>1</v>
      </c>
      <c r="E1742" s="315">
        <v>1</v>
      </c>
      <c r="F1742" s="316"/>
      <c r="G1742" s="316"/>
      <c r="H1742" s="316"/>
      <c r="I1742" s="316">
        <f>PRODUCT(C1742:H1742)</f>
        <v>2</v>
      </c>
      <c r="J1742" s="345"/>
      <c r="T1742" s="32"/>
    </row>
    <row r="1743" spans="1:20" s="35" customFormat="1" ht="19">
      <c r="A1743" s="318"/>
      <c r="B1743" s="313" t="s">
        <v>377</v>
      </c>
      <c r="C1743" s="315"/>
      <c r="D1743" s="315"/>
      <c r="E1743" s="315"/>
      <c r="F1743" s="316"/>
      <c r="G1743" s="316"/>
      <c r="H1743" s="316"/>
      <c r="I1743" s="316"/>
      <c r="J1743" s="345"/>
      <c r="T1743" s="32"/>
    </row>
    <row r="1744" spans="1:20" s="35" customFormat="1">
      <c r="A1744" s="325"/>
      <c r="B1744" s="314" t="s">
        <v>500</v>
      </c>
      <c r="C1744" s="315">
        <v>40</v>
      </c>
      <c r="D1744" s="315">
        <v>1</v>
      </c>
      <c r="E1744" s="315">
        <v>2</v>
      </c>
      <c r="F1744" s="316"/>
      <c r="G1744" s="316"/>
      <c r="H1744" s="316"/>
      <c r="I1744" s="316">
        <f>PRODUCT(C1744:H1744)</f>
        <v>80</v>
      </c>
      <c r="J1744" s="345"/>
      <c r="T1744" s="32"/>
    </row>
    <row r="1745" spans="1:20" s="35" customFormat="1">
      <c r="A1745" s="325"/>
      <c r="B1745" s="314" t="s">
        <v>501</v>
      </c>
      <c r="C1745" s="315">
        <v>40</v>
      </c>
      <c r="D1745" s="315">
        <v>1</v>
      </c>
      <c r="E1745" s="315">
        <v>1</v>
      </c>
      <c r="F1745" s="316"/>
      <c r="G1745" s="316"/>
      <c r="H1745" s="316"/>
      <c r="I1745" s="316">
        <f>PRODUCT(C1745:H1745)</f>
        <v>40</v>
      </c>
      <c r="J1745" s="345"/>
      <c r="T1745" s="32"/>
    </row>
    <row r="1746" spans="1:20" s="35" customFormat="1">
      <c r="A1746" s="325"/>
      <c r="B1746" s="314" t="s">
        <v>502</v>
      </c>
      <c r="C1746" s="315">
        <v>40</v>
      </c>
      <c r="D1746" s="315">
        <v>1</v>
      </c>
      <c r="E1746" s="315">
        <v>1</v>
      </c>
      <c r="F1746" s="316"/>
      <c r="G1746" s="316"/>
      <c r="H1746" s="316"/>
      <c r="I1746" s="316">
        <f>PRODUCT(C1746:H1746)</f>
        <v>40</v>
      </c>
      <c r="J1746" s="345"/>
      <c r="T1746" s="32"/>
    </row>
    <row r="1747" spans="1:20" s="35" customFormat="1">
      <c r="A1747" s="325"/>
      <c r="B1747" s="314"/>
      <c r="C1747" s="315"/>
      <c r="D1747" s="315"/>
      <c r="E1747" s="315"/>
      <c r="F1747" s="316"/>
      <c r="G1747" s="316"/>
      <c r="H1747" s="316" t="s">
        <v>78</v>
      </c>
      <c r="I1747" s="316">
        <f>SUM(I1742:I1746)</f>
        <v>162</v>
      </c>
      <c r="J1747" s="345"/>
      <c r="T1747" s="32"/>
    </row>
    <row r="1748" spans="1:20" s="35" customFormat="1" ht="19">
      <c r="A1748" s="325"/>
      <c r="B1748" s="314"/>
      <c r="C1748" s="315"/>
      <c r="D1748" s="315"/>
      <c r="E1748" s="315"/>
      <c r="F1748" s="316"/>
      <c r="G1748" s="316"/>
      <c r="H1748" s="316" t="s">
        <v>13</v>
      </c>
      <c r="I1748" s="316">
        <f>I1747</f>
        <v>162</v>
      </c>
      <c r="J1748" s="345" t="s">
        <v>378</v>
      </c>
      <c r="T1748" s="32"/>
    </row>
    <row r="1749" spans="1:20" s="35" customFormat="1" ht="38">
      <c r="A1749" s="318">
        <v>85</v>
      </c>
      <c r="B1749" s="313" t="s">
        <v>533</v>
      </c>
      <c r="C1749" s="315"/>
      <c r="D1749" s="315"/>
      <c r="E1749" s="315"/>
      <c r="F1749" s="316"/>
      <c r="G1749" s="316"/>
      <c r="H1749" s="316"/>
      <c r="I1749" s="316"/>
      <c r="J1749" s="345"/>
      <c r="T1749" s="32"/>
    </row>
    <row r="1750" spans="1:20" s="35" customFormat="1" ht="19">
      <c r="A1750" s="325"/>
      <c r="B1750" s="313" t="s">
        <v>454</v>
      </c>
      <c r="C1750" s="315"/>
      <c r="D1750" s="315"/>
      <c r="E1750" s="315"/>
      <c r="F1750" s="316"/>
      <c r="G1750" s="316"/>
      <c r="H1750" s="316"/>
      <c r="I1750" s="316"/>
      <c r="J1750" s="345"/>
      <c r="T1750" s="32"/>
    </row>
    <row r="1751" spans="1:20" s="35" customFormat="1">
      <c r="A1751" s="325"/>
      <c r="B1751" s="314" t="s">
        <v>534</v>
      </c>
      <c r="C1751" s="315">
        <v>40</v>
      </c>
      <c r="D1751" s="315">
        <v>1</v>
      </c>
      <c r="E1751" s="315">
        <v>2</v>
      </c>
      <c r="F1751" s="316"/>
      <c r="G1751" s="316"/>
      <c r="H1751" s="316"/>
      <c r="I1751" s="316">
        <f>PRODUCT(C1751:H1751)</f>
        <v>80</v>
      </c>
      <c r="J1751" s="345"/>
      <c r="T1751" s="32"/>
    </row>
    <row r="1752" spans="1:20" s="35" customFormat="1">
      <c r="A1752" s="325"/>
      <c r="B1752" s="314" t="s">
        <v>535</v>
      </c>
      <c r="C1752" s="315">
        <v>40</v>
      </c>
      <c r="D1752" s="315">
        <v>1</v>
      </c>
      <c r="E1752" s="315">
        <v>2</v>
      </c>
      <c r="F1752" s="316"/>
      <c r="G1752" s="316"/>
      <c r="H1752" s="316"/>
      <c r="I1752" s="316">
        <f>PRODUCT(C1752:H1752)</f>
        <v>80</v>
      </c>
      <c r="J1752" s="345"/>
      <c r="T1752" s="32"/>
    </row>
    <row r="1753" spans="1:20" s="35" customFormat="1">
      <c r="A1753" s="325"/>
      <c r="B1753" s="314" t="s">
        <v>536</v>
      </c>
      <c r="C1753" s="315">
        <v>40</v>
      </c>
      <c r="D1753" s="315">
        <v>1</v>
      </c>
      <c r="E1753" s="315">
        <v>2</v>
      </c>
      <c r="F1753" s="316"/>
      <c r="G1753" s="316"/>
      <c r="H1753" s="316"/>
      <c r="I1753" s="316">
        <f>PRODUCT(C1753:H1753)</f>
        <v>80</v>
      </c>
      <c r="J1753" s="345"/>
      <c r="T1753" s="32"/>
    </row>
    <row r="1754" spans="1:20" s="35" customFormat="1">
      <c r="A1754" s="325"/>
      <c r="B1754" s="314"/>
      <c r="C1754" s="315"/>
      <c r="D1754" s="315"/>
      <c r="E1754" s="315"/>
      <c r="F1754" s="316"/>
      <c r="G1754" s="316"/>
      <c r="H1754" s="316" t="s">
        <v>78</v>
      </c>
      <c r="I1754" s="316">
        <f>SUM(I1751:I1753)</f>
        <v>240</v>
      </c>
      <c r="J1754" s="345"/>
      <c r="T1754" s="32"/>
    </row>
    <row r="1755" spans="1:20" s="35" customFormat="1" ht="19">
      <c r="A1755" s="325"/>
      <c r="B1755" s="314"/>
      <c r="C1755" s="315"/>
      <c r="D1755" s="315"/>
      <c r="E1755" s="315"/>
      <c r="F1755" s="316"/>
      <c r="G1755" s="316"/>
      <c r="H1755" s="316" t="s">
        <v>13</v>
      </c>
      <c r="I1755" s="316">
        <f>I1754</f>
        <v>240</v>
      </c>
      <c r="J1755" s="345" t="s">
        <v>378</v>
      </c>
      <c r="T1755" s="32"/>
    </row>
    <row r="1756" spans="1:20" s="35" customFormat="1">
      <c r="A1756" s="325"/>
      <c r="B1756" s="314"/>
      <c r="C1756" s="315"/>
      <c r="D1756" s="315"/>
      <c r="E1756" s="315"/>
      <c r="F1756" s="316"/>
      <c r="G1756" s="316"/>
      <c r="H1756" s="316"/>
      <c r="I1756" s="316"/>
      <c r="J1756" s="345"/>
      <c r="T1756" s="32"/>
    </row>
    <row r="1757" spans="1:20" s="35" customFormat="1" ht="38">
      <c r="A1757" s="318">
        <v>86</v>
      </c>
      <c r="B1757" s="313" t="s">
        <v>537</v>
      </c>
      <c r="C1757" s="315"/>
      <c r="D1757" s="315"/>
      <c r="E1757" s="315"/>
      <c r="F1757" s="316"/>
      <c r="G1757" s="316"/>
      <c r="H1757" s="316"/>
      <c r="I1757" s="316"/>
      <c r="J1757" s="345"/>
      <c r="T1757" s="32"/>
    </row>
    <row r="1758" spans="1:20" s="35" customFormat="1" ht="19">
      <c r="A1758" s="325"/>
      <c r="B1758" s="313" t="s">
        <v>454</v>
      </c>
      <c r="C1758" s="315"/>
      <c r="D1758" s="315"/>
      <c r="E1758" s="315"/>
      <c r="F1758" s="316"/>
      <c r="G1758" s="316"/>
      <c r="H1758" s="316"/>
      <c r="I1758" s="316"/>
      <c r="J1758" s="345"/>
      <c r="T1758" s="32"/>
    </row>
    <row r="1759" spans="1:20" s="35" customFormat="1">
      <c r="A1759" s="325"/>
      <c r="B1759" s="314" t="s">
        <v>534</v>
      </c>
      <c r="C1759" s="315">
        <v>40</v>
      </c>
      <c r="D1759" s="315">
        <v>1</v>
      </c>
      <c r="E1759" s="315">
        <v>1</v>
      </c>
      <c r="F1759" s="316">
        <v>8.5</v>
      </c>
      <c r="G1759" s="316"/>
      <c r="H1759" s="316"/>
      <c r="I1759" s="316">
        <f>PRODUCT(C1759:H1759)</f>
        <v>340</v>
      </c>
      <c r="J1759" s="345"/>
      <c r="T1759" s="32"/>
    </row>
    <row r="1760" spans="1:20" s="35" customFormat="1">
      <c r="A1760" s="325"/>
      <c r="B1760" s="314" t="s">
        <v>535</v>
      </c>
      <c r="C1760" s="315">
        <v>40</v>
      </c>
      <c r="D1760" s="315">
        <v>1</v>
      </c>
      <c r="E1760" s="315">
        <v>1</v>
      </c>
      <c r="F1760" s="316">
        <v>7.5</v>
      </c>
      <c r="G1760" s="316"/>
      <c r="H1760" s="316"/>
      <c r="I1760" s="316">
        <f>PRODUCT(C1760:H1760)</f>
        <v>300</v>
      </c>
      <c r="J1760" s="345"/>
      <c r="T1760" s="32"/>
    </row>
    <row r="1761" spans="1:20" s="35" customFormat="1">
      <c r="A1761" s="325"/>
      <c r="B1761" s="314" t="s">
        <v>536</v>
      </c>
      <c r="C1761" s="315">
        <v>40</v>
      </c>
      <c r="D1761" s="315">
        <v>1</v>
      </c>
      <c r="E1761" s="315">
        <v>1</v>
      </c>
      <c r="F1761" s="316">
        <v>8</v>
      </c>
      <c r="G1761" s="316"/>
      <c r="H1761" s="316"/>
      <c r="I1761" s="316">
        <f>PRODUCT(C1761:H1761)</f>
        <v>320</v>
      </c>
      <c r="J1761" s="345"/>
      <c r="T1761" s="32"/>
    </row>
    <row r="1762" spans="1:20" s="35" customFormat="1">
      <c r="A1762" s="325"/>
      <c r="B1762" s="314"/>
      <c r="C1762" s="315"/>
      <c r="D1762" s="315"/>
      <c r="E1762" s="315"/>
      <c r="F1762" s="316"/>
      <c r="G1762" s="316"/>
      <c r="H1762" s="316" t="s">
        <v>78</v>
      </c>
      <c r="I1762" s="316">
        <f>SUM(I1759:I1761)</f>
        <v>960</v>
      </c>
      <c r="J1762" s="345"/>
      <c r="T1762" s="32"/>
    </row>
    <row r="1763" spans="1:20" s="35" customFormat="1" ht="19">
      <c r="A1763" s="325"/>
      <c r="B1763" s="314"/>
      <c r="C1763" s="315"/>
      <c r="D1763" s="315"/>
      <c r="E1763" s="315"/>
      <c r="F1763" s="316"/>
      <c r="G1763" s="316"/>
      <c r="H1763" s="316" t="s">
        <v>13</v>
      </c>
      <c r="I1763" s="316">
        <f>I1762</f>
        <v>960</v>
      </c>
      <c r="J1763" s="345" t="s">
        <v>378</v>
      </c>
      <c r="T1763" s="32"/>
    </row>
    <row r="1764" spans="1:20" s="35" customFormat="1" ht="304">
      <c r="A1764" s="384">
        <v>87</v>
      </c>
      <c r="B1764" s="290" t="s">
        <v>1400</v>
      </c>
      <c r="C1764" s="315"/>
      <c r="D1764" s="315"/>
      <c r="E1764" s="315"/>
      <c r="F1764" s="316"/>
      <c r="G1764" s="316"/>
      <c r="H1764" s="316"/>
      <c r="I1764" s="316"/>
      <c r="J1764" s="345"/>
      <c r="T1764" s="32"/>
    </row>
    <row r="1765" spans="1:20" s="35" customFormat="1" ht="19">
      <c r="A1765" s="384"/>
      <c r="B1765" s="294" t="s">
        <v>538</v>
      </c>
      <c r="C1765" s="315"/>
      <c r="D1765" s="315"/>
      <c r="E1765" s="315"/>
      <c r="F1765" s="316"/>
      <c r="G1765" s="316"/>
      <c r="H1765" s="316"/>
      <c r="I1765" s="316"/>
      <c r="J1765" s="345"/>
      <c r="T1765" s="32"/>
    </row>
    <row r="1766" spans="1:20" s="35" customFormat="1" ht="19">
      <c r="A1766" s="384"/>
      <c r="B1766" s="272" t="s">
        <v>146</v>
      </c>
      <c r="C1766" s="315">
        <v>40</v>
      </c>
      <c r="D1766" s="315">
        <v>1</v>
      </c>
      <c r="E1766" s="315">
        <v>1</v>
      </c>
      <c r="F1766" s="316">
        <v>15.36</v>
      </c>
      <c r="G1766" s="316"/>
      <c r="H1766" s="316"/>
      <c r="I1766" s="316">
        <f>PRODUCT(C1766:H1766)</f>
        <v>614.4</v>
      </c>
      <c r="J1766" s="345"/>
      <c r="T1766" s="32"/>
    </row>
    <row r="1767" spans="1:20" s="35" customFormat="1">
      <c r="A1767" s="325"/>
      <c r="B1767" s="314" t="s">
        <v>375</v>
      </c>
      <c r="C1767" s="315">
        <v>40</v>
      </c>
      <c r="D1767" s="315">
        <v>1</v>
      </c>
      <c r="E1767" s="315">
        <v>1</v>
      </c>
      <c r="F1767" s="316">
        <v>16.2</v>
      </c>
      <c r="G1767" s="316"/>
      <c r="H1767" s="316"/>
      <c r="I1767" s="316">
        <f t="shared" ref="I1767:I1774" si="159">PRODUCT(C1767:H1767)</f>
        <v>648</v>
      </c>
      <c r="J1767" s="345"/>
      <c r="T1767" s="32"/>
    </row>
    <row r="1768" spans="1:20" s="35" customFormat="1">
      <c r="A1768" s="325"/>
      <c r="B1768" s="314" t="s">
        <v>539</v>
      </c>
      <c r="C1768" s="315"/>
      <c r="D1768" s="315"/>
      <c r="E1768" s="315"/>
      <c r="F1768" s="316"/>
      <c r="G1768" s="316"/>
      <c r="H1768" s="316"/>
      <c r="I1768" s="316">
        <f t="shared" si="159"/>
        <v>0</v>
      </c>
      <c r="J1768" s="345"/>
      <c r="T1768" s="32"/>
    </row>
    <row r="1769" spans="1:20" s="35" customFormat="1">
      <c r="A1769" s="325"/>
      <c r="B1769" s="314" t="s">
        <v>540</v>
      </c>
      <c r="C1769" s="315">
        <v>40</v>
      </c>
      <c r="D1769" s="315">
        <v>1</v>
      </c>
      <c r="E1769" s="315">
        <v>1</v>
      </c>
      <c r="F1769" s="316">
        <v>7.85</v>
      </c>
      <c r="G1769" s="316"/>
      <c r="H1769" s="316"/>
      <c r="I1769" s="316">
        <f t="shared" si="159"/>
        <v>314</v>
      </c>
      <c r="J1769" s="345"/>
      <c r="T1769" s="32"/>
    </row>
    <row r="1770" spans="1:20" s="35" customFormat="1">
      <c r="A1770" s="325"/>
      <c r="B1770" s="314" t="s">
        <v>152</v>
      </c>
      <c r="C1770" s="315">
        <v>40</v>
      </c>
      <c r="D1770" s="315">
        <v>1</v>
      </c>
      <c r="E1770" s="315">
        <v>1</v>
      </c>
      <c r="F1770" s="316">
        <v>11.5</v>
      </c>
      <c r="G1770" s="316"/>
      <c r="H1770" s="316"/>
      <c r="I1770" s="316">
        <f t="shared" si="159"/>
        <v>460</v>
      </c>
      <c r="J1770" s="345"/>
      <c r="T1770" s="32"/>
    </row>
    <row r="1771" spans="1:20" s="35" customFormat="1">
      <c r="A1771" s="325"/>
      <c r="B1771" s="314" t="s">
        <v>451</v>
      </c>
      <c r="C1771" s="315">
        <v>40</v>
      </c>
      <c r="D1771" s="315">
        <v>1</v>
      </c>
      <c r="E1771" s="315">
        <v>1</v>
      </c>
      <c r="F1771" s="316">
        <v>8.6999999999999993</v>
      </c>
      <c r="G1771" s="316"/>
      <c r="H1771" s="316"/>
      <c r="I1771" s="316">
        <f t="shared" si="159"/>
        <v>348</v>
      </c>
      <c r="J1771" s="345"/>
      <c r="T1771" s="32"/>
    </row>
    <row r="1772" spans="1:20" s="35" customFormat="1">
      <c r="A1772" s="325"/>
      <c r="B1772" s="314" t="s">
        <v>541</v>
      </c>
      <c r="C1772" s="315">
        <v>40</v>
      </c>
      <c r="D1772" s="315">
        <v>1</v>
      </c>
      <c r="E1772" s="315">
        <v>1</v>
      </c>
      <c r="F1772" s="316">
        <v>12.5</v>
      </c>
      <c r="G1772" s="316"/>
      <c r="H1772" s="316"/>
      <c r="I1772" s="316">
        <f t="shared" si="159"/>
        <v>500</v>
      </c>
      <c r="J1772" s="345"/>
      <c r="T1772" s="32"/>
    </row>
    <row r="1773" spans="1:20" s="35" customFormat="1">
      <c r="A1773" s="325"/>
      <c r="B1773" s="314" t="s">
        <v>318</v>
      </c>
      <c r="C1773" s="315">
        <v>40</v>
      </c>
      <c r="D1773" s="315">
        <v>1</v>
      </c>
      <c r="E1773" s="315">
        <v>1</v>
      </c>
      <c r="F1773" s="316">
        <v>11.24</v>
      </c>
      <c r="G1773" s="316"/>
      <c r="H1773" s="316"/>
      <c r="I1773" s="316">
        <f t="shared" si="159"/>
        <v>449.6</v>
      </c>
      <c r="J1773" s="345"/>
      <c r="T1773" s="32"/>
    </row>
    <row r="1774" spans="1:20" s="35" customFormat="1">
      <c r="A1774" s="325"/>
      <c r="B1774" s="314" t="s">
        <v>1311</v>
      </c>
      <c r="C1774" s="315">
        <v>1</v>
      </c>
      <c r="D1774" s="315">
        <v>1</v>
      </c>
      <c r="E1774" s="315">
        <v>18</v>
      </c>
      <c r="F1774" s="316">
        <v>15</v>
      </c>
      <c r="G1774" s="316"/>
      <c r="H1774" s="316"/>
      <c r="I1774" s="316">
        <f t="shared" si="159"/>
        <v>270</v>
      </c>
      <c r="J1774" s="345"/>
      <c r="T1774" s="32"/>
    </row>
    <row r="1775" spans="1:20" s="35" customFormat="1">
      <c r="A1775" s="325"/>
      <c r="B1775" s="314"/>
      <c r="C1775" s="315"/>
      <c r="D1775" s="315"/>
      <c r="E1775" s="315"/>
      <c r="F1775" s="316"/>
      <c r="G1775" s="316"/>
      <c r="H1775" s="316"/>
      <c r="I1775" s="316"/>
      <c r="J1775" s="345"/>
      <c r="T1775" s="32"/>
    </row>
    <row r="1776" spans="1:20" s="35" customFormat="1" ht="19">
      <c r="A1776" s="325"/>
      <c r="B1776" s="314"/>
      <c r="C1776" s="315"/>
      <c r="D1776" s="315"/>
      <c r="E1776" s="315"/>
      <c r="F1776" s="316"/>
      <c r="G1776" s="316"/>
      <c r="H1776" s="316"/>
      <c r="I1776" s="316">
        <f>SUM(I1766:I1774)</f>
        <v>3604</v>
      </c>
      <c r="J1776" s="345" t="s">
        <v>21</v>
      </c>
      <c r="T1776" s="32"/>
    </row>
    <row r="1777" spans="1:20" s="35" customFormat="1" ht="155" customHeight="1">
      <c r="A1777" s="392">
        <v>88</v>
      </c>
      <c r="B1777" s="290" t="s">
        <v>1401</v>
      </c>
      <c r="C1777" s="291"/>
      <c r="D1777" s="291"/>
      <c r="E1777" s="291"/>
      <c r="F1777" s="291"/>
      <c r="G1777" s="291"/>
      <c r="H1777" s="291"/>
      <c r="I1777" s="291"/>
      <c r="J1777" s="340"/>
      <c r="T1777" s="32"/>
    </row>
    <row r="1778" spans="1:20" s="35" customFormat="1" ht="19">
      <c r="A1778" s="325"/>
      <c r="B1778" s="272" t="s">
        <v>542</v>
      </c>
      <c r="C1778" s="291">
        <v>2</v>
      </c>
      <c r="D1778" s="291">
        <v>1</v>
      </c>
      <c r="E1778" s="291">
        <v>1</v>
      </c>
      <c r="F1778" s="291">
        <v>9.5</v>
      </c>
      <c r="G1778" s="291"/>
      <c r="H1778" s="291"/>
      <c r="I1778" s="316">
        <f>PRODUCT(C1778:H1778)</f>
        <v>19</v>
      </c>
      <c r="J1778" s="340"/>
      <c r="T1778" s="32"/>
    </row>
    <row r="1779" spans="1:20" s="35" customFormat="1" ht="19">
      <c r="A1779" s="325"/>
      <c r="B1779" s="272" t="s">
        <v>543</v>
      </c>
      <c r="C1779" s="291">
        <v>2</v>
      </c>
      <c r="D1779" s="291">
        <v>1</v>
      </c>
      <c r="E1779" s="291">
        <v>1</v>
      </c>
      <c r="F1779" s="291">
        <v>20.85</v>
      </c>
      <c r="G1779" s="291"/>
      <c r="H1779" s="291"/>
      <c r="I1779" s="316">
        <f t="shared" ref="I1779:I1797" si="160">PRODUCT(C1779:H1779)</f>
        <v>41.7</v>
      </c>
      <c r="J1779" s="340"/>
      <c r="T1779" s="32"/>
    </row>
    <row r="1780" spans="1:20" s="35" customFormat="1" ht="19">
      <c r="A1780" s="325"/>
      <c r="B1780" s="272" t="s">
        <v>544</v>
      </c>
      <c r="C1780" s="291">
        <v>2</v>
      </c>
      <c r="D1780" s="291">
        <v>1</v>
      </c>
      <c r="E1780" s="291">
        <v>1</v>
      </c>
      <c r="F1780" s="291">
        <v>25.5</v>
      </c>
      <c r="G1780" s="291"/>
      <c r="H1780" s="291"/>
      <c r="I1780" s="316">
        <f t="shared" si="160"/>
        <v>51</v>
      </c>
      <c r="J1780" s="340"/>
      <c r="T1780" s="32"/>
    </row>
    <row r="1781" spans="1:20" s="35" customFormat="1" ht="19">
      <c r="A1781" s="325"/>
      <c r="B1781" s="272" t="s">
        <v>545</v>
      </c>
      <c r="C1781" s="291">
        <v>2</v>
      </c>
      <c r="D1781" s="291">
        <v>1</v>
      </c>
      <c r="E1781" s="291">
        <v>1</v>
      </c>
      <c r="F1781" s="291">
        <v>38.5</v>
      </c>
      <c r="G1781" s="291"/>
      <c r="H1781" s="291"/>
      <c r="I1781" s="316">
        <f t="shared" si="160"/>
        <v>77</v>
      </c>
      <c r="J1781" s="340"/>
      <c r="T1781" s="32"/>
    </row>
    <row r="1782" spans="1:20" s="35" customFormat="1" ht="19">
      <c r="A1782" s="325"/>
      <c r="B1782" s="272" t="s">
        <v>546</v>
      </c>
      <c r="C1782" s="291">
        <v>2</v>
      </c>
      <c r="D1782" s="291">
        <v>1</v>
      </c>
      <c r="E1782" s="291">
        <v>1</v>
      </c>
      <c r="F1782" s="291">
        <v>14.5</v>
      </c>
      <c r="G1782" s="291"/>
      <c r="H1782" s="291"/>
      <c r="I1782" s="316">
        <f t="shared" si="160"/>
        <v>29</v>
      </c>
      <c r="J1782" s="340"/>
      <c r="T1782" s="32"/>
    </row>
    <row r="1783" spans="1:20" s="35" customFormat="1" ht="19">
      <c r="A1783" s="325"/>
      <c r="B1783" s="272" t="s">
        <v>547</v>
      </c>
      <c r="C1783" s="291">
        <v>2</v>
      </c>
      <c r="D1783" s="291">
        <v>1</v>
      </c>
      <c r="E1783" s="291">
        <v>1</v>
      </c>
      <c r="F1783" s="291">
        <v>24.5</v>
      </c>
      <c r="G1783" s="291"/>
      <c r="H1783" s="291"/>
      <c r="I1783" s="316">
        <f t="shared" si="160"/>
        <v>49</v>
      </c>
      <c r="J1783" s="340"/>
      <c r="T1783" s="32"/>
    </row>
    <row r="1784" spans="1:20" s="35" customFormat="1" ht="19">
      <c r="A1784" s="325"/>
      <c r="B1784" s="272" t="s">
        <v>548</v>
      </c>
      <c r="C1784" s="291">
        <v>2</v>
      </c>
      <c r="D1784" s="291">
        <v>1</v>
      </c>
      <c r="E1784" s="291">
        <v>1</v>
      </c>
      <c r="F1784" s="291">
        <v>28.5</v>
      </c>
      <c r="G1784" s="291"/>
      <c r="H1784" s="291"/>
      <c r="I1784" s="316">
        <f t="shared" si="160"/>
        <v>57</v>
      </c>
      <c r="J1784" s="340"/>
      <c r="T1784" s="32"/>
    </row>
    <row r="1785" spans="1:20" s="35" customFormat="1" ht="19">
      <c r="A1785" s="325"/>
      <c r="B1785" s="272" t="s">
        <v>549</v>
      </c>
      <c r="C1785" s="291">
        <v>2</v>
      </c>
      <c r="D1785" s="291">
        <v>1</v>
      </c>
      <c r="E1785" s="291">
        <v>1</v>
      </c>
      <c r="F1785" s="291">
        <v>41</v>
      </c>
      <c r="G1785" s="291"/>
      <c r="H1785" s="291"/>
      <c r="I1785" s="316">
        <f t="shared" si="160"/>
        <v>82</v>
      </c>
      <c r="J1785" s="340"/>
      <c r="T1785" s="32"/>
    </row>
    <row r="1786" spans="1:20" s="35" customFormat="1" ht="19">
      <c r="A1786" s="325"/>
      <c r="B1786" s="272" t="s">
        <v>550</v>
      </c>
      <c r="C1786" s="291">
        <v>2</v>
      </c>
      <c r="D1786" s="291">
        <v>1</v>
      </c>
      <c r="E1786" s="291">
        <v>1</v>
      </c>
      <c r="F1786" s="291">
        <v>19.5</v>
      </c>
      <c r="G1786" s="291"/>
      <c r="H1786" s="291"/>
      <c r="I1786" s="316">
        <f t="shared" si="160"/>
        <v>39</v>
      </c>
      <c r="J1786" s="340"/>
      <c r="T1786" s="32"/>
    </row>
    <row r="1787" spans="1:20" s="35" customFormat="1" ht="19">
      <c r="A1787" s="325"/>
      <c r="B1787" s="272" t="s">
        <v>551</v>
      </c>
      <c r="C1787" s="291">
        <v>2</v>
      </c>
      <c r="D1787" s="291">
        <v>1</v>
      </c>
      <c r="E1787" s="291">
        <v>1</v>
      </c>
      <c r="F1787" s="291">
        <v>29.5</v>
      </c>
      <c r="G1787" s="291"/>
      <c r="H1787" s="291"/>
      <c r="I1787" s="316">
        <f t="shared" si="160"/>
        <v>59</v>
      </c>
      <c r="J1787" s="340"/>
      <c r="T1787" s="32"/>
    </row>
    <row r="1788" spans="1:20" s="35" customFormat="1" ht="19">
      <c r="A1788" s="325"/>
      <c r="B1788" s="272" t="s">
        <v>552</v>
      </c>
      <c r="C1788" s="291">
        <v>2</v>
      </c>
      <c r="D1788" s="291">
        <v>1</v>
      </c>
      <c r="E1788" s="291">
        <v>1</v>
      </c>
      <c r="F1788" s="291">
        <v>33.5</v>
      </c>
      <c r="G1788" s="291"/>
      <c r="H1788" s="291"/>
      <c r="I1788" s="316">
        <f t="shared" si="160"/>
        <v>67</v>
      </c>
      <c r="J1788" s="340"/>
      <c r="T1788" s="32"/>
    </row>
    <row r="1789" spans="1:20" s="35" customFormat="1" ht="19">
      <c r="A1789" s="325"/>
      <c r="B1789" s="272" t="s">
        <v>553</v>
      </c>
      <c r="C1789" s="291">
        <v>2</v>
      </c>
      <c r="D1789" s="291">
        <v>1</v>
      </c>
      <c r="E1789" s="291">
        <v>1</v>
      </c>
      <c r="F1789" s="291">
        <v>46</v>
      </c>
      <c r="G1789" s="291"/>
      <c r="H1789" s="291"/>
      <c r="I1789" s="316">
        <f t="shared" si="160"/>
        <v>92</v>
      </c>
      <c r="J1789" s="340"/>
      <c r="T1789" s="32"/>
    </row>
    <row r="1790" spans="1:20" s="35" customFormat="1" ht="19">
      <c r="A1790" s="325"/>
      <c r="B1790" s="272" t="s">
        <v>542</v>
      </c>
      <c r="C1790" s="291">
        <v>2</v>
      </c>
      <c r="D1790" s="291">
        <v>1</v>
      </c>
      <c r="E1790" s="291">
        <v>1</v>
      </c>
      <c r="F1790" s="291">
        <v>24.5</v>
      </c>
      <c r="G1790" s="291"/>
      <c r="H1790" s="291"/>
      <c r="I1790" s="316">
        <f t="shared" si="160"/>
        <v>49</v>
      </c>
      <c r="J1790" s="340"/>
      <c r="T1790" s="32"/>
    </row>
    <row r="1791" spans="1:20" s="35" customFormat="1" ht="19">
      <c r="A1791" s="325"/>
      <c r="B1791" s="272" t="s">
        <v>543</v>
      </c>
      <c r="C1791" s="291">
        <v>2</v>
      </c>
      <c r="D1791" s="291">
        <v>1</v>
      </c>
      <c r="E1791" s="291">
        <v>1</v>
      </c>
      <c r="F1791" s="291">
        <v>34.5</v>
      </c>
      <c r="G1791" s="291"/>
      <c r="H1791" s="291"/>
      <c r="I1791" s="316">
        <f t="shared" si="160"/>
        <v>69</v>
      </c>
      <c r="J1791" s="340"/>
      <c r="T1791" s="32"/>
    </row>
    <row r="1792" spans="1:20" s="35" customFormat="1" ht="19">
      <c r="A1792" s="325"/>
      <c r="B1792" s="272" t="s">
        <v>544</v>
      </c>
      <c r="C1792" s="291">
        <v>2</v>
      </c>
      <c r="D1792" s="291">
        <v>1</v>
      </c>
      <c r="E1792" s="291">
        <v>1</v>
      </c>
      <c r="F1792" s="291">
        <v>38.5</v>
      </c>
      <c r="G1792" s="291"/>
      <c r="H1792" s="291"/>
      <c r="I1792" s="316">
        <f t="shared" si="160"/>
        <v>77</v>
      </c>
      <c r="J1792" s="340"/>
      <c r="T1792" s="32"/>
    </row>
    <row r="1793" spans="1:20" s="35" customFormat="1" ht="19">
      <c r="A1793" s="325"/>
      <c r="B1793" s="272" t="s">
        <v>545</v>
      </c>
      <c r="C1793" s="291">
        <v>2</v>
      </c>
      <c r="D1793" s="291">
        <v>1</v>
      </c>
      <c r="E1793" s="291">
        <v>1</v>
      </c>
      <c r="F1793" s="291">
        <v>51</v>
      </c>
      <c r="G1793" s="291"/>
      <c r="H1793" s="291"/>
      <c r="I1793" s="316">
        <f t="shared" si="160"/>
        <v>102</v>
      </c>
      <c r="J1793" s="340"/>
      <c r="T1793" s="32"/>
    </row>
    <row r="1794" spans="1:20" s="35" customFormat="1" ht="19">
      <c r="A1794" s="325"/>
      <c r="B1794" s="272" t="s">
        <v>554</v>
      </c>
      <c r="C1794" s="291">
        <v>2</v>
      </c>
      <c r="D1794" s="291">
        <v>1</v>
      </c>
      <c r="E1794" s="291">
        <v>1</v>
      </c>
      <c r="F1794" s="291">
        <v>29.5</v>
      </c>
      <c r="G1794" s="291"/>
      <c r="H1794" s="291"/>
      <c r="I1794" s="316">
        <f t="shared" si="160"/>
        <v>59</v>
      </c>
      <c r="J1794" s="340"/>
      <c r="T1794" s="32"/>
    </row>
    <row r="1795" spans="1:20" s="35" customFormat="1" ht="19">
      <c r="A1795" s="325"/>
      <c r="B1795" s="272" t="s">
        <v>555</v>
      </c>
      <c r="C1795" s="291">
        <v>2</v>
      </c>
      <c r="D1795" s="291">
        <v>1</v>
      </c>
      <c r="E1795" s="291">
        <v>1</v>
      </c>
      <c r="F1795" s="291">
        <v>39.5</v>
      </c>
      <c r="G1795" s="291"/>
      <c r="H1795" s="291"/>
      <c r="I1795" s="316">
        <f t="shared" si="160"/>
        <v>79</v>
      </c>
      <c r="J1795" s="340"/>
      <c r="T1795" s="32"/>
    </row>
    <row r="1796" spans="1:20" s="35" customFormat="1" ht="19">
      <c r="A1796" s="325"/>
      <c r="B1796" s="272" t="s">
        <v>556</v>
      </c>
      <c r="C1796" s="291">
        <v>2</v>
      </c>
      <c r="D1796" s="291">
        <v>1</v>
      </c>
      <c r="E1796" s="291">
        <v>1</v>
      </c>
      <c r="F1796" s="291">
        <v>43.5</v>
      </c>
      <c r="G1796" s="291"/>
      <c r="H1796" s="291"/>
      <c r="I1796" s="316">
        <f t="shared" si="160"/>
        <v>87</v>
      </c>
      <c r="J1796" s="340"/>
      <c r="T1796" s="32"/>
    </row>
    <row r="1797" spans="1:20" s="35" customFormat="1" ht="19">
      <c r="A1797" s="325"/>
      <c r="B1797" s="272" t="s">
        <v>557</v>
      </c>
      <c r="C1797" s="291">
        <v>2</v>
      </c>
      <c r="D1797" s="291">
        <v>1</v>
      </c>
      <c r="E1797" s="291">
        <v>1</v>
      </c>
      <c r="F1797" s="291">
        <v>56.5</v>
      </c>
      <c r="G1797" s="291"/>
      <c r="H1797" s="291"/>
      <c r="I1797" s="316">
        <f t="shared" si="160"/>
        <v>113</v>
      </c>
      <c r="J1797" s="340"/>
      <c r="T1797" s="32"/>
    </row>
    <row r="1798" spans="1:20" s="35" customFormat="1" ht="19">
      <c r="A1798" s="325"/>
      <c r="B1798" s="272"/>
      <c r="C1798" s="291"/>
      <c r="D1798" s="291"/>
      <c r="E1798" s="291"/>
      <c r="F1798" s="291"/>
      <c r="G1798" s="291"/>
      <c r="H1798" s="291"/>
      <c r="I1798" s="274">
        <f>SUM(I1778:I1797)</f>
        <v>1297.7</v>
      </c>
      <c r="J1798" s="340" t="s">
        <v>21</v>
      </c>
      <c r="T1798" s="32"/>
    </row>
    <row r="1799" spans="1:20" s="35" customFormat="1" ht="95">
      <c r="A1799" s="318">
        <v>89</v>
      </c>
      <c r="B1799" s="60" t="s">
        <v>558</v>
      </c>
      <c r="C1799" s="291"/>
      <c r="D1799" s="291"/>
      <c r="E1799" s="291"/>
      <c r="F1799" s="291"/>
      <c r="G1799" s="291"/>
      <c r="H1799" s="291"/>
      <c r="I1799" s="274"/>
      <c r="J1799" s="340"/>
      <c r="T1799" s="32"/>
    </row>
    <row r="1800" spans="1:20" s="35" customFormat="1" ht="19">
      <c r="A1800" s="325"/>
      <c r="B1800" s="272" t="s">
        <v>559</v>
      </c>
      <c r="C1800" s="291">
        <v>40</v>
      </c>
      <c r="D1800" s="291">
        <v>1</v>
      </c>
      <c r="E1800" s="291">
        <v>2</v>
      </c>
      <c r="F1800" s="291"/>
      <c r="G1800" s="291"/>
      <c r="H1800" s="291"/>
      <c r="I1800" s="316">
        <f t="shared" ref="I1800" si="161">PRODUCT(C1800:H1800)</f>
        <v>80</v>
      </c>
      <c r="J1800" s="63" t="s">
        <v>1</v>
      </c>
      <c r="T1800" s="32"/>
    </row>
    <row r="1801" spans="1:20" s="35" customFormat="1" ht="133">
      <c r="A1801" s="318">
        <v>90</v>
      </c>
      <c r="B1801" s="61" t="s">
        <v>560</v>
      </c>
      <c r="C1801" s="12"/>
      <c r="D1801" s="12"/>
      <c r="E1801" s="12"/>
      <c r="F1801" s="12"/>
      <c r="G1801" s="12"/>
      <c r="H1801" s="12"/>
      <c r="I1801" s="12"/>
      <c r="J1801" s="401"/>
      <c r="T1801" s="32"/>
    </row>
    <row r="1802" spans="1:20" s="35" customFormat="1">
      <c r="A1802" s="325"/>
      <c r="B1802" s="62" t="s">
        <v>454</v>
      </c>
      <c r="C1802" s="8">
        <v>40</v>
      </c>
      <c r="D1802" s="8">
        <v>1</v>
      </c>
      <c r="E1802" s="8">
        <v>1</v>
      </c>
      <c r="F1802" s="9"/>
      <c r="G1802" s="9"/>
      <c r="H1802" s="9"/>
      <c r="I1802" s="9">
        <f>PRODUCT(C1802:H1802)</f>
        <v>40</v>
      </c>
      <c r="J1802" s="63" t="s">
        <v>1</v>
      </c>
      <c r="T1802" s="32"/>
    </row>
    <row r="1803" spans="1:20" s="35" customFormat="1" ht="38">
      <c r="A1803" s="318">
        <v>91</v>
      </c>
      <c r="B1803" s="29" t="s">
        <v>561</v>
      </c>
      <c r="C1803" s="8"/>
      <c r="D1803" s="8"/>
      <c r="E1803" s="8"/>
      <c r="F1803" s="9"/>
      <c r="G1803" s="9"/>
      <c r="H1803" s="9"/>
      <c r="I1803" s="9"/>
      <c r="J1803" s="63"/>
      <c r="T1803" s="32"/>
    </row>
    <row r="1804" spans="1:20" s="35" customFormat="1">
      <c r="A1804" s="325"/>
      <c r="B1804" s="62" t="s">
        <v>454</v>
      </c>
      <c r="C1804" s="8">
        <v>40</v>
      </c>
      <c r="D1804" s="8">
        <v>1</v>
      </c>
      <c r="E1804" s="8">
        <v>1</v>
      </c>
      <c r="F1804" s="9"/>
      <c r="G1804" s="9"/>
      <c r="H1804" s="9"/>
      <c r="I1804" s="9">
        <f>PRODUCT(C1804:H1804)</f>
        <v>40</v>
      </c>
      <c r="J1804" s="63" t="s">
        <v>1</v>
      </c>
      <c r="T1804" s="32"/>
    </row>
    <row r="1805" spans="1:20" s="35" customFormat="1" ht="38">
      <c r="A1805" s="318">
        <v>92</v>
      </c>
      <c r="B1805" s="29" t="s">
        <v>562</v>
      </c>
      <c r="C1805" s="8"/>
      <c r="D1805" s="8"/>
      <c r="E1805" s="8"/>
      <c r="F1805" s="9"/>
      <c r="G1805" s="9"/>
      <c r="H1805" s="9"/>
      <c r="I1805" s="9"/>
      <c r="J1805" s="63"/>
      <c r="T1805" s="32"/>
    </row>
    <row r="1806" spans="1:20" s="35" customFormat="1">
      <c r="A1806" s="325"/>
      <c r="B1806" s="62" t="s">
        <v>454</v>
      </c>
      <c r="C1806" s="8">
        <v>40</v>
      </c>
      <c r="D1806" s="8">
        <v>1</v>
      </c>
      <c r="E1806" s="8">
        <v>1</v>
      </c>
      <c r="F1806" s="9"/>
      <c r="G1806" s="9"/>
      <c r="H1806" s="9"/>
      <c r="I1806" s="9">
        <f>PRODUCT(C1806:H1806)</f>
        <v>40</v>
      </c>
      <c r="J1806" s="63" t="s">
        <v>1</v>
      </c>
      <c r="T1806" s="32"/>
    </row>
    <row r="1807" spans="1:20" s="35" customFormat="1">
      <c r="A1807" s="325"/>
      <c r="B1807" s="62"/>
      <c r="C1807" s="8"/>
      <c r="D1807" s="8"/>
      <c r="E1807" s="8"/>
      <c r="F1807" s="9"/>
      <c r="G1807" s="9"/>
      <c r="H1807" s="9"/>
      <c r="I1807" s="9"/>
      <c r="J1807" s="63"/>
      <c r="T1807" s="32"/>
    </row>
    <row r="1808" spans="1:20" s="35" customFormat="1" ht="38">
      <c r="A1808" s="318">
        <v>93</v>
      </c>
      <c r="B1808" s="29" t="s">
        <v>563</v>
      </c>
      <c r="C1808" s="8"/>
      <c r="D1808" s="8"/>
      <c r="E1808" s="8"/>
      <c r="F1808" s="9"/>
      <c r="G1808" s="9"/>
      <c r="H1808" s="9"/>
      <c r="I1808" s="9"/>
      <c r="J1808" s="63"/>
      <c r="T1808" s="32"/>
    </row>
    <row r="1809" spans="1:20" s="35" customFormat="1">
      <c r="A1809" s="325"/>
      <c r="B1809" s="62" t="s">
        <v>564</v>
      </c>
      <c r="C1809" s="8">
        <v>40</v>
      </c>
      <c r="D1809" s="8">
        <v>1</v>
      </c>
      <c r="E1809" s="8">
        <v>3</v>
      </c>
      <c r="F1809" s="9"/>
      <c r="G1809" s="9"/>
      <c r="H1809" s="9"/>
      <c r="I1809" s="9">
        <f>PRODUCT(C1809:H1809)</f>
        <v>120</v>
      </c>
      <c r="J1809" s="63" t="s">
        <v>1</v>
      </c>
      <c r="T1809" s="32"/>
    </row>
    <row r="1810" spans="1:20" s="35" customFormat="1">
      <c r="A1810" s="325"/>
      <c r="B1810" s="29"/>
      <c r="C1810" s="8"/>
      <c r="D1810" s="8"/>
      <c r="E1810" s="8"/>
      <c r="F1810" s="9"/>
      <c r="G1810" s="9"/>
      <c r="H1810" s="9"/>
      <c r="I1810" s="9"/>
      <c r="J1810" s="63"/>
      <c r="T1810" s="32"/>
    </row>
    <row r="1811" spans="1:20" s="35" customFormat="1" ht="38">
      <c r="A1811" s="318">
        <v>94</v>
      </c>
      <c r="B1811" s="64" t="s">
        <v>565</v>
      </c>
      <c r="C1811" s="8"/>
      <c r="D1811" s="8"/>
      <c r="E1811" s="8"/>
      <c r="F1811" s="9"/>
      <c r="G1811" s="9"/>
      <c r="H1811" s="9"/>
      <c r="I1811" s="9"/>
      <c r="J1811" s="63"/>
      <c r="T1811" s="32"/>
    </row>
    <row r="1812" spans="1:20" s="35" customFormat="1">
      <c r="A1812" s="325"/>
      <c r="B1812" s="62" t="s">
        <v>454</v>
      </c>
      <c r="C1812" s="8">
        <v>40</v>
      </c>
      <c r="D1812" s="8">
        <v>1</v>
      </c>
      <c r="E1812" s="8">
        <v>7</v>
      </c>
      <c r="F1812" s="9"/>
      <c r="G1812" s="9"/>
      <c r="H1812" s="9"/>
      <c r="I1812" s="9">
        <f>PRODUCT(C1812:H1812)</f>
        <v>280</v>
      </c>
      <c r="J1812" s="63" t="s">
        <v>1</v>
      </c>
      <c r="T1812" s="32"/>
    </row>
    <row r="1813" spans="1:20" s="35" customFormat="1" ht="80" customHeight="1">
      <c r="A1813" s="318">
        <v>95</v>
      </c>
      <c r="B1813" s="65" t="s">
        <v>566</v>
      </c>
      <c r="C1813" s="12">
        <v>40</v>
      </c>
      <c r="D1813" s="12">
        <v>1</v>
      </c>
      <c r="E1813" s="12">
        <v>1</v>
      </c>
      <c r="F1813" s="39"/>
      <c r="G1813" s="39"/>
      <c r="H1813" s="66"/>
      <c r="I1813" s="9">
        <f>PRODUCT(C1813:H1813)</f>
        <v>40</v>
      </c>
      <c r="J1813" s="67" t="s">
        <v>1</v>
      </c>
      <c r="T1813" s="32"/>
    </row>
    <row r="1814" spans="1:20" s="35" customFormat="1" ht="38">
      <c r="A1814" s="318">
        <v>96</v>
      </c>
      <c r="B1814" s="313" t="s">
        <v>567</v>
      </c>
      <c r="C1814" s="315"/>
      <c r="D1814" s="315"/>
      <c r="E1814" s="315"/>
      <c r="F1814" s="316"/>
      <c r="G1814" s="316"/>
      <c r="H1814" s="316"/>
      <c r="I1814" s="316"/>
      <c r="J1814" s="345"/>
      <c r="T1814" s="32"/>
    </row>
    <row r="1815" spans="1:20" s="35" customFormat="1" ht="19">
      <c r="A1815" s="325"/>
      <c r="B1815" s="314" t="s">
        <v>568</v>
      </c>
      <c r="C1815" s="315">
        <v>4</v>
      </c>
      <c r="D1815" s="315" t="s">
        <v>2</v>
      </c>
      <c r="E1815" s="315">
        <v>1</v>
      </c>
      <c r="F1815" s="316"/>
      <c r="G1815" s="316"/>
      <c r="H1815" s="316"/>
      <c r="I1815" s="316">
        <f>PRODUCT(C1815:H1815)</f>
        <v>4</v>
      </c>
      <c r="J1815" s="345" t="s">
        <v>378</v>
      </c>
      <c r="T1815" s="32"/>
    </row>
    <row r="1816" spans="1:20" s="35" customFormat="1" ht="57">
      <c r="A1816" s="318">
        <v>97</v>
      </c>
      <c r="B1816" s="313" t="s">
        <v>569</v>
      </c>
      <c r="C1816" s="315"/>
      <c r="D1816" s="315"/>
      <c r="E1816" s="315"/>
      <c r="F1816" s="316"/>
      <c r="G1816" s="316"/>
      <c r="H1816" s="316"/>
      <c r="I1816" s="316"/>
      <c r="J1816" s="345"/>
      <c r="T1816" s="32"/>
    </row>
    <row r="1817" spans="1:20" s="35" customFormat="1" ht="19">
      <c r="A1817" s="325"/>
      <c r="B1817" s="314" t="s">
        <v>570</v>
      </c>
      <c r="C1817" s="315">
        <v>4</v>
      </c>
      <c r="D1817" s="315">
        <v>1</v>
      </c>
      <c r="E1817" s="315">
        <v>1</v>
      </c>
      <c r="F1817" s="316">
        <v>15</v>
      </c>
      <c r="G1817" s="316"/>
      <c r="H1817" s="316"/>
      <c r="I1817" s="316">
        <f>PRODUCT(C1817:H1817)</f>
        <v>60</v>
      </c>
      <c r="J1817" s="345" t="s">
        <v>333</v>
      </c>
      <c r="T1817" s="32"/>
    </row>
    <row r="1818" spans="1:20" s="35" customFormat="1">
      <c r="A1818" s="325"/>
      <c r="B1818" s="314"/>
      <c r="C1818" s="315"/>
      <c r="D1818" s="315"/>
      <c r="E1818" s="315"/>
      <c r="F1818" s="316"/>
      <c r="G1818" s="316"/>
      <c r="H1818" s="316"/>
      <c r="I1818" s="316"/>
      <c r="J1818" s="345"/>
      <c r="T1818" s="32"/>
    </row>
    <row r="1819" spans="1:20" s="35" customFormat="1" ht="19">
      <c r="A1819" s="318">
        <v>98</v>
      </c>
      <c r="B1819" s="350" t="s">
        <v>571</v>
      </c>
      <c r="C1819" s="315"/>
      <c r="D1819" s="315"/>
      <c r="E1819" s="315"/>
      <c r="F1819" s="316"/>
      <c r="G1819" s="316"/>
      <c r="H1819" s="316"/>
      <c r="I1819" s="316"/>
      <c r="J1819" s="341"/>
      <c r="T1819" s="32"/>
    </row>
    <row r="1820" spans="1:20" s="35" customFormat="1" ht="19">
      <c r="A1820" s="390"/>
      <c r="B1820" s="350" t="s">
        <v>457</v>
      </c>
      <c r="C1820" s="315"/>
      <c r="D1820" s="315"/>
      <c r="E1820" s="315"/>
      <c r="F1820" s="316"/>
      <c r="G1820" s="316"/>
      <c r="H1820" s="316"/>
      <c r="I1820" s="316"/>
      <c r="J1820" s="341"/>
      <c r="T1820" s="32"/>
    </row>
    <row r="1821" spans="1:20" s="35" customFormat="1" ht="19">
      <c r="A1821" s="323"/>
      <c r="B1821" s="294" t="s">
        <v>84</v>
      </c>
      <c r="C1821" s="295">
        <v>40</v>
      </c>
      <c r="D1821" s="295">
        <v>1</v>
      </c>
      <c r="E1821" s="295">
        <v>1</v>
      </c>
      <c r="F1821" s="296"/>
      <c r="G1821" s="296"/>
      <c r="H1821" s="296"/>
      <c r="I1821" s="296">
        <f>E1821*C1821</f>
        <v>40</v>
      </c>
      <c r="J1821" s="345"/>
      <c r="T1821" s="32"/>
    </row>
    <row r="1822" spans="1:20" s="35" customFormat="1" ht="19">
      <c r="A1822" s="323"/>
      <c r="B1822" s="294"/>
      <c r="C1822" s="295"/>
      <c r="D1822" s="295"/>
      <c r="E1822" s="295"/>
      <c r="F1822" s="296"/>
      <c r="G1822" s="296"/>
      <c r="H1822" s="296" t="s">
        <v>161</v>
      </c>
      <c r="I1822" s="296">
        <v>40</v>
      </c>
      <c r="J1822" s="351" t="s">
        <v>378</v>
      </c>
      <c r="T1822" s="32"/>
    </row>
    <row r="1823" spans="1:20" s="35" customFormat="1" ht="409.6">
      <c r="A1823" s="323">
        <v>99</v>
      </c>
      <c r="B1823" s="130" t="s">
        <v>579</v>
      </c>
      <c r="C1823" s="295"/>
      <c r="D1823" s="295"/>
      <c r="E1823" s="295"/>
      <c r="F1823" s="296"/>
      <c r="G1823" s="296"/>
      <c r="H1823" s="296"/>
      <c r="I1823" s="296"/>
      <c r="J1823" s="345"/>
      <c r="T1823" s="32"/>
    </row>
    <row r="1824" spans="1:20">
      <c r="A1824" s="324"/>
      <c r="B1824" s="293" t="s">
        <v>83</v>
      </c>
      <c r="C1824" s="276">
        <v>40</v>
      </c>
      <c r="D1824" s="276">
        <v>1</v>
      </c>
      <c r="E1824" s="276">
        <v>1</v>
      </c>
      <c r="F1824" s="298">
        <v>1.65</v>
      </c>
      <c r="G1824" s="298"/>
      <c r="H1824" s="298">
        <v>2.1</v>
      </c>
      <c r="I1824" s="316">
        <f t="shared" ref="I1824:I1825" si="162">PRODUCT(C1824:H1824)</f>
        <v>138.6</v>
      </c>
      <c r="J1824" s="338"/>
    </row>
    <row r="1825" spans="1:20">
      <c r="A1825" s="324"/>
      <c r="B1825" s="293" t="s">
        <v>580</v>
      </c>
      <c r="C1825" s="276">
        <v>40</v>
      </c>
      <c r="D1825" s="276">
        <v>1</v>
      </c>
      <c r="E1825" s="276">
        <v>1</v>
      </c>
      <c r="F1825" s="298">
        <v>1.7</v>
      </c>
      <c r="G1825" s="298"/>
      <c r="H1825" s="298">
        <v>2.1</v>
      </c>
      <c r="I1825" s="316">
        <f t="shared" si="162"/>
        <v>142.80000000000001</v>
      </c>
      <c r="J1825" s="338"/>
    </row>
    <row r="1826" spans="1:20" s="35" customFormat="1" ht="19">
      <c r="A1826" s="325"/>
      <c r="B1826" s="7"/>
      <c r="C1826" s="295"/>
      <c r="D1826" s="295"/>
      <c r="E1826" s="295"/>
      <c r="F1826" s="296"/>
      <c r="G1826" s="296"/>
      <c r="H1826" s="296"/>
      <c r="I1826" s="296">
        <f>SUM(I1824:I1825)</f>
        <v>281.39999999999998</v>
      </c>
      <c r="J1826" s="351" t="s">
        <v>20</v>
      </c>
      <c r="T1826" s="32"/>
    </row>
    <row r="1827" spans="1:20" s="35" customFormat="1" ht="38">
      <c r="A1827" s="325">
        <v>100</v>
      </c>
      <c r="B1827" s="114" t="s">
        <v>573</v>
      </c>
      <c r="C1827" s="295"/>
      <c r="D1827" s="295"/>
      <c r="E1827" s="295"/>
      <c r="F1827" s="296"/>
      <c r="G1827" s="296"/>
      <c r="H1827" s="296"/>
      <c r="I1827" s="296"/>
      <c r="J1827" s="341"/>
      <c r="T1827" s="32"/>
    </row>
    <row r="1828" spans="1:20" s="35" customFormat="1" ht="19">
      <c r="A1828" s="325"/>
      <c r="B1828" s="114" t="s">
        <v>574</v>
      </c>
      <c r="C1828" s="295"/>
      <c r="D1828" s="295"/>
      <c r="E1828" s="295"/>
      <c r="F1828" s="296"/>
      <c r="G1828" s="296"/>
      <c r="H1828" s="296"/>
      <c r="I1828" s="296"/>
      <c r="J1828" s="341"/>
      <c r="T1828" s="32"/>
    </row>
    <row r="1829" spans="1:20" s="35" customFormat="1">
      <c r="A1829" s="325"/>
      <c r="B1829" s="314" t="s">
        <v>581</v>
      </c>
      <c r="C1829" s="315">
        <v>1</v>
      </c>
      <c r="D1829" s="315">
        <v>1</v>
      </c>
      <c r="E1829" s="315">
        <v>25</v>
      </c>
      <c r="F1829" s="316"/>
      <c r="G1829" s="316"/>
      <c r="H1829" s="316"/>
      <c r="I1829" s="316">
        <f t="shared" ref="I1829" si="163">PRODUCT(C1829:H1829)</f>
        <v>25</v>
      </c>
      <c r="J1829" s="341" t="s">
        <v>1</v>
      </c>
      <c r="T1829" s="32"/>
    </row>
    <row r="1830" spans="1:20" s="35" customFormat="1" ht="114">
      <c r="A1830" s="393">
        <v>101</v>
      </c>
      <c r="B1830" s="113" t="s">
        <v>576</v>
      </c>
      <c r="C1830" s="295">
        <v>1</v>
      </c>
      <c r="D1830" s="295">
        <v>1</v>
      </c>
      <c r="E1830" s="295">
        <v>2</v>
      </c>
      <c r="F1830" s="296"/>
      <c r="G1830" s="296"/>
      <c r="H1830" s="296"/>
      <c r="I1830" s="316">
        <f t="shared" ref="I1830" si="164">PRODUCT(C1830:H1830)</f>
        <v>2</v>
      </c>
      <c r="J1830" s="341" t="s">
        <v>1</v>
      </c>
      <c r="T1830" s="32"/>
    </row>
    <row r="1831" spans="1:20" s="35" customFormat="1" ht="57">
      <c r="A1831" s="323">
        <v>102</v>
      </c>
      <c r="B1831" s="113" t="s">
        <v>1288</v>
      </c>
      <c r="C1831" s="295">
        <v>1</v>
      </c>
      <c r="D1831" s="295">
        <v>1</v>
      </c>
      <c r="E1831" s="295">
        <v>1</v>
      </c>
      <c r="F1831" s="296"/>
      <c r="G1831" s="296"/>
      <c r="H1831" s="296"/>
      <c r="I1831" s="316">
        <f t="shared" ref="I1831" si="165">PRODUCT(C1831:H1831)</f>
        <v>1</v>
      </c>
      <c r="J1831" s="341" t="s">
        <v>1</v>
      </c>
      <c r="T1831" s="32"/>
    </row>
    <row r="1832" spans="1:20" s="35" customFormat="1" ht="38">
      <c r="A1832" s="323">
        <v>103</v>
      </c>
      <c r="B1832" s="152" t="s">
        <v>1305</v>
      </c>
      <c r="C1832" s="295">
        <v>1</v>
      </c>
      <c r="D1832" s="295">
        <v>1</v>
      </c>
      <c r="E1832" s="295">
        <v>18</v>
      </c>
      <c r="F1832" s="296"/>
      <c r="G1832" s="296"/>
      <c r="H1832" s="296"/>
      <c r="I1832" s="316">
        <f t="shared" ref="I1832" si="166">PRODUCT(C1832:H1832)</f>
        <v>18</v>
      </c>
      <c r="J1832" s="341" t="s">
        <v>1</v>
      </c>
      <c r="T1832" s="32"/>
    </row>
    <row r="1833" spans="1:20" ht="409.6">
      <c r="A1833" s="323">
        <v>104</v>
      </c>
      <c r="B1833" s="153" t="s">
        <v>1403</v>
      </c>
      <c r="C1833" s="295"/>
      <c r="D1833" s="295"/>
      <c r="E1833" s="295"/>
      <c r="F1833" s="296"/>
      <c r="G1833" s="296"/>
      <c r="H1833" s="296"/>
      <c r="I1833" s="296"/>
      <c r="J1833" s="351"/>
    </row>
    <row r="1834" spans="1:20" s="35" customFormat="1" ht="19">
      <c r="A1834" s="325"/>
      <c r="B1834" s="153" t="s">
        <v>1320</v>
      </c>
      <c r="C1834" s="315"/>
      <c r="D1834" s="315"/>
      <c r="E1834" s="315"/>
      <c r="F1834" s="316"/>
      <c r="G1834" s="316"/>
      <c r="H1834" s="316"/>
      <c r="I1834" s="316"/>
      <c r="J1834" s="341"/>
      <c r="T1834" s="32"/>
    </row>
    <row r="1835" spans="1:20" s="35" customFormat="1" ht="19">
      <c r="A1835" s="394"/>
      <c r="B1835" s="328" t="s">
        <v>18</v>
      </c>
      <c r="C1835" s="329">
        <v>40</v>
      </c>
      <c r="D1835" s="329">
        <v>1</v>
      </c>
      <c r="E1835" s="329">
        <v>4</v>
      </c>
      <c r="F1835" s="330"/>
      <c r="G1835" s="330"/>
      <c r="H1835" s="330"/>
      <c r="I1835" s="397">
        <f t="shared" ref="I1835" si="167">PRODUCT(C1835:H1835)</f>
        <v>160</v>
      </c>
      <c r="J1835" s="354" t="s">
        <v>1</v>
      </c>
      <c r="T1835" s="32"/>
    </row>
    <row r="1836" spans="1:20" s="35" customFormat="1">
      <c r="A1836" s="379"/>
      <c r="B1836" s="266"/>
      <c r="C1836" s="267"/>
      <c r="D1836" s="267"/>
      <c r="E1836" s="267"/>
      <c r="F1836" s="268"/>
      <c r="G1836" s="268"/>
      <c r="H1836" s="380"/>
      <c r="I1836" s="380"/>
      <c r="J1836" s="270"/>
      <c r="T1836" s="32"/>
    </row>
    <row r="1837" spans="1:20" s="35" customFormat="1">
      <c r="A1837" s="51"/>
      <c r="B1837" s="68"/>
      <c r="C1837" s="69"/>
      <c r="D1837" s="69"/>
      <c r="E1837" s="69"/>
      <c r="F1837" s="70"/>
      <c r="G1837" s="70"/>
      <c r="H1837" s="70"/>
      <c r="I1837" s="73"/>
      <c r="J1837" s="74"/>
      <c r="T1837" s="32"/>
    </row>
    <row r="1838" spans="1:20" s="35" customFormat="1">
      <c r="A1838" s="51"/>
      <c r="B1838" s="68"/>
      <c r="C1838" s="69"/>
      <c r="D1838" s="69"/>
      <c r="E1838" s="69"/>
      <c r="F1838" s="70"/>
      <c r="G1838" s="70"/>
      <c r="H1838" s="73"/>
      <c r="I1838" s="73"/>
      <c r="J1838" s="74"/>
      <c r="T1838" s="32"/>
    </row>
    <row r="1839" spans="1:20" s="35" customFormat="1">
      <c r="A1839" s="51"/>
      <c r="B1839" s="68"/>
      <c r="C1839" s="69"/>
      <c r="D1839" s="69"/>
      <c r="E1839" s="69"/>
      <c r="F1839" s="70"/>
      <c r="G1839" s="70"/>
      <c r="H1839" s="73"/>
      <c r="I1839" s="73"/>
      <c r="J1839" s="74"/>
      <c r="T1839" s="32"/>
    </row>
    <row r="1840" spans="1:20" s="35" customFormat="1">
      <c r="A1840" s="51"/>
      <c r="B1840" s="68"/>
      <c r="C1840" s="69"/>
      <c r="D1840" s="69"/>
      <c r="E1840" s="69"/>
      <c r="F1840" s="70"/>
      <c r="G1840" s="70"/>
      <c r="H1840" s="73"/>
      <c r="I1840" s="73"/>
      <c r="J1840" s="74"/>
      <c r="T1840" s="32"/>
    </row>
    <row r="1841" spans="1:20" s="35" customFormat="1">
      <c r="A1841" s="51"/>
      <c r="B1841" s="68"/>
      <c r="C1841" s="69"/>
      <c r="D1841" s="69"/>
      <c r="E1841" s="69"/>
      <c r="F1841" s="70"/>
      <c r="G1841" s="70"/>
      <c r="H1841" s="70"/>
      <c r="I1841" s="70"/>
      <c r="J1841" s="72"/>
      <c r="T1841" s="32"/>
    </row>
    <row r="1842" spans="1:20" s="35" customFormat="1">
      <c r="A1842" s="51"/>
      <c r="B1842" s="68"/>
      <c r="C1842" s="69"/>
      <c r="D1842" s="69"/>
      <c r="E1842" s="69"/>
      <c r="F1842" s="70"/>
      <c r="G1842" s="70"/>
      <c r="H1842" s="73"/>
      <c r="I1842" s="73"/>
      <c r="J1842" s="72"/>
      <c r="T1842" s="32"/>
    </row>
    <row r="1843" spans="1:20">
      <c r="A1843" s="55"/>
      <c r="B1843" s="75"/>
      <c r="C1843" s="69"/>
      <c r="D1843" s="69"/>
      <c r="E1843" s="69"/>
      <c r="F1843" s="70"/>
      <c r="G1843" s="70"/>
      <c r="H1843" s="73"/>
      <c r="I1843" s="73"/>
      <c r="J1843" s="74"/>
    </row>
    <row r="1844" spans="1:20" s="35" customFormat="1">
      <c r="A1844" s="55"/>
      <c r="B1844" s="81"/>
      <c r="C1844" s="77"/>
      <c r="D1844" s="77"/>
      <c r="E1844" s="77"/>
      <c r="F1844" s="78"/>
      <c r="G1844" s="78"/>
      <c r="H1844" s="78"/>
      <c r="I1844" s="78"/>
      <c r="J1844" s="76"/>
      <c r="T1844" s="32"/>
    </row>
    <row r="1845" spans="1:20" s="35" customFormat="1">
      <c r="A1845" s="44"/>
      <c r="C1845" s="257"/>
      <c r="D1845" s="257"/>
      <c r="E1845" s="257"/>
      <c r="F1845" s="257"/>
      <c r="G1845" s="257"/>
      <c r="H1845" s="257"/>
      <c r="I1845" s="257"/>
      <c r="J1845" s="257"/>
      <c r="T1845" s="32"/>
    </row>
    <row r="1846" spans="1:20">
      <c r="C1846" s="102"/>
      <c r="D1846" s="102"/>
      <c r="E1846" s="102"/>
      <c r="J1846" s="102"/>
    </row>
    <row r="1847" spans="1:20" s="35" customFormat="1">
      <c r="A1847" s="44"/>
      <c r="C1847" s="257"/>
      <c r="D1847" s="257"/>
      <c r="E1847" s="257"/>
      <c r="F1847" s="257"/>
      <c r="G1847" s="257"/>
      <c r="H1847" s="257"/>
      <c r="I1847" s="257"/>
      <c r="J1847" s="257"/>
      <c r="T1847" s="32"/>
    </row>
    <row r="1848" spans="1:20" s="35" customFormat="1">
      <c r="A1848" s="44"/>
      <c r="C1848" s="257"/>
      <c r="D1848" s="257"/>
      <c r="E1848" s="257"/>
      <c r="F1848" s="257"/>
      <c r="G1848" s="257"/>
      <c r="H1848" s="257"/>
      <c r="I1848" s="257"/>
      <c r="J1848" s="257"/>
      <c r="T1848" s="32"/>
    </row>
    <row r="1849" spans="1:20">
      <c r="A1849" s="53"/>
      <c r="B1849" s="82"/>
      <c r="C1849" s="83"/>
      <c r="D1849" s="83"/>
      <c r="E1849" s="83"/>
      <c r="F1849" s="48"/>
      <c r="G1849" s="48"/>
      <c r="H1849" s="48"/>
      <c r="I1849" s="49"/>
      <c r="J1849" s="85"/>
    </row>
    <row r="1850" spans="1:20" s="35" customFormat="1">
      <c r="A1850" s="86"/>
      <c r="B1850" s="87"/>
      <c r="C1850" s="83"/>
      <c r="D1850" s="83"/>
      <c r="E1850" s="83"/>
      <c r="F1850" s="48"/>
      <c r="G1850" s="48"/>
      <c r="H1850" s="48"/>
      <c r="I1850" s="48"/>
      <c r="J1850" s="89"/>
      <c r="T1850" s="32"/>
    </row>
    <row r="1851" spans="1:20" s="35" customFormat="1">
      <c r="A1851" s="33"/>
      <c r="B1851" s="34"/>
      <c r="C1851" s="83"/>
      <c r="D1851" s="83"/>
      <c r="E1851" s="83"/>
      <c r="F1851" s="48"/>
      <c r="G1851" s="48"/>
      <c r="H1851" s="48"/>
      <c r="I1851" s="48"/>
      <c r="J1851" s="89"/>
      <c r="T1851" s="32"/>
    </row>
    <row r="1852" spans="1:20" s="35" customFormat="1">
      <c r="A1852" s="33"/>
      <c r="B1852" s="34"/>
      <c r="C1852" s="83"/>
      <c r="D1852" s="83"/>
      <c r="E1852" s="83"/>
      <c r="F1852" s="48"/>
      <c r="G1852" s="48"/>
      <c r="H1852" s="49"/>
      <c r="I1852" s="49"/>
      <c r="J1852" s="90"/>
      <c r="T1852" s="32"/>
    </row>
    <row r="1853" spans="1:20">
      <c r="A1853" s="53"/>
      <c r="B1853" s="82"/>
      <c r="C1853" s="91"/>
      <c r="D1853" s="91"/>
      <c r="E1853" s="91"/>
      <c r="F1853" s="92"/>
      <c r="G1853" s="92"/>
      <c r="H1853" s="92"/>
      <c r="I1853" s="92"/>
      <c r="J1853" s="85"/>
    </row>
    <row r="1854" spans="1:20" s="35" customFormat="1">
      <c r="A1854" s="86"/>
      <c r="B1854" s="87"/>
      <c r="C1854" s="83"/>
      <c r="D1854" s="83"/>
      <c r="E1854" s="83"/>
      <c r="F1854" s="48"/>
      <c r="G1854" s="48"/>
      <c r="H1854" s="48"/>
      <c r="I1854" s="48"/>
      <c r="J1854" s="89"/>
      <c r="T1854" s="32"/>
    </row>
    <row r="1855" spans="1:20" s="35" customFormat="1">
      <c r="A1855" s="33"/>
      <c r="B1855" s="34"/>
      <c r="C1855" s="83"/>
      <c r="D1855" s="83"/>
      <c r="E1855" s="83"/>
      <c r="F1855" s="48"/>
      <c r="G1855" s="48"/>
      <c r="H1855" s="48"/>
      <c r="I1855" s="48"/>
      <c r="J1855" s="89"/>
      <c r="T1855" s="32"/>
    </row>
    <row r="1856" spans="1:20" s="35" customFormat="1">
      <c r="A1856" s="33"/>
      <c r="B1856" s="34"/>
      <c r="C1856" s="83"/>
      <c r="D1856" s="83"/>
      <c r="E1856" s="83"/>
      <c r="F1856" s="48"/>
      <c r="G1856" s="48"/>
      <c r="H1856" s="49"/>
      <c r="I1856" s="49"/>
      <c r="J1856" s="89"/>
      <c r="T1856" s="32"/>
    </row>
    <row r="1857" spans="1:20" s="35" customFormat="1">
      <c r="A1857" s="94"/>
      <c r="B1857" s="95"/>
      <c r="C1857" s="96"/>
      <c r="D1857" s="96"/>
      <c r="E1857" s="96"/>
      <c r="F1857" s="97"/>
      <c r="G1857" s="97"/>
      <c r="H1857" s="98"/>
      <c r="I1857" s="98"/>
      <c r="J1857" s="100"/>
      <c r="T1857" s="32"/>
    </row>
  </sheetData>
  <mergeCells count="9">
    <mergeCell ref="A1:J1"/>
    <mergeCell ref="A2:J2"/>
    <mergeCell ref="A3:J3"/>
    <mergeCell ref="A4:A5"/>
    <mergeCell ref="B4:B5"/>
    <mergeCell ref="C4:E5"/>
    <mergeCell ref="F4:H4"/>
    <mergeCell ref="I4:I5"/>
    <mergeCell ref="J4:J5"/>
  </mergeCells>
  <printOptions horizontalCentered="1"/>
  <pageMargins left="0.59055118110236227" right="0.19685039370078741" top="0.47244094488188981" bottom="0.47244094488188981" header="0.31496062992125984" footer="0.19685039370078741"/>
  <pageSetup paperSize="9" scale="74" orientation="portrait" r:id="rId1"/>
  <headerFooter>
    <oddFooter>&amp;LPage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78"/>
  <sheetViews>
    <sheetView view="pageBreakPreview" topLeftCell="A173" zoomScaleSheetLayoutView="55" workbookViewId="0">
      <selection activeCell="D46" sqref="D46"/>
    </sheetView>
  </sheetViews>
  <sheetFormatPr baseColWidth="10" defaultColWidth="9.1640625" defaultRowHeight="16"/>
  <cols>
    <col min="1" max="1" width="8.5" style="124" customWidth="1"/>
    <col min="2" max="2" width="9.83203125" style="125" bestFit="1" customWidth="1"/>
    <col min="3" max="3" width="5.6640625" style="126" customWidth="1"/>
    <col min="4" max="4" width="61" style="105" bestFit="1" customWidth="1"/>
    <col min="5" max="5" width="12.83203125" style="127" bestFit="1" customWidth="1"/>
    <col min="6" max="6" width="6.5" style="128" customWidth="1"/>
    <col min="7" max="7" width="16.5" style="129" bestFit="1" customWidth="1"/>
    <col min="8" max="8" width="9.1640625" style="105"/>
    <col min="9" max="9" width="15.1640625" style="105" bestFit="1" customWidth="1"/>
    <col min="10" max="256" width="9.1640625" style="105"/>
    <col min="257" max="257" width="5" style="105" customWidth="1"/>
    <col min="258" max="258" width="7.5" style="105" customWidth="1"/>
    <col min="259" max="259" width="5.1640625" style="105" customWidth="1"/>
    <col min="260" max="260" width="58.33203125" style="105" customWidth="1"/>
    <col min="261" max="261" width="12.1640625" style="105" customWidth="1"/>
    <col min="262" max="262" width="6.5" style="105" customWidth="1"/>
    <col min="263" max="263" width="14.83203125" style="105" customWidth="1"/>
    <col min="264" max="512" width="9.1640625" style="105"/>
    <col min="513" max="513" width="5" style="105" customWidth="1"/>
    <col min="514" max="514" width="7.5" style="105" customWidth="1"/>
    <col min="515" max="515" width="5.1640625" style="105" customWidth="1"/>
    <col min="516" max="516" width="58.33203125" style="105" customWidth="1"/>
    <col min="517" max="517" width="12.1640625" style="105" customWidth="1"/>
    <col min="518" max="518" width="6.5" style="105" customWidth="1"/>
    <col min="519" max="519" width="14.83203125" style="105" customWidth="1"/>
    <col min="520" max="768" width="9.1640625" style="105"/>
    <col min="769" max="769" width="5" style="105" customWidth="1"/>
    <col min="770" max="770" width="7.5" style="105" customWidth="1"/>
    <col min="771" max="771" width="5.1640625" style="105" customWidth="1"/>
    <col min="772" max="772" width="58.33203125" style="105" customWidth="1"/>
    <col min="773" max="773" width="12.1640625" style="105" customWidth="1"/>
    <col min="774" max="774" width="6.5" style="105" customWidth="1"/>
    <col min="775" max="775" width="14.83203125" style="105" customWidth="1"/>
    <col min="776" max="1024" width="9.1640625" style="105"/>
    <col min="1025" max="1025" width="5" style="105" customWidth="1"/>
    <col min="1026" max="1026" width="7.5" style="105" customWidth="1"/>
    <col min="1027" max="1027" width="5.1640625" style="105" customWidth="1"/>
    <col min="1028" max="1028" width="58.33203125" style="105" customWidth="1"/>
    <col min="1029" max="1029" width="12.1640625" style="105" customWidth="1"/>
    <col min="1030" max="1030" width="6.5" style="105" customWidth="1"/>
    <col min="1031" max="1031" width="14.83203125" style="105" customWidth="1"/>
    <col min="1032" max="1280" width="9.1640625" style="105"/>
    <col min="1281" max="1281" width="5" style="105" customWidth="1"/>
    <col min="1282" max="1282" width="7.5" style="105" customWidth="1"/>
    <col min="1283" max="1283" width="5.1640625" style="105" customWidth="1"/>
    <col min="1284" max="1284" width="58.33203125" style="105" customWidth="1"/>
    <col min="1285" max="1285" width="12.1640625" style="105" customWidth="1"/>
    <col min="1286" max="1286" width="6.5" style="105" customWidth="1"/>
    <col min="1287" max="1287" width="14.83203125" style="105" customWidth="1"/>
    <col min="1288" max="1536" width="9.1640625" style="105"/>
    <col min="1537" max="1537" width="5" style="105" customWidth="1"/>
    <col min="1538" max="1538" width="7.5" style="105" customWidth="1"/>
    <col min="1539" max="1539" width="5.1640625" style="105" customWidth="1"/>
    <col min="1540" max="1540" width="58.33203125" style="105" customWidth="1"/>
    <col min="1541" max="1541" width="12.1640625" style="105" customWidth="1"/>
    <col min="1542" max="1542" width="6.5" style="105" customWidth="1"/>
    <col min="1543" max="1543" width="14.83203125" style="105" customWidth="1"/>
    <col min="1544" max="1792" width="9.1640625" style="105"/>
    <col min="1793" max="1793" width="5" style="105" customWidth="1"/>
    <col min="1794" max="1794" width="7.5" style="105" customWidth="1"/>
    <col min="1795" max="1795" width="5.1640625" style="105" customWidth="1"/>
    <col min="1796" max="1796" width="58.33203125" style="105" customWidth="1"/>
    <col min="1797" max="1797" width="12.1640625" style="105" customWidth="1"/>
    <col min="1798" max="1798" width="6.5" style="105" customWidth="1"/>
    <col min="1799" max="1799" width="14.83203125" style="105" customWidth="1"/>
    <col min="1800" max="2048" width="9.1640625" style="105"/>
    <col min="2049" max="2049" width="5" style="105" customWidth="1"/>
    <col min="2050" max="2050" width="7.5" style="105" customWidth="1"/>
    <col min="2051" max="2051" width="5.1640625" style="105" customWidth="1"/>
    <col min="2052" max="2052" width="58.33203125" style="105" customWidth="1"/>
    <col min="2053" max="2053" width="12.1640625" style="105" customWidth="1"/>
    <col min="2054" max="2054" width="6.5" style="105" customWidth="1"/>
    <col min="2055" max="2055" width="14.83203125" style="105" customWidth="1"/>
    <col min="2056" max="2304" width="9.1640625" style="105"/>
    <col min="2305" max="2305" width="5" style="105" customWidth="1"/>
    <col min="2306" max="2306" width="7.5" style="105" customWidth="1"/>
    <col min="2307" max="2307" width="5.1640625" style="105" customWidth="1"/>
    <col min="2308" max="2308" width="58.33203125" style="105" customWidth="1"/>
    <col min="2309" max="2309" width="12.1640625" style="105" customWidth="1"/>
    <col min="2310" max="2310" width="6.5" style="105" customWidth="1"/>
    <col min="2311" max="2311" width="14.83203125" style="105" customWidth="1"/>
    <col min="2312" max="2560" width="9.1640625" style="105"/>
    <col min="2561" max="2561" width="5" style="105" customWidth="1"/>
    <col min="2562" max="2562" width="7.5" style="105" customWidth="1"/>
    <col min="2563" max="2563" width="5.1640625" style="105" customWidth="1"/>
    <col min="2564" max="2564" width="58.33203125" style="105" customWidth="1"/>
    <col min="2565" max="2565" width="12.1640625" style="105" customWidth="1"/>
    <col min="2566" max="2566" width="6.5" style="105" customWidth="1"/>
    <col min="2567" max="2567" width="14.83203125" style="105" customWidth="1"/>
    <col min="2568" max="2816" width="9.1640625" style="105"/>
    <col min="2817" max="2817" width="5" style="105" customWidth="1"/>
    <col min="2818" max="2818" width="7.5" style="105" customWidth="1"/>
    <col min="2819" max="2819" width="5.1640625" style="105" customWidth="1"/>
    <col min="2820" max="2820" width="58.33203125" style="105" customWidth="1"/>
    <col min="2821" max="2821" width="12.1640625" style="105" customWidth="1"/>
    <col min="2822" max="2822" width="6.5" style="105" customWidth="1"/>
    <col min="2823" max="2823" width="14.83203125" style="105" customWidth="1"/>
    <col min="2824" max="3072" width="9.1640625" style="105"/>
    <col min="3073" max="3073" width="5" style="105" customWidth="1"/>
    <col min="3074" max="3074" width="7.5" style="105" customWidth="1"/>
    <col min="3075" max="3075" width="5.1640625" style="105" customWidth="1"/>
    <col min="3076" max="3076" width="58.33203125" style="105" customWidth="1"/>
    <col min="3077" max="3077" width="12.1640625" style="105" customWidth="1"/>
    <col min="3078" max="3078" width="6.5" style="105" customWidth="1"/>
    <col min="3079" max="3079" width="14.83203125" style="105" customWidth="1"/>
    <col min="3080" max="3328" width="9.1640625" style="105"/>
    <col min="3329" max="3329" width="5" style="105" customWidth="1"/>
    <col min="3330" max="3330" width="7.5" style="105" customWidth="1"/>
    <col min="3331" max="3331" width="5.1640625" style="105" customWidth="1"/>
    <col min="3332" max="3332" width="58.33203125" style="105" customWidth="1"/>
    <col min="3333" max="3333" width="12.1640625" style="105" customWidth="1"/>
    <col min="3334" max="3334" width="6.5" style="105" customWidth="1"/>
    <col min="3335" max="3335" width="14.83203125" style="105" customWidth="1"/>
    <col min="3336" max="3584" width="9.1640625" style="105"/>
    <col min="3585" max="3585" width="5" style="105" customWidth="1"/>
    <col min="3586" max="3586" width="7.5" style="105" customWidth="1"/>
    <col min="3587" max="3587" width="5.1640625" style="105" customWidth="1"/>
    <col min="3588" max="3588" width="58.33203125" style="105" customWidth="1"/>
    <col min="3589" max="3589" width="12.1640625" style="105" customWidth="1"/>
    <col min="3590" max="3590" width="6.5" style="105" customWidth="1"/>
    <col min="3591" max="3591" width="14.83203125" style="105" customWidth="1"/>
    <col min="3592" max="3840" width="9.1640625" style="105"/>
    <col min="3841" max="3841" width="5" style="105" customWidth="1"/>
    <col min="3842" max="3842" width="7.5" style="105" customWidth="1"/>
    <col min="3843" max="3843" width="5.1640625" style="105" customWidth="1"/>
    <col min="3844" max="3844" width="58.33203125" style="105" customWidth="1"/>
    <col min="3845" max="3845" width="12.1640625" style="105" customWidth="1"/>
    <col min="3846" max="3846" width="6.5" style="105" customWidth="1"/>
    <col min="3847" max="3847" width="14.83203125" style="105" customWidth="1"/>
    <col min="3848" max="4096" width="9.1640625" style="105"/>
    <col min="4097" max="4097" width="5" style="105" customWidth="1"/>
    <col min="4098" max="4098" width="7.5" style="105" customWidth="1"/>
    <col min="4099" max="4099" width="5.1640625" style="105" customWidth="1"/>
    <col min="4100" max="4100" width="58.33203125" style="105" customWidth="1"/>
    <col min="4101" max="4101" width="12.1640625" style="105" customWidth="1"/>
    <col min="4102" max="4102" width="6.5" style="105" customWidth="1"/>
    <col min="4103" max="4103" width="14.83203125" style="105" customWidth="1"/>
    <col min="4104" max="4352" width="9.1640625" style="105"/>
    <col min="4353" max="4353" width="5" style="105" customWidth="1"/>
    <col min="4354" max="4354" width="7.5" style="105" customWidth="1"/>
    <col min="4355" max="4355" width="5.1640625" style="105" customWidth="1"/>
    <col min="4356" max="4356" width="58.33203125" style="105" customWidth="1"/>
    <col min="4357" max="4357" width="12.1640625" style="105" customWidth="1"/>
    <col min="4358" max="4358" width="6.5" style="105" customWidth="1"/>
    <col min="4359" max="4359" width="14.83203125" style="105" customWidth="1"/>
    <col min="4360" max="4608" width="9.1640625" style="105"/>
    <col min="4609" max="4609" width="5" style="105" customWidth="1"/>
    <col min="4610" max="4610" width="7.5" style="105" customWidth="1"/>
    <col min="4611" max="4611" width="5.1640625" style="105" customWidth="1"/>
    <col min="4612" max="4612" width="58.33203125" style="105" customWidth="1"/>
    <col min="4613" max="4613" width="12.1640625" style="105" customWidth="1"/>
    <col min="4614" max="4614" width="6.5" style="105" customWidth="1"/>
    <col min="4615" max="4615" width="14.83203125" style="105" customWidth="1"/>
    <col min="4616" max="4864" width="9.1640625" style="105"/>
    <col min="4865" max="4865" width="5" style="105" customWidth="1"/>
    <col min="4866" max="4866" width="7.5" style="105" customWidth="1"/>
    <col min="4867" max="4867" width="5.1640625" style="105" customWidth="1"/>
    <col min="4868" max="4868" width="58.33203125" style="105" customWidth="1"/>
    <col min="4869" max="4869" width="12.1640625" style="105" customWidth="1"/>
    <col min="4870" max="4870" width="6.5" style="105" customWidth="1"/>
    <col min="4871" max="4871" width="14.83203125" style="105" customWidth="1"/>
    <col min="4872" max="5120" width="9.1640625" style="105"/>
    <col min="5121" max="5121" width="5" style="105" customWidth="1"/>
    <col min="5122" max="5122" width="7.5" style="105" customWidth="1"/>
    <col min="5123" max="5123" width="5.1640625" style="105" customWidth="1"/>
    <col min="5124" max="5124" width="58.33203125" style="105" customWidth="1"/>
    <col min="5125" max="5125" width="12.1640625" style="105" customWidth="1"/>
    <col min="5126" max="5126" width="6.5" style="105" customWidth="1"/>
    <col min="5127" max="5127" width="14.83203125" style="105" customWidth="1"/>
    <col min="5128" max="5376" width="9.1640625" style="105"/>
    <col min="5377" max="5377" width="5" style="105" customWidth="1"/>
    <col min="5378" max="5378" width="7.5" style="105" customWidth="1"/>
    <col min="5379" max="5379" width="5.1640625" style="105" customWidth="1"/>
    <col min="5380" max="5380" width="58.33203125" style="105" customWidth="1"/>
    <col min="5381" max="5381" width="12.1640625" style="105" customWidth="1"/>
    <col min="5382" max="5382" width="6.5" style="105" customWidth="1"/>
    <col min="5383" max="5383" width="14.83203125" style="105" customWidth="1"/>
    <col min="5384" max="5632" width="9.1640625" style="105"/>
    <col min="5633" max="5633" width="5" style="105" customWidth="1"/>
    <col min="5634" max="5634" width="7.5" style="105" customWidth="1"/>
    <col min="5635" max="5635" width="5.1640625" style="105" customWidth="1"/>
    <col min="5636" max="5636" width="58.33203125" style="105" customWidth="1"/>
    <col min="5637" max="5637" width="12.1640625" style="105" customWidth="1"/>
    <col min="5638" max="5638" width="6.5" style="105" customWidth="1"/>
    <col min="5639" max="5639" width="14.83203125" style="105" customWidth="1"/>
    <col min="5640" max="5888" width="9.1640625" style="105"/>
    <col min="5889" max="5889" width="5" style="105" customWidth="1"/>
    <col min="5890" max="5890" width="7.5" style="105" customWidth="1"/>
    <col min="5891" max="5891" width="5.1640625" style="105" customWidth="1"/>
    <col min="5892" max="5892" width="58.33203125" style="105" customWidth="1"/>
    <col min="5893" max="5893" width="12.1640625" style="105" customWidth="1"/>
    <col min="5894" max="5894" width="6.5" style="105" customWidth="1"/>
    <col min="5895" max="5895" width="14.83203125" style="105" customWidth="1"/>
    <col min="5896" max="6144" width="9.1640625" style="105"/>
    <col min="6145" max="6145" width="5" style="105" customWidth="1"/>
    <col min="6146" max="6146" width="7.5" style="105" customWidth="1"/>
    <col min="6147" max="6147" width="5.1640625" style="105" customWidth="1"/>
    <col min="6148" max="6148" width="58.33203125" style="105" customWidth="1"/>
    <col min="6149" max="6149" width="12.1640625" style="105" customWidth="1"/>
    <col min="6150" max="6150" width="6.5" style="105" customWidth="1"/>
    <col min="6151" max="6151" width="14.83203125" style="105" customWidth="1"/>
    <col min="6152" max="6400" width="9.1640625" style="105"/>
    <col min="6401" max="6401" width="5" style="105" customWidth="1"/>
    <col min="6402" max="6402" width="7.5" style="105" customWidth="1"/>
    <col min="6403" max="6403" width="5.1640625" style="105" customWidth="1"/>
    <col min="6404" max="6404" width="58.33203125" style="105" customWidth="1"/>
    <col min="6405" max="6405" width="12.1640625" style="105" customWidth="1"/>
    <col min="6406" max="6406" width="6.5" style="105" customWidth="1"/>
    <col min="6407" max="6407" width="14.83203125" style="105" customWidth="1"/>
    <col min="6408" max="6656" width="9.1640625" style="105"/>
    <col min="6657" max="6657" width="5" style="105" customWidth="1"/>
    <col min="6658" max="6658" width="7.5" style="105" customWidth="1"/>
    <col min="6659" max="6659" width="5.1640625" style="105" customWidth="1"/>
    <col min="6660" max="6660" width="58.33203125" style="105" customWidth="1"/>
    <col min="6661" max="6661" width="12.1640625" style="105" customWidth="1"/>
    <col min="6662" max="6662" width="6.5" style="105" customWidth="1"/>
    <col min="6663" max="6663" width="14.83203125" style="105" customWidth="1"/>
    <col min="6664" max="6912" width="9.1640625" style="105"/>
    <col min="6913" max="6913" width="5" style="105" customWidth="1"/>
    <col min="6914" max="6914" width="7.5" style="105" customWidth="1"/>
    <col min="6915" max="6915" width="5.1640625" style="105" customWidth="1"/>
    <col min="6916" max="6916" width="58.33203125" style="105" customWidth="1"/>
    <col min="6917" max="6917" width="12.1640625" style="105" customWidth="1"/>
    <col min="6918" max="6918" width="6.5" style="105" customWidth="1"/>
    <col min="6919" max="6919" width="14.83203125" style="105" customWidth="1"/>
    <col min="6920" max="7168" width="9.1640625" style="105"/>
    <col min="7169" max="7169" width="5" style="105" customWidth="1"/>
    <col min="7170" max="7170" width="7.5" style="105" customWidth="1"/>
    <col min="7171" max="7171" width="5.1640625" style="105" customWidth="1"/>
    <col min="7172" max="7172" width="58.33203125" style="105" customWidth="1"/>
    <col min="7173" max="7173" width="12.1640625" style="105" customWidth="1"/>
    <col min="7174" max="7174" width="6.5" style="105" customWidth="1"/>
    <col min="7175" max="7175" width="14.83203125" style="105" customWidth="1"/>
    <col min="7176" max="7424" width="9.1640625" style="105"/>
    <col min="7425" max="7425" width="5" style="105" customWidth="1"/>
    <col min="7426" max="7426" width="7.5" style="105" customWidth="1"/>
    <col min="7427" max="7427" width="5.1640625" style="105" customWidth="1"/>
    <col min="7428" max="7428" width="58.33203125" style="105" customWidth="1"/>
    <col min="7429" max="7429" width="12.1640625" style="105" customWidth="1"/>
    <col min="7430" max="7430" width="6.5" style="105" customWidth="1"/>
    <col min="7431" max="7431" width="14.83203125" style="105" customWidth="1"/>
    <col min="7432" max="7680" width="9.1640625" style="105"/>
    <col min="7681" max="7681" width="5" style="105" customWidth="1"/>
    <col min="7682" max="7682" width="7.5" style="105" customWidth="1"/>
    <col min="7683" max="7683" width="5.1640625" style="105" customWidth="1"/>
    <col min="7684" max="7684" width="58.33203125" style="105" customWidth="1"/>
    <col min="7685" max="7685" width="12.1640625" style="105" customWidth="1"/>
    <col min="7686" max="7686" width="6.5" style="105" customWidth="1"/>
    <col min="7687" max="7687" width="14.83203125" style="105" customWidth="1"/>
    <col min="7688" max="7936" width="9.1640625" style="105"/>
    <col min="7937" max="7937" width="5" style="105" customWidth="1"/>
    <col min="7938" max="7938" width="7.5" style="105" customWidth="1"/>
    <col min="7939" max="7939" width="5.1640625" style="105" customWidth="1"/>
    <col min="7940" max="7940" width="58.33203125" style="105" customWidth="1"/>
    <col min="7941" max="7941" width="12.1640625" style="105" customWidth="1"/>
    <col min="7942" max="7942" width="6.5" style="105" customWidth="1"/>
    <col min="7943" max="7943" width="14.83203125" style="105" customWidth="1"/>
    <col min="7944" max="8192" width="9.1640625" style="105"/>
    <col min="8193" max="8193" width="5" style="105" customWidth="1"/>
    <col min="8194" max="8194" width="7.5" style="105" customWidth="1"/>
    <col min="8195" max="8195" width="5.1640625" style="105" customWidth="1"/>
    <col min="8196" max="8196" width="58.33203125" style="105" customWidth="1"/>
    <col min="8197" max="8197" width="12.1640625" style="105" customWidth="1"/>
    <col min="8198" max="8198" width="6.5" style="105" customWidth="1"/>
    <col min="8199" max="8199" width="14.83203125" style="105" customWidth="1"/>
    <col min="8200" max="8448" width="9.1640625" style="105"/>
    <col min="8449" max="8449" width="5" style="105" customWidth="1"/>
    <col min="8450" max="8450" width="7.5" style="105" customWidth="1"/>
    <col min="8451" max="8451" width="5.1640625" style="105" customWidth="1"/>
    <col min="8452" max="8452" width="58.33203125" style="105" customWidth="1"/>
    <col min="8453" max="8453" width="12.1640625" style="105" customWidth="1"/>
    <col min="8454" max="8454" width="6.5" style="105" customWidth="1"/>
    <col min="8455" max="8455" width="14.83203125" style="105" customWidth="1"/>
    <col min="8456" max="8704" width="9.1640625" style="105"/>
    <col min="8705" max="8705" width="5" style="105" customWidth="1"/>
    <col min="8706" max="8706" width="7.5" style="105" customWidth="1"/>
    <col min="8707" max="8707" width="5.1640625" style="105" customWidth="1"/>
    <col min="8708" max="8708" width="58.33203125" style="105" customWidth="1"/>
    <col min="8709" max="8709" width="12.1640625" style="105" customWidth="1"/>
    <col min="8710" max="8710" width="6.5" style="105" customWidth="1"/>
    <col min="8711" max="8711" width="14.83203125" style="105" customWidth="1"/>
    <col min="8712" max="8960" width="9.1640625" style="105"/>
    <col min="8961" max="8961" width="5" style="105" customWidth="1"/>
    <col min="8962" max="8962" width="7.5" style="105" customWidth="1"/>
    <col min="8963" max="8963" width="5.1640625" style="105" customWidth="1"/>
    <col min="8964" max="8964" width="58.33203125" style="105" customWidth="1"/>
    <col min="8965" max="8965" width="12.1640625" style="105" customWidth="1"/>
    <col min="8966" max="8966" width="6.5" style="105" customWidth="1"/>
    <col min="8967" max="8967" width="14.83203125" style="105" customWidth="1"/>
    <col min="8968" max="9216" width="9.1640625" style="105"/>
    <col min="9217" max="9217" width="5" style="105" customWidth="1"/>
    <col min="9218" max="9218" width="7.5" style="105" customWidth="1"/>
    <col min="9219" max="9219" width="5.1640625" style="105" customWidth="1"/>
    <col min="9220" max="9220" width="58.33203125" style="105" customWidth="1"/>
    <col min="9221" max="9221" width="12.1640625" style="105" customWidth="1"/>
    <col min="9222" max="9222" width="6.5" style="105" customWidth="1"/>
    <col min="9223" max="9223" width="14.83203125" style="105" customWidth="1"/>
    <col min="9224" max="9472" width="9.1640625" style="105"/>
    <col min="9473" max="9473" width="5" style="105" customWidth="1"/>
    <col min="9474" max="9474" width="7.5" style="105" customWidth="1"/>
    <col min="9475" max="9475" width="5.1640625" style="105" customWidth="1"/>
    <col min="9476" max="9476" width="58.33203125" style="105" customWidth="1"/>
    <col min="9477" max="9477" width="12.1640625" style="105" customWidth="1"/>
    <col min="9478" max="9478" width="6.5" style="105" customWidth="1"/>
    <col min="9479" max="9479" width="14.83203125" style="105" customWidth="1"/>
    <col min="9480" max="9728" width="9.1640625" style="105"/>
    <col min="9729" max="9729" width="5" style="105" customWidth="1"/>
    <col min="9730" max="9730" width="7.5" style="105" customWidth="1"/>
    <col min="9731" max="9731" width="5.1640625" style="105" customWidth="1"/>
    <col min="9732" max="9732" width="58.33203125" style="105" customWidth="1"/>
    <col min="9733" max="9733" width="12.1640625" style="105" customWidth="1"/>
    <col min="9734" max="9734" width="6.5" style="105" customWidth="1"/>
    <col min="9735" max="9735" width="14.83203125" style="105" customWidth="1"/>
    <col min="9736" max="9984" width="9.1640625" style="105"/>
    <col min="9985" max="9985" width="5" style="105" customWidth="1"/>
    <col min="9986" max="9986" width="7.5" style="105" customWidth="1"/>
    <col min="9987" max="9987" width="5.1640625" style="105" customWidth="1"/>
    <col min="9988" max="9988" width="58.33203125" style="105" customWidth="1"/>
    <col min="9989" max="9989" width="12.1640625" style="105" customWidth="1"/>
    <col min="9990" max="9990" width="6.5" style="105" customWidth="1"/>
    <col min="9991" max="9991" width="14.83203125" style="105" customWidth="1"/>
    <col min="9992" max="10240" width="9.1640625" style="105"/>
    <col min="10241" max="10241" width="5" style="105" customWidth="1"/>
    <col min="10242" max="10242" width="7.5" style="105" customWidth="1"/>
    <col min="10243" max="10243" width="5.1640625" style="105" customWidth="1"/>
    <col min="10244" max="10244" width="58.33203125" style="105" customWidth="1"/>
    <col min="10245" max="10245" width="12.1640625" style="105" customWidth="1"/>
    <col min="10246" max="10246" width="6.5" style="105" customWidth="1"/>
    <col min="10247" max="10247" width="14.83203125" style="105" customWidth="1"/>
    <col min="10248" max="10496" width="9.1640625" style="105"/>
    <col min="10497" max="10497" width="5" style="105" customWidth="1"/>
    <col min="10498" max="10498" width="7.5" style="105" customWidth="1"/>
    <col min="10499" max="10499" width="5.1640625" style="105" customWidth="1"/>
    <col min="10500" max="10500" width="58.33203125" style="105" customWidth="1"/>
    <col min="10501" max="10501" width="12.1640625" style="105" customWidth="1"/>
    <col min="10502" max="10502" width="6.5" style="105" customWidth="1"/>
    <col min="10503" max="10503" width="14.83203125" style="105" customWidth="1"/>
    <col min="10504" max="10752" width="9.1640625" style="105"/>
    <col min="10753" max="10753" width="5" style="105" customWidth="1"/>
    <col min="10754" max="10754" width="7.5" style="105" customWidth="1"/>
    <col min="10755" max="10755" width="5.1640625" style="105" customWidth="1"/>
    <col min="10756" max="10756" width="58.33203125" style="105" customWidth="1"/>
    <col min="10757" max="10757" width="12.1640625" style="105" customWidth="1"/>
    <col min="10758" max="10758" width="6.5" style="105" customWidth="1"/>
    <col min="10759" max="10759" width="14.83203125" style="105" customWidth="1"/>
    <col min="10760" max="11008" width="9.1640625" style="105"/>
    <col min="11009" max="11009" width="5" style="105" customWidth="1"/>
    <col min="11010" max="11010" width="7.5" style="105" customWidth="1"/>
    <col min="11011" max="11011" width="5.1640625" style="105" customWidth="1"/>
    <col min="11012" max="11012" width="58.33203125" style="105" customWidth="1"/>
    <col min="11013" max="11013" width="12.1640625" style="105" customWidth="1"/>
    <col min="11014" max="11014" width="6.5" style="105" customWidth="1"/>
    <col min="11015" max="11015" width="14.83203125" style="105" customWidth="1"/>
    <col min="11016" max="11264" width="9.1640625" style="105"/>
    <col min="11265" max="11265" width="5" style="105" customWidth="1"/>
    <col min="11266" max="11266" width="7.5" style="105" customWidth="1"/>
    <col min="11267" max="11267" width="5.1640625" style="105" customWidth="1"/>
    <col min="11268" max="11268" width="58.33203125" style="105" customWidth="1"/>
    <col min="11269" max="11269" width="12.1640625" style="105" customWidth="1"/>
    <col min="11270" max="11270" width="6.5" style="105" customWidth="1"/>
    <col min="11271" max="11271" width="14.83203125" style="105" customWidth="1"/>
    <col min="11272" max="11520" width="9.1640625" style="105"/>
    <col min="11521" max="11521" width="5" style="105" customWidth="1"/>
    <col min="11522" max="11522" width="7.5" style="105" customWidth="1"/>
    <col min="11523" max="11523" width="5.1640625" style="105" customWidth="1"/>
    <col min="11524" max="11524" width="58.33203125" style="105" customWidth="1"/>
    <col min="11525" max="11525" width="12.1640625" style="105" customWidth="1"/>
    <col min="11526" max="11526" width="6.5" style="105" customWidth="1"/>
    <col min="11527" max="11527" width="14.83203125" style="105" customWidth="1"/>
    <col min="11528" max="11776" width="9.1640625" style="105"/>
    <col min="11777" max="11777" width="5" style="105" customWidth="1"/>
    <col min="11778" max="11778" width="7.5" style="105" customWidth="1"/>
    <col min="11779" max="11779" width="5.1640625" style="105" customWidth="1"/>
    <col min="11780" max="11780" width="58.33203125" style="105" customWidth="1"/>
    <col min="11781" max="11781" width="12.1640625" style="105" customWidth="1"/>
    <col min="11782" max="11782" width="6.5" style="105" customWidth="1"/>
    <col min="11783" max="11783" width="14.83203125" style="105" customWidth="1"/>
    <col min="11784" max="12032" width="9.1640625" style="105"/>
    <col min="12033" max="12033" width="5" style="105" customWidth="1"/>
    <col min="12034" max="12034" width="7.5" style="105" customWidth="1"/>
    <col min="12035" max="12035" width="5.1640625" style="105" customWidth="1"/>
    <col min="12036" max="12036" width="58.33203125" style="105" customWidth="1"/>
    <col min="12037" max="12037" width="12.1640625" style="105" customWidth="1"/>
    <col min="12038" max="12038" width="6.5" style="105" customWidth="1"/>
    <col min="12039" max="12039" width="14.83203125" style="105" customWidth="1"/>
    <col min="12040" max="12288" width="9.1640625" style="105"/>
    <col min="12289" max="12289" width="5" style="105" customWidth="1"/>
    <col min="12290" max="12290" width="7.5" style="105" customWidth="1"/>
    <col min="12291" max="12291" width="5.1640625" style="105" customWidth="1"/>
    <col min="12292" max="12292" width="58.33203125" style="105" customWidth="1"/>
    <col min="12293" max="12293" width="12.1640625" style="105" customWidth="1"/>
    <col min="12294" max="12294" width="6.5" style="105" customWidth="1"/>
    <col min="12295" max="12295" width="14.83203125" style="105" customWidth="1"/>
    <col min="12296" max="12544" width="9.1640625" style="105"/>
    <col min="12545" max="12545" width="5" style="105" customWidth="1"/>
    <col min="12546" max="12546" width="7.5" style="105" customWidth="1"/>
    <col min="12547" max="12547" width="5.1640625" style="105" customWidth="1"/>
    <col min="12548" max="12548" width="58.33203125" style="105" customWidth="1"/>
    <col min="12549" max="12549" width="12.1640625" style="105" customWidth="1"/>
    <col min="12550" max="12550" width="6.5" style="105" customWidth="1"/>
    <col min="12551" max="12551" width="14.83203125" style="105" customWidth="1"/>
    <col min="12552" max="12800" width="9.1640625" style="105"/>
    <col min="12801" max="12801" width="5" style="105" customWidth="1"/>
    <col min="12802" max="12802" width="7.5" style="105" customWidth="1"/>
    <col min="12803" max="12803" width="5.1640625" style="105" customWidth="1"/>
    <col min="12804" max="12804" width="58.33203125" style="105" customWidth="1"/>
    <col min="12805" max="12805" width="12.1640625" style="105" customWidth="1"/>
    <col min="12806" max="12806" width="6.5" style="105" customWidth="1"/>
    <col min="12807" max="12807" width="14.83203125" style="105" customWidth="1"/>
    <col min="12808" max="13056" width="9.1640625" style="105"/>
    <col min="13057" max="13057" width="5" style="105" customWidth="1"/>
    <col min="13058" max="13058" width="7.5" style="105" customWidth="1"/>
    <col min="13059" max="13059" width="5.1640625" style="105" customWidth="1"/>
    <col min="13060" max="13060" width="58.33203125" style="105" customWidth="1"/>
    <col min="13061" max="13061" width="12.1640625" style="105" customWidth="1"/>
    <col min="13062" max="13062" width="6.5" style="105" customWidth="1"/>
    <col min="13063" max="13063" width="14.83203125" style="105" customWidth="1"/>
    <col min="13064" max="13312" width="9.1640625" style="105"/>
    <col min="13313" max="13313" width="5" style="105" customWidth="1"/>
    <col min="13314" max="13314" width="7.5" style="105" customWidth="1"/>
    <col min="13315" max="13315" width="5.1640625" style="105" customWidth="1"/>
    <col min="13316" max="13316" width="58.33203125" style="105" customWidth="1"/>
    <col min="13317" max="13317" width="12.1640625" style="105" customWidth="1"/>
    <col min="13318" max="13318" width="6.5" style="105" customWidth="1"/>
    <col min="13319" max="13319" width="14.83203125" style="105" customWidth="1"/>
    <col min="13320" max="13568" width="9.1640625" style="105"/>
    <col min="13569" max="13569" width="5" style="105" customWidth="1"/>
    <col min="13570" max="13570" width="7.5" style="105" customWidth="1"/>
    <col min="13571" max="13571" width="5.1640625" style="105" customWidth="1"/>
    <col min="13572" max="13572" width="58.33203125" style="105" customWidth="1"/>
    <col min="13573" max="13573" width="12.1640625" style="105" customWidth="1"/>
    <col min="13574" max="13574" width="6.5" style="105" customWidth="1"/>
    <col min="13575" max="13575" width="14.83203125" style="105" customWidth="1"/>
    <col min="13576" max="13824" width="9.1640625" style="105"/>
    <col min="13825" max="13825" width="5" style="105" customWidth="1"/>
    <col min="13826" max="13826" width="7.5" style="105" customWidth="1"/>
    <col min="13827" max="13827" width="5.1640625" style="105" customWidth="1"/>
    <col min="13828" max="13828" width="58.33203125" style="105" customWidth="1"/>
    <col min="13829" max="13829" width="12.1640625" style="105" customWidth="1"/>
    <col min="13830" max="13830" width="6.5" style="105" customWidth="1"/>
    <col min="13831" max="13831" width="14.83203125" style="105" customWidth="1"/>
    <col min="13832" max="14080" width="9.1640625" style="105"/>
    <col min="14081" max="14081" width="5" style="105" customWidth="1"/>
    <col min="14082" max="14082" width="7.5" style="105" customWidth="1"/>
    <col min="14083" max="14083" width="5.1640625" style="105" customWidth="1"/>
    <col min="14084" max="14084" width="58.33203125" style="105" customWidth="1"/>
    <col min="14085" max="14085" width="12.1640625" style="105" customWidth="1"/>
    <col min="14086" max="14086" width="6.5" style="105" customWidth="1"/>
    <col min="14087" max="14087" width="14.83203125" style="105" customWidth="1"/>
    <col min="14088" max="14336" width="9.1640625" style="105"/>
    <col min="14337" max="14337" width="5" style="105" customWidth="1"/>
    <col min="14338" max="14338" width="7.5" style="105" customWidth="1"/>
    <col min="14339" max="14339" width="5.1640625" style="105" customWidth="1"/>
    <col min="14340" max="14340" width="58.33203125" style="105" customWidth="1"/>
    <col min="14341" max="14341" width="12.1640625" style="105" customWidth="1"/>
    <col min="14342" max="14342" width="6.5" style="105" customWidth="1"/>
    <col min="14343" max="14343" width="14.83203125" style="105" customWidth="1"/>
    <col min="14344" max="14592" width="9.1640625" style="105"/>
    <col min="14593" max="14593" width="5" style="105" customWidth="1"/>
    <col min="14594" max="14594" width="7.5" style="105" customWidth="1"/>
    <col min="14595" max="14595" width="5.1640625" style="105" customWidth="1"/>
    <col min="14596" max="14596" width="58.33203125" style="105" customWidth="1"/>
    <col min="14597" max="14597" width="12.1640625" style="105" customWidth="1"/>
    <col min="14598" max="14598" width="6.5" style="105" customWidth="1"/>
    <col min="14599" max="14599" width="14.83203125" style="105" customWidth="1"/>
    <col min="14600" max="14848" width="9.1640625" style="105"/>
    <col min="14849" max="14849" width="5" style="105" customWidth="1"/>
    <col min="14850" max="14850" width="7.5" style="105" customWidth="1"/>
    <col min="14851" max="14851" width="5.1640625" style="105" customWidth="1"/>
    <col min="14852" max="14852" width="58.33203125" style="105" customWidth="1"/>
    <col min="14853" max="14853" width="12.1640625" style="105" customWidth="1"/>
    <col min="14854" max="14854" width="6.5" style="105" customWidth="1"/>
    <col min="14855" max="14855" width="14.83203125" style="105" customWidth="1"/>
    <col min="14856" max="15104" width="9.1640625" style="105"/>
    <col min="15105" max="15105" width="5" style="105" customWidth="1"/>
    <col min="15106" max="15106" width="7.5" style="105" customWidth="1"/>
    <col min="15107" max="15107" width="5.1640625" style="105" customWidth="1"/>
    <col min="15108" max="15108" width="58.33203125" style="105" customWidth="1"/>
    <col min="15109" max="15109" width="12.1640625" style="105" customWidth="1"/>
    <col min="15110" max="15110" width="6.5" style="105" customWidth="1"/>
    <col min="15111" max="15111" width="14.83203125" style="105" customWidth="1"/>
    <col min="15112" max="15360" width="9.1640625" style="105"/>
    <col min="15361" max="15361" width="5" style="105" customWidth="1"/>
    <col min="15362" max="15362" width="7.5" style="105" customWidth="1"/>
    <col min="15363" max="15363" width="5.1640625" style="105" customWidth="1"/>
    <col min="15364" max="15364" width="58.33203125" style="105" customWidth="1"/>
    <col min="15365" max="15365" width="12.1640625" style="105" customWidth="1"/>
    <col min="15366" max="15366" width="6.5" style="105" customWidth="1"/>
    <col min="15367" max="15367" width="14.83203125" style="105" customWidth="1"/>
    <col min="15368" max="15616" width="9.1640625" style="105"/>
    <col min="15617" max="15617" width="5" style="105" customWidth="1"/>
    <col min="15618" max="15618" width="7.5" style="105" customWidth="1"/>
    <col min="15619" max="15619" width="5.1640625" style="105" customWidth="1"/>
    <col min="15620" max="15620" width="58.33203125" style="105" customWidth="1"/>
    <col min="15621" max="15621" width="12.1640625" style="105" customWidth="1"/>
    <col min="15622" max="15622" width="6.5" style="105" customWidth="1"/>
    <col min="15623" max="15623" width="14.83203125" style="105" customWidth="1"/>
    <col min="15624" max="15872" width="9.1640625" style="105"/>
    <col min="15873" max="15873" width="5" style="105" customWidth="1"/>
    <col min="15874" max="15874" width="7.5" style="105" customWidth="1"/>
    <col min="15875" max="15875" width="5.1640625" style="105" customWidth="1"/>
    <col min="15876" max="15876" width="58.33203125" style="105" customWidth="1"/>
    <col min="15877" max="15877" width="12.1640625" style="105" customWidth="1"/>
    <col min="15878" max="15878" width="6.5" style="105" customWidth="1"/>
    <col min="15879" max="15879" width="14.83203125" style="105" customWidth="1"/>
    <col min="15880" max="16128" width="9.1640625" style="105"/>
    <col min="16129" max="16129" width="5" style="105" customWidth="1"/>
    <col min="16130" max="16130" width="7.5" style="105" customWidth="1"/>
    <col min="16131" max="16131" width="5.1640625" style="105" customWidth="1"/>
    <col min="16132" max="16132" width="58.33203125" style="105" customWidth="1"/>
    <col min="16133" max="16133" width="12.1640625" style="105" customWidth="1"/>
    <col min="16134" max="16134" width="6.5" style="105" customWidth="1"/>
    <col min="16135" max="16135" width="14.83203125" style="105" customWidth="1"/>
    <col min="16136" max="16384" width="9.1640625" style="105"/>
  </cols>
  <sheetData>
    <row r="1" spans="1:7" ht="13" customHeight="1">
      <c r="A1" s="423" t="s">
        <v>11</v>
      </c>
      <c r="B1" s="424"/>
      <c r="C1" s="424"/>
      <c r="D1" s="424"/>
      <c r="E1" s="424"/>
      <c r="F1" s="424"/>
      <c r="G1" s="425"/>
    </row>
    <row r="2" spans="1:7" ht="18">
      <c r="A2" s="423" t="s">
        <v>12</v>
      </c>
      <c r="B2" s="424"/>
      <c r="C2" s="424"/>
      <c r="D2" s="424"/>
      <c r="E2" s="424"/>
      <c r="F2" s="424"/>
      <c r="G2" s="425"/>
    </row>
    <row r="3" spans="1:7" ht="18">
      <c r="A3" s="423" t="s">
        <v>572</v>
      </c>
      <c r="B3" s="424"/>
      <c r="C3" s="424"/>
      <c r="D3" s="424"/>
      <c r="E3" s="424"/>
      <c r="F3" s="424"/>
      <c r="G3" s="425"/>
    </row>
    <row r="4" spans="1:7" ht="54" customHeight="1">
      <c r="A4" s="426" t="s">
        <v>1338</v>
      </c>
      <c r="B4" s="426"/>
      <c r="C4" s="426"/>
      <c r="D4" s="426"/>
      <c r="E4" s="426"/>
      <c r="F4" s="426"/>
      <c r="G4" s="426"/>
    </row>
    <row r="5" spans="1:7" s="107" customFormat="1" ht="34.5" customHeight="1">
      <c r="A5" s="1" t="s">
        <v>6</v>
      </c>
      <c r="B5" s="427" t="s">
        <v>7</v>
      </c>
      <c r="C5" s="427"/>
      <c r="D5" s="1" t="s">
        <v>8</v>
      </c>
      <c r="E5" s="106" t="s">
        <v>9</v>
      </c>
      <c r="F5" s="30" t="s">
        <v>10</v>
      </c>
      <c r="G5" s="106" t="s">
        <v>5</v>
      </c>
    </row>
    <row r="6" spans="1:7" s="107" customFormat="1" ht="190">
      <c r="A6" s="108">
        <v>1</v>
      </c>
      <c r="B6" s="2"/>
      <c r="C6" s="109"/>
      <c r="D6" s="367" t="s">
        <v>1352</v>
      </c>
      <c r="E6" s="3"/>
      <c r="F6" s="2"/>
      <c r="G6" s="110"/>
    </row>
    <row r="7" spans="1:7" s="107" customFormat="1" ht="19">
      <c r="A7" s="111"/>
      <c r="B7" s="15">
        <f>'10 qts'!I31</f>
        <v>312.5</v>
      </c>
      <c r="C7" s="15" t="str">
        <f>'10 qts'!J31</f>
        <v>CUM</v>
      </c>
      <c r="D7" s="29" t="s">
        <v>55</v>
      </c>
      <c r="E7" s="15">
        <f>'Abstract.20 in 1'!E5</f>
        <v>224.84</v>
      </c>
      <c r="F7" s="15" t="str">
        <f>C7</f>
        <v>CUM</v>
      </c>
      <c r="G7" s="28">
        <f>B7*E7</f>
        <v>70262.5</v>
      </c>
    </row>
    <row r="8" spans="1:7" s="107" customFormat="1" ht="19">
      <c r="A8" s="111"/>
      <c r="B8" s="15">
        <f>'20 in 1'!I1402</f>
        <v>138</v>
      </c>
      <c r="C8" s="15" t="s">
        <v>79</v>
      </c>
      <c r="D8" s="277" t="s">
        <v>80</v>
      </c>
      <c r="E8" s="15">
        <f>'Abstract.20 in 1'!E6</f>
        <v>234.14</v>
      </c>
      <c r="F8" s="15" t="str">
        <f t="shared" ref="F8:F71" si="0">C8</f>
        <v>CUM</v>
      </c>
      <c r="G8" s="28">
        <f t="shared" ref="G8:G71" si="1">B8*E8</f>
        <v>32311.32</v>
      </c>
    </row>
    <row r="9" spans="1:7" s="107" customFormat="1" ht="95">
      <c r="A9" s="111">
        <v>2</v>
      </c>
      <c r="B9" s="15">
        <f>'10 qts'!I53</f>
        <v>58.7</v>
      </c>
      <c r="C9" s="15" t="str">
        <f>'10 qts'!J53</f>
        <v>Cum</v>
      </c>
      <c r="D9" s="29" t="s">
        <v>1353</v>
      </c>
      <c r="E9" s="15">
        <f>'Abstract.20 in 1'!E7</f>
        <v>36.96</v>
      </c>
      <c r="F9" s="15" t="str">
        <f t="shared" si="0"/>
        <v>Cum</v>
      </c>
      <c r="G9" s="28">
        <f t="shared" si="1"/>
        <v>2169.5520000000001</v>
      </c>
    </row>
    <row r="10" spans="1:7" s="107" customFormat="1" ht="95">
      <c r="A10" s="111">
        <v>3</v>
      </c>
      <c r="B10" s="15">
        <f>'10 qts'!I77</f>
        <v>64.3</v>
      </c>
      <c r="C10" s="15" t="str">
        <f>'10 qts'!J77</f>
        <v>Cum</v>
      </c>
      <c r="D10" s="368" t="s">
        <v>89</v>
      </c>
      <c r="E10" s="15">
        <f>'Abstract.20 in 1'!E8</f>
        <v>423.9</v>
      </c>
      <c r="F10" s="15" t="str">
        <f t="shared" si="0"/>
        <v>Cum</v>
      </c>
      <c r="G10" s="28">
        <f t="shared" si="1"/>
        <v>27256.769999999997</v>
      </c>
    </row>
    <row r="11" spans="1:7" s="107" customFormat="1" ht="247">
      <c r="A11" s="111">
        <v>4</v>
      </c>
      <c r="B11" s="15">
        <f>'10 qts'!I88</f>
        <v>29.519400000000001</v>
      </c>
      <c r="C11" s="15" t="str">
        <f>'10 qts'!J88</f>
        <v>Cum</v>
      </c>
      <c r="D11" s="29" t="s">
        <v>90</v>
      </c>
      <c r="E11" s="15">
        <f>'Abstract.20 in 1'!E9</f>
        <v>2718.85</v>
      </c>
      <c r="F11" s="15" t="str">
        <f t="shared" si="0"/>
        <v>Cum</v>
      </c>
      <c r="G11" s="28">
        <f t="shared" si="1"/>
        <v>80258.820689999993</v>
      </c>
    </row>
    <row r="12" spans="1:7" s="107" customFormat="1" ht="133">
      <c r="A12" s="111">
        <v>5</v>
      </c>
      <c r="B12" s="15">
        <f>'10 qts'!I112</f>
        <v>24.1</v>
      </c>
      <c r="C12" s="15" t="str">
        <f>'10 qts'!J112</f>
        <v>CUM</v>
      </c>
      <c r="D12" s="29" t="s">
        <v>1354</v>
      </c>
      <c r="E12" s="15">
        <f>'Abstract.20 in 1'!E10</f>
        <v>4394.7</v>
      </c>
      <c r="F12" s="15" t="str">
        <f t="shared" si="0"/>
        <v>CUM</v>
      </c>
      <c r="G12" s="28">
        <f t="shared" si="1"/>
        <v>105912.27</v>
      </c>
    </row>
    <row r="13" spans="1:7" s="107" customFormat="1" ht="114">
      <c r="A13" s="111">
        <v>6</v>
      </c>
      <c r="B13" s="15"/>
      <c r="C13" s="15"/>
      <c r="D13" s="369" t="s">
        <v>1355</v>
      </c>
      <c r="E13" s="15"/>
      <c r="F13" s="15">
        <f t="shared" si="0"/>
        <v>0</v>
      </c>
      <c r="G13" s="28">
        <f t="shared" si="1"/>
        <v>0</v>
      </c>
    </row>
    <row r="14" spans="1:7" s="107" customFormat="1" ht="19">
      <c r="A14" s="111"/>
      <c r="B14" s="15">
        <f>'10 qts'!I124</f>
        <v>11.8</v>
      </c>
      <c r="C14" s="15" t="str">
        <f>'10 qts'!J124</f>
        <v>Cum</v>
      </c>
      <c r="D14" s="369" t="s">
        <v>91</v>
      </c>
      <c r="E14" s="15">
        <f>'Abstract.20 in 1'!E12</f>
        <v>5916.02</v>
      </c>
      <c r="F14" s="15" t="str">
        <f t="shared" si="0"/>
        <v>Cum</v>
      </c>
      <c r="G14" s="28">
        <f t="shared" si="1"/>
        <v>69809.036000000007</v>
      </c>
    </row>
    <row r="15" spans="1:7" s="107" customFormat="1" ht="38">
      <c r="A15" s="111">
        <v>7</v>
      </c>
      <c r="B15" s="15">
        <f>'10 qts'!I174</f>
        <v>95.4</v>
      </c>
      <c r="C15" s="15" t="str">
        <f>'10 qts'!J174</f>
        <v>CUM</v>
      </c>
      <c r="D15" s="277" t="s">
        <v>92</v>
      </c>
      <c r="E15" s="15">
        <f>'Abstract.20 in 1'!E13</f>
        <v>7325.6</v>
      </c>
      <c r="F15" s="15" t="str">
        <f t="shared" si="0"/>
        <v>CUM</v>
      </c>
      <c r="G15" s="28">
        <f t="shared" si="1"/>
        <v>698862.24000000011</v>
      </c>
    </row>
    <row r="16" spans="1:7" s="107" customFormat="1" ht="95">
      <c r="A16" s="111">
        <v>8</v>
      </c>
      <c r="B16" s="15">
        <f>'10 qts'!I197</f>
        <v>23.6</v>
      </c>
      <c r="C16" s="15" t="str">
        <f>'10 qts'!J197</f>
        <v>CUM</v>
      </c>
      <c r="D16" s="29" t="s">
        <v>1356</v>
      </c>
      <c r="E16" s="15">
        <f>'Abstract.20 in 1'!E14</f>
        <v>6312.61</v>
      </c>
      <c r="F16" s="15" t="str">
        <f t="shared" si="0"/>
        <v>CUM</v>
      </c>
      <c r="G16" s="28">
        <f t="shared" si="1"/>
        <v>148977.59599999999</v>
      </c>
    </row>
    <row r="17" spans="1:7" s="107" customFormat="1" ht="38">
      <c r="A17" s="111">
        <v>9</v>
      </c>
      <c r="B17" s="15"/>
      <c r="C17" s="15"/>
      <c r="D17" s="277" t="s">
        <v>113</v>
      </c>
      <c r="E17" s="15">
        <f>'Abstract.20 in 1'!E15</f>
        <v>0</v>
      </c>
      <c r="F17" s="15">
        <f t="shared" si="0"/>
        <v>0</v>
      </c>
      <c r="G17" s="28">
        <f t="shared" si="1"/>
        <v>0</v>
      </c>
    </row>
    <row r="18" spans="1:7" s="107" customFormat="1" ht="19">
      <c r="A18" s="111"/>
      <c r="B18" s="15">
        <f>'10 qts'!I251</f>
        <v>38.299999999999997</v>
      </c>
      <c r="C18" s="15" t="str">
        <f>'10 qts'!J251</f>
        <v>CUM</v>
      </c>
      <c r="D18" s="277" t="s">
        <v>17</v>
      </c>
      <c r="E18" s="15">
        <f>'Abstract.20 in 1'!E16</f>
        <v>7439.23</v>
      </c>
      <c r="F18" s="15" t="str">
        <f t="shared" si="0"/>
        <v>CUM</v>
      </c>
      <c r="G18" s="28">
        <f t="shared" si="1"/>
        <v>284922.50899999996</v>
      </c>
    </row>
    <row r="19" spans="1:7" s="107" customFormat="1" ht="19">
      <c r="A19" s="111"/>
      <c r="B19" s="15">
        <f>'10 qts'!I323</f>
        <v>41.1</v>
      </c>
      <c r="C19" s="15" t="str">
        <f>'10 qts'!J323</f>
        <v>CUM</v>
      </c>
      <c r="D19" s="277" t="s">
        <v>162</v>
      </c>
      <c r="E19" s="15">
        <f>'Abstract.20 in 1'!E17</f>
        <v>7663.08</v>
      </c>
      <c r="F19" s="15" t="str">
        <f t="shared" si="0"/>
        <v>CUM</v>
      </c>
      <c r="G19" s="28">
        <f t="shared" si="1"/>
        <v>314952.58799999999</v>
      </c>
    </row>
    <row r="20" spans="1:7" s="107" customFormat="1" ht="19">
      <c r="A20" s="111"/>
      <c r="B20" s="15">
        <f>'10 qts'!I325</f>
        <v>41.1</v>
      </c>
      <c r="C20" s="15" t="str">
        <f>'10 qts'!J325</f>
        <v>Cum</v>
      </c>
      <c r="D20" s="277" t="s">
        <v>178</v>
      </c>
      <c r="E20" s="15">
        <f>'Abstract.20 in 1'!E18</f>
        <v>7886.93</v>
      </c>
      <c r="F20" s="15" t="str">
        <f t="shared" si="0"/>
        <v>Cum</v>
      </c>
      <c r="G20" s="28">
        <f t="shared" si="1"/>
        <v>324152.82300000003</v>
      </c>
    </row>
    <row r="21" spans="1:7" s="107" customFormat="1" ht="19">
      <c r="A21" s="111"/>
      <c r="B21" s="15">
        <f>'10 qts'!I327</f>
        <v>41.1</v>
      </c>
      <c r="C21" s="15" t="str">
        <f>'10 qts'!J327</f>
        <v>Cum</v>
      </c>
      <c r="D21" s="277" t="s">
        <v>180</v>
      </c>
      <c r="E21" s="15">
        <f>'Abstract.20 in 1'!E19</f>
        <v>8110.78</v>
      </c>
      <c r="F21" s="15" t="str">
        <f t="shared" si="0"/>
        <v>Cum</v>
      </c>
      <c r="G21" s="28">
        <f t="shared" si="1"/>
        <v>333353.05800000002</v>
      </c>
    </row>
    <row r="22" spans="1:7" s="107" customFormat="1" ht="19">
      <c r="A22" s="111"/>
      <c r="B22" s="15">
        <f>'10 qts'!I329</f>
        <v>41.1</v>
      </c>
      <c r="C22" s="15" t="str">
        <f>'10 qts'!J329</f>
        <v>Cum</v>
      </c>
      <c r="D22" s="277" t="s">
        <v>181</v>
      </c>
      <c r="E22" s="15">
        <f>'Abstract.20 in 1'!E20</f>
        <v>8334.6299999999992</v>
      </c>
      <c r="F22" s="15" t="str">
        <f t="shared" si="0"/>
        <v>Cum</v>
      </c>
      <c r="G22" s="28">
        <f t="shared" si="1"/>
        <v>342553.29300000001</v>
      </c>
    </row>
    <row r="23" spans="1:7" s="107" customFormat="1" ht="19">
      <c r="A23" s="111"/>
      <c r="B23" s="15">
        <f>'10 qts'!I331</f>
        <v>41.1</v>
      </c>
      <c r="C23" s="15" t="str">
        <f>'10 qts'!J331</f>
        <v>Cum</v>
      </c>
      <c r="D23" s="277" t="s">
        <v>182</v>
      </c>
      <c r="E23" s="15">
        <f>'Abstract.20 in 1'!E21</f>
        <v>8558.48</v>
      </c>
      <c r="F23" s="15" t="str">
        <f t="shared" si="0"/>
        <v>Cum</v>
      </c>
      <c r="G23" s="28">
        <f t="shared" si="1"/>
        <v>351753.52799999999</v>
      </c>
    </row>
    <row r="24" spans="1:7" s="107" customFormat="1" ht="19">
      <c r="A24" s="111"/>
      <c r="B24" s="15">
        <f>'10 qts'!I363</f>
        <v>22.6</v>
      </c>
      <c r="C24" s="15" t="str">
        <f>'10 qts'!J363</f>
        <v>Cum</v>
      </c>
      <c r="D24" s="277" t="s">
        <v>183</v>
      </c>
      <c r="E24" s="15">
        <f>'Abstract.20 in 1'!E22</f>
        <v>8782.33</v>
      </c>
      <c r="F24" s="15" t="str">
        <f t="shared" si="0"/>
        <v>Cum</v>
      </c>
      <c r="G24" s="28">
        <f t="shared" si="1"/>
        <v>198480.65800000002</v>
      </c>
    </row>
    <row r="25" spans="1:7" s="107" customFormat="1" ht="95">
      <c r="A25" s="111">
        <v>10</v>
      </c>
      <c r="B25" s="15">
        <f>'10 qts'!I365</f>
        <v>45.225000000000009</v>
      </c>
      <c r="C25" s="15" t="str">
        <f>'10 qts'!J365</f>
        <v>MT</v>
      </c>
      <c r="D25" s="370" t="s">
        <v>1357</v>
      </c>
      <c r="E25" s="15">
        <f>'Abstract.20 in 1'!E23</f>
        <v>81012.5</v>
      </c>
      <c r="F25" s="15" t="str">
        <f t="shared" si="0"/>
        <v>MT</v>
      </c>
      <c r="G25" s="28">
        <f t="shared" si="1"/>
        <v>3663790.3125000005</v>
      </c>
    </row>
    <row r="26" spans="1:7" s="107" customFormat="1" ht="171">
      <c r="A26" s="111">
        <v>11</v>
      </c>
      <c r="B26" s="15">
        <f>'10 qts'!I367</f>
        <v>45.225000000000009</v>
      </c>
      <c r="C26" s="15" t="str">
        <f>'10 qts'!J367</f>
        <v>MT</v>
      </c>
      <c r="D26" s="370" t="s">
        <v>1358</v>
      </c>
      <c r="E26" s="15">
        <f>'Abstract.20 in 1'!E24</f>
        <v>4570</v>
      </c>
      <c r="F26" s="15" t="str">
        <f t="shared" si="0"/>
        <v>MT</v>
      </c>
      <c r="G26" s="28">
        <f t="shared" si="1"/>
        <v>206678.25000000003</v>
      </c>
    </row>
    <row r="27" spans="1:7" s="107" customFormat="1" ht="133">
      <c r="A27" s="111">
        <v>12</v>
      </c>
      <c r="B27" s="15"/>
      <c r="C27" s="15"/>
      <c r="D27" s="29" t="s">
        <v>1359</v>
      </c>
      <c r="E27" s="15">
        <f>'Abstract.20 in 1'!E25</f>
        <v>0</v>
      </c>
      <c r="F27" s="15">
        <f t="shared" si="0"/>
        <v>0</v>
      </c>
      <c r="G27" s="28">
        <f t="shared" si="1"/>
        <v>0</v>
      </c>
    </row>
    <row r="28" spans="1:7" s="107" customFormat="1" ht="19">
      <c r="A28" s="111"/>
      <c r="B28" s="15">
        <f>'10 qts'!I382</f>
        <v>13.8</v>
      </c>
      <c r="C28" s="15" t="str">
        <f>'10 qts'!J382</f>
        <v>Cum</v>
      </c>
      <c r="D28" s="277" t="s">
        <v>205</v>
      </c>
      <c r="E28" s="15">
        <f>'Abstract.20 in 1'!E26</f>
        <v>6330.19</v>
      </c>
      <c r="F28" s="15" t="str">
        <f t="shared" si="0"/>
        <v>Cum</v>
      </c>
      <c r="G28" s="28">
        <f t="shared" si="1"/>
        <v>87356.622000000003</v>
      </c>
    </row>
    <row r="29" spans="1:7" s="107" customFormat="1" ht="19">
      <c r="A29" s="111"/>
      <c r="B29" s="15">
        <f>'10 qts'!I410</f>
        <v>46</v>
      </c>
      <c r="C29" s="15" t="str">
        <f>'10 qts'!J410</f>
        <v>CUM</v>
      </c>
      <c r="D29" s="277" t="s">
        <v>216</v>
      </c>
      <c r="E29" s="15">
        <f>'Abstract.20 in 1'!E27</f>
        <v>6481.11</v>
      </c>
      <c r="F29" s="15" t="str">
        <f t="shared" si="0"/>
        <v>CUM</v>
      </c>
      <c r="G29" s="28">
        <f t="shared" si="1"/>
        <v>298131.06</v>
      </c>
    </row>
    <row r="30" spans="1:7" s="107" customFormat="1" ht="19">
      <c r="A30" s="111"/>
      <c r="B30" s="15">
        <f>'10 qts'!I412</f>
        <v>46</v>
      </c>
      <c r="C30" s="15" t="str">
        <f>'10 qts'!J412</f>
        <v>CUM</v>
      </c>
      <c r="D30" s="277" t="s">
        <v>237</v>
      </c>
      <c r="E30" s="15">
        <f>'Abstract.20 in 1'!E28</f>
        <v>6632.03</v>
      </c>
      <c r="F30" s="15" t="str">
        <f t="shared" si="0"/>
        <v>CUM</v>
      </c>
      <c r="G30" s="28">
        <f t="shared" si="1"/>
        <v>305073.38</v>
      </c>
    </row>
    <row r="31" spans="1:7" s="107" customFormat="1" ht="19">
      <c r="A31" s="111"/>
      <c r="B31" s="15">
        <f>'10 qts'!I414</f>
        <v>46</v>
      </c>
      <c r="C31" s="15" t="str">
        <f>'10 qts'!J414</f>
        <v>CUM</v>
      </c>
      <c r="D31" s="277" t="s">
        <v>238</v>
      </c>
      <c r="E31" s="15">
        <f>'Abstract.20 in 1'!E29</f>
        <v>6782.95</v>
      </c>
      <c r="F31" s="15" t="str">
        <f t="shared" si="0"/>
        <v>CUM</v>
      </c>
      <c r="G31" s="28">
        <f t="shared" si="1"/>
        <v>312015.7</v>
      </c>
    </row>
    <row r="32" spans="1:7" s="107" customFormat="1" ht="19">
      <c r="A32" s="111"/>
      <c r="B32" s="15">
        <f>'10 qts'!I416</f>
        <v>46</v>
      </c>
      <c r="C32" s="15" t="str">
        <f>'10 qts'!J416</f>
        <v>CUM</v>
      </c>
      <c r="D32" s="277" t="s">
        <v>239</v>
      </c>
      <c r="E32" s="15">
        <f>'Abstract.20 in 1'!E30</f>
        <v>6933.87</v>
      </c>
      <c r="F32" s="15" t="str">
        <f t="shared" si="0"/>
        <v>CUM</v>
      </c>
      <c r="G32" s="28">
        <f t="shared" si="1"/>
        <v>318958.02</v>
      </c>
    </row>
    <row r="33" spans="1:7" s="107" customFormat="1" ht="19">
      <c r="A33" s="111"/>
      <c r="B33" s="15">
        <f>'10 qts'!I418</f>
        <v>46</v>
      </c>
      <c r="C33" s="15" t="str">
        <f>'10 qts'!J418</f>
        <v>CUM</v>
      </c>
      <c r="D33" s="277" t="s">
        <v>240</v>
      </c>
      <c r="E33" s="15">
        <f>'Abstract.20 in 1'!E31</f>
        <v>7084.79</v>
      </c>
      <c r="F33" s="15" t="str">
        <f t="shared" si="0"/>
        <v>CUM</v>
      </c>
      <c r="G33" s="28">
        <f t="shared" si="1"/>
        <v>325900.34000000003</v>
      </c>
    </row>
    <row r="34" spans="1:7" s="107" customFormat="1" ht="19">
      <c r="A34" s="111"/>
      <c r="B34" s="15">
        <f>'10 qts'!I427</f>
        <v>15.4</v>
      </c>
      <c r="C34" s="15" t="str">
        <f>'10 qts'!J427</f>
        <v>Cum</v>
      </c>
      <c r="D34" s="277" t="s">
        <v>241</v>
      </c>
      <c r="E34" s="15">
        <f>'Abstract.20 in 1'!E32</f>
        <v>7235.71</v>
      </c>
      <c r="F34" s="15" t="str">
        <f t="shared" si="0"/>
        <v>Cum</v>
      </c>
      <c r="G34" s="28">
        <f t="shared" si="1"/>
        <v>111429.93400000001</v>
      </c>
    </row>
    <row r="35" spans="1:7" s="107" customFormat="1" ht="152">
      <c r="A35" s="111">
        <v>13</v>
      </c>
      <c r="B35" s="15"/>
      <c r="C35" s="15"/>
      <c r="D35" s="29" t="s">
        <v>1360</v>
      </c>
      <c r="E35" s="15"/>
      <c r="F35" s="15">
        <f t="shared" si="0"/>
        <v>0</v>
      </c>
      <c r="G35" s="28">
        <f t="shared" si="1"/>
        <v>0</v>
      </c>
    </row>
    <row r="36" spans="1:7" s="107" customFormat="1" ht="19">
      <c r="A36" s="111"/>
      <c r="B36" s="15">
        <f>'10 qts'!I450</f>
        <v>115.3</v>
      </c>
      <c r="C36" s="15" t="str">
        <f>'10 qts'!J450</f>
        <v>SQM</v>
      </c>
      <c r="D36" s="277" t="s">
        <v>244</v>
      </c>
      <c r="E36" s="15">
        <f>'Abstract.20 in 1'!E34</f>
        <v>827.47</v>
      </c>
      <c r="F36" s="15" t="str">
        <f t="shared" si="0"/>
        <v>SQM</v>
      </c>
      <c r="G36" s="28">
        <f t="shared" si="1"/>
        <v>95407.290999999997</v>
      </c>
    </row>
    <row r="37" spans="1:7" s="107" customFormat="1" ht="19">
      <c r="A37" s="111"/>
      <c r="B37" s="15">
        <f>'10 qts'!I453</f>
        <v>115.3</v>
      </c>
      <c r="C37" s="15" t="str">
        <f>'10 qts'!J453</f>
        <v>SQM</v>
      </c>
      <c r="D37" s="277" t="s">
        <v>261</v>
      </c>
      <c r="E37" s="15">
        <f>'Abstract.20 in 1'!E35</f>
        <v>844.67</v>
      </c>
      <c r="F37" s="15" t="str">
        <f t="shared" si="0"/>
        <v>SQM</v>
      </c>
      <c r="G37" s="28">
        <f t="shared" si="1"/>
        <v>97390.450999999986</v>
      </c>
    </row>
    <row r="38" spans="1:7" s="107" customFormat="1" ht="19">
      <c r="A38" s="111"/>
      <c r="B38" s="15">
        <f>'10 qts'!I456</f>
        <v>115.3</v>
      </c>
      <c r="C38" s="15" t="str">
        <f>'10 qts'!J456</f>
        <v>SQM</v>
      </c>
      <c r="D38" s="277" t="s">
        <v>262</v>
      </c>
      <c r="E38" s="15">
        <f>'Abstract.20 in 1'!E36</f>
        <v>861.87</v>
      </c>
      <c r="F38" s="15" t="str">
        <f t="shared" si="0"/>
        <v>SQM</v>
      </c>
      <c r="G38" s="28">
        <f t="shared" si="1"/>
        <v>99373.611000000004</v>
      </c>
    </row>
    <row r="39" spans="1:7" s="107" customFormat="1" ht="19">
      <c r="A39" s="111"/>
      <c r="B39" s="15">
        <f>'10 qts'!I459</f>
        <v>115.3</v>
      </c>
      <c r="C39" s="15" t="str">
        <f>'10 qts'!J459</f>
        <v>SQM</v>
      </c>
      <c r="D39" s="277" t="s">
        <v>263</v>
      </c>
      <c r="E39" s="15">
        <f>'Abstract.20 in 1'!E37</f>
        <v>879.07</v>
      </c>
      <c r="F39" s="15" t="str">
        <f t="shared" si="0"/>
        <v>SQM</v>
      </c>
      <c r="G39" s="28">
        <f t="shared" si="1"/>
        <v>101356.77100000001</v>
      </c>
    </row>
    <row r="40" spans="1:7" s="107" customFormat="1" ht="19">
      <c r="A40" s="111"/>
      <c r="B40" s="15">
        <f>'10 qts'!I461</f>
        <v>115.3</v>
      </c>
      <c r="C40" s="15" t="str">
        <f>'10 qts'!J461</f>
        <v>SQM</v>
      </c>
      <c r="D40" s="277" t="s">
        <v>264</v>
      </c>
      <c r="E40" s="15">
        <f>'Abstract.20 in 1'!E38</f>
        <v>896.27</v>
      </c>
      <c r="F40" s="15" t="str">
        <f t="shared" si="0"/>
        <v>SQM</v>
      </c>
      <c r="G40" s="28">
        <f t="shared" si="1"/>
        <v>103339.931</v>
      </c>
    </row>
    <row r="41" spans="1:7" s="107" customFormat="1" ht="19">
      <c r="A41" s="111"/>
      <c r="B41" s="15">
        <f>'10 qts'!I464</f>
        <v>82.5</v>
      </c>
      <c r="C41" s="15" t="str">
        <f>'10 qts'!J464</f>
        <v>Sqm</v>
      </c>
      <c r="D41" s="277" t="s">
        <v>265</v>
      </c>
      <c r="E41" s="15">
        <f>'Abstract.20 in 1'!E39</f>
        <v>913.47</v>
      </c>
      <c r="F41" s="15" t="str">
        <f t="shared" si="0"/>
        <v>Sqm</v>
      </c>
      <c r="G41" s="28">
        <f t="shared" si="1"/>
        <v>75361.275000000009</v>
      </c>
    </row>
    <row r="42" spans="1:7" s="107" customFormat="1" ht="114">
      <c r="A42" s="111">
        <v>14</v>
      </c>
      <c r="B42" s="15"/>
      <c r="C42" s="15"/>
      <c r="D42" s="29" t="s">
        <v>1361</v>
      </c>
      <c r="E42" s="15">
        <f>'Abstract.20 in 1'!E40</f>
        <v>0</v>
      </c>
      <c r="F42" s="15">
        <f t="shared" si="0"/>
        <v>0</v>
      </c>
      <c r="G42" s="28">
        <f t="shared" si="1"/>
        <v>0</v>
      </c>
    </row>
    <row r="43" spans="1:7" s="107" customFormat="1" ht="19">
      <c r="A43" s="111"/>
      <c r="B43" s="15">
        <f>'10 qts'!I468</f>
        <v>5.9</v>
      </c>
      <c r="C43" s="15" t="str">
        <f>'10 qts'!J468</f>
        <v>SQM</v>
      </c>
      <c r="D43" s="277" t="s">
        <v>267</v>
      </c>
      <c r="E43" s="15">
        <f>'Abstract.20 in 1'!E41</f>
        <v>565.47</v>
      </c>
      <c r="F43" s="15" t="str">
        <f t="shared" si="0"/>
        <v>SQM</v>
      </c>
      <c r="G43" s="28">
        <f t="shared" si="1"/>
        <v>3336.2730000000001</v>
      </c>
    </row>
    <row r="44" spans="1:7" s="107" customFormat="1" ht="19">
      <c r="A44" s="111"/>
      <c r="B44" s="15">
        <f>'10 qts'!I471</f>
        <v>5.9</v>
      </c>
      <c r="C44" s="15" t="str">
        <f>'10 qts'!J471</f>
        <v>SQM</v>
      </c>
      <c r="D44" s="277" t="s">
        <v>269</v>
      </c>
      <c r="E44" s="15">
        <f>'Abstract.20 in 1'!E42</f>
        <v>576.79</v>
      </c>
      <c r="F44" s="15" t="str">
        <f t="shared" si="0"/>
        <v>SQM</v>
      </c>
      <c r="G44" s="28">
        <f t="shared" si="1"/>
        <v>3403.0610000000001</v>
      </c>
    </row>
    <row r="45" spans="1:7" s="107" customFormat="1" ht="19">
      <c r="A45" s="111"/>
      <c r="B45" s="15">
        <f>'10 qts'!I474</f>
        <v>5.9</v>
      </c>
      <c r="C45" s="15" t="str">
        <f>'10 qts'!J474</f>
        <v>SQM</v>
      </c>
      <c r="D45" s="277" t="s">
        <v>270</v>
      </c>
      <c r="E45" s="15">
        <f>'Abstract.20 in 1'!E43</f>
        <v>588.11</v>
      </c>
      <c r="F45" s="15" t="str">
        <f t="shared" si="0"/>
        <v>SQM</v>
      </c>
      <c r="G45" s="28">
        <f t="shared" si="1"/>
        <v>3469.8490000000002</v>
      </c>
    </row>
    <row r="46" spans="1:7" s="107" customFormat="1" ht="19">
      <c r="A46" s="111"/>
      <c r="B46" s="15">
        <f>'10 qts'!I480</f>
        <v>5.9</v>
      </c>
      <c r="C46" s="15" t="str">
        <f>'10 qts'!J480</f>
        <v>SQM</v>
      </c>
      <c r="D46" s="277" t="s">
        <v>271</v>
      </c>
      <c r="E46" s="15">
        <f>'Abstract.20 in 1'!E44</f>
        <v>599.42999999999995</v>
      </c>
      <c r="F46" s="15" t="str">
        <f t="shared" si="0"/>
        <v>SQM</v>
      </c>
      <c r="G46" s="28">
        <f t="shared" si="1"/>
        <v>3536.6369999999997</v>
      </c>
    </row>
    <row r="47" spans="1:7" s="107" customFormat="1" ht="19">
      <c r="A47" s="111"/>
      <c r="B47" s="15">
        <f>'10 qts'!I480</f>
        <v>5.9</v>
      </c>
      <c r="C47" s="15" t="str">
        <f>'10 qts'!J480</f>
        <v>SQM</v>
      </c>
      <c r="D47" s="352" t="s">
        <v>272</v>
      </c>
      <c r="E47" s="15">
        <f>'Abstract.20 in 1'!E45</f>
        <v>610.75</v>
      </c>
      <c r="F47" s="15" t="str">
        <f t="shared" si="0"/>
        <v>SQM</v>
      </c>
      <c r="G47" s="28">
        <f t="shared" si="1"/>
        <v>3603.4250000000002</v>
      </c>
    </row>
    <row r="48" spans="1:7" s="107" customFormat="1" ht="19">
      <c r="A48" s="111"/>
      <c r="B48" s="15">
        <f>'10 qts'!I483</f>
        <v>5.9</v>
      </c>
      <c r="C48" s="15" t="str">
        <f>'10 qts'!J483</f>
        <v>SQM</v>
      </c>
      <c r="D48" s="352" t="s">
        <v>273</v>
      </c>
      <c r="E48" s="15">
        <f>'Abstract.20 in 1'!E46</f>
        <v>622.07000000000005</v>
      </c>
      <c r="F48" s="15" t="str">
        <f t="shared" si="0"/>
        <v>SQM</v>
      </c>
      <c r="G48" s="28">
        <f t="shared" si="1"/>
        <v>3670.2130000000006</v>
      </c>
    </row>
    <row r="49" spans="1:7" s="107" customFormat="1" ht="19">
      <c r="A49" s="111"/>
      <c r="B49" s="15">
        <f>'10 qts'!I486</f>
        <v>5.9</v>
      </c>
      <c r="C49" s="15" t="str">
        <f>'10 qts'!J486</f>
        <v>SQM</v>
      </c>
      <c r="D49" s="352" t="s">
        <v>274</v>
      </c>
      <c r="E49" s="15">
        <v>633.39</v>
      </c>
      <c r="F49" s="15" t="str">
        <f t="shared" si="0"/>
        <v>SQM</v>
      </c>
      <c r="G49" s="28">
        <f t="shared" si="1"/>
        <v>3737.0010000000002</v>
      </c>
    </row>
    <row r="50" spans="1:7" s="107" customFormat="1" ht="76">
      <c r="A50" s="111">
        <v>15</v>
      </c>
      <c r="B50" s="15">
        <f>'10 qts'!I495</f>
        <v>150</v>
      </c>
      <c r="C50" s="15" t="str">
        <f>'10 qts'!J495</f>
        <v>Sqm</v>
      </c>
      <c r="D50" s="29" t="s">
        <v>1362</v>
      </c>
      <c r="E50" s="15">
        <f>'Abstract.20 in 1'!E47</f>
        <v>241.21</v>
      </c>
      <c r="F50" s="15" t="str">
        <f t="shared" si="0"/>
        <v>Sqm</v>
      </c>
      <c r="G50" s="28">
        <f t="shared" si="1"/>
        <v>36181.5</v>
      </c>
    </row>
    <row r="51" spans="1:7" s="107" customFormat="1" ht="95">
      <c r="A51" s="111">
        <v>16</v>
      </c>
      <c r="B51" s="15">
        <f>'10 qts'!I637</f>
        <v>4829.3242999999975</v>
      </c>
      <c r="C51" s="15" t="str">
        <f>'10 qts'!J637</f>
        <v>Sqm</v>
      </c>
      <c r="D51" s="29" t="s">
        <v>1363</v>
      </c>
      <c r="E51" s="15">
        <f>'Abstract.20 in 1'!E48</f>
        <v>226.74</v>
      </c>
      <c r="F51" s="15" t="str">
        <f t="shared" si="0"/>
        <v>Sqm</v>
      </c>
      <c r="G51" s="28">
        <f t="shared" si="1"/>
        <v>1095000.9917819996</v>
      </c>
    </row>
    <row r="52" spans="1:7" s="107" customFormat="1" ht="95">
      <c r="A52" s="111">
        <v>17</v>
      </c>
      <c r="B52" s="15">
        <f>'10 qts'!I722</f>
        <v>1691.1</v>
      </c>
      <c r="C52" s="15" t="str">
        <f>'10 qts'!J722</f>
        <v>Sqm</v>
      </c>
      <c r="D52" s="29" t="s">
        <v>1364</v>
      </c>
      <c r="E52" s="15">
        <f>'Abstract.20 in 1'!E49</f>
        <v>265.02999999999997</v>
      </c>
      <c r="F52" s="15" t="str">
        <f t="shared" si="0"/>
        <v>Sqm</v>
      </c>
      <c r="G52" s="28">
        <f t="shared" si="1"/>
        <v>448192.23299999995</v>
      </c>
    </row>
    <row r="53" spans="1:7" s="107" customFormat="1" ht="76">
      <c r="A53" s="111">
        <v>18</v>
      </c>
      <c r="B53" s="15"/>
      <c r="C53" s="15"/>
      <c r="D53" s="29" t="s">
        <v>1365</v>
      </c>
      <c r="E53" s="15">
        <f>'Abstract.20 in 1'!E50</f>
        <v>0</v>
      </c>
      <c r="F53" s="15">
        <f t="shared" si="0"/>
        <v>0</v>
      </c>
      <c r="G53" s="28">
        <f t="shared" si="1"/>
        <v>0</v>
      </c>
    </row>
    <row r="54" spans="1:7" s="107" customFormat="1" ht="19">
      <c r="A54" s="111"/>
      <c r="B54" s="15">
        <f>'10 qts'!I727</f>
        <v>68.8</v>
      </c>
      <c r="C54" s="15" t="str">
        <f>'10 qts'!J727</f>
        <v>RMT</v>
      </c>
      <c r="D54" s="352" t="s">
        <v>331</v>
      </c>
      <c r="E54" s="15">
        <f>'Abstract.20 in 1'!E51</f>
        <v>74.66</v>
      </c>
      <c r="F54" s="15" t="str">
        <f t="shared" si="0"/>
        <v>RMT</v>
      </c>
      <c r="G54" s="28">
        <f t="shared" si="1"/>
        <v>5136.6079999999993</v>
      </c>
    </row>
    <row r="55" spans="1:7" s="107" customFormat="1" ht="19">
      <c r="A55" s="111"/>
      <c r="B55" s="15">
        <f>'10 qts'!I737</f>
        <v>140.9</v>
      </c>
      <c r="C55" s="15" t="str">
        <f>'10 qts'!J737</f>
        <v>RMT</v>
      </c>
      <c r="D55" s="352" t="s">
        <v>334</v>
      </c>
      <c r="E55" s="15">
        <f>'Abstract.20 in 1'!E52</f>
        <v>48.89</v>
      </c>
      <c r="F55" s="15" t="str">
        <f t="shared" si="0"/>
        <v>RMT</v>
      </c>
      <c r="G55" s="28">
        <f t="shared" si="1"/>
        <v>6888.6010000000006</v>
      </c>
    </row>
    <row r="56" spans="1:7" s="107" customFormat="1" ht="19">
      <c r="A56" s="111"/>
      <c r="B56" s="15">
        <f>'10 qts'!I744</f>
        <v>713.8</v>
      </c>
      <c r="C56" s="15" t="str">
        <f>'10 qts'!J744</f>
        <v>RMT</v>
      </c>
      <c r="D56" s="352" t="s">
        <v>341</v>
      </c>
      <c r="E56" s="15">
        <f>'Abstract.20 in 1'!E53</f>
        <v>36.46</v>
      </c>
      <c r="F56" s="15" t="str">
        <f t="shared" si="0"/>
        <v>RMT</v>
      </c>
      <c r="G56" s="28">
        <f t="shared" si="1"/>
        <v>26025.147999999997</v>
      </c>
    </row>
    <row r="57" spans="1:7" s="107" customFormat="1" ht="228">
      <c r="A57" s="111">
        <v>19</v>
      </c>
      <c r="B57" s="15"/>
      <c r="C57" s="15"/>
      <c r="D57" s="371" t="s">
        <v>1366</v>
      </c>
      <c r="E57" s="15">
        <f>'Abstract.20 in 1'!E54</f>
        <v>0</v>
      </c>
      <c r="F57" s="15">
        <f t="shared" si="0"/>
        <v>0</v>
      </c>
      <c r="G57" s="28">
        <f t="shared" si="1"/>
        <v>0</v>
      </c>
    </row>
    <row r="58" spans="1:7" s="107" customFormat="1" ht="38">
      <c r="A58" s="111"/>
      <c r="B58" s="15">
        <f>'10 qts'!I783</f>
        <v>176.9</v>
      </c>
      <c r="C58" s="15" t="str">
        <f>'10 qts'!J783</f>
        <v>Sqm</v>
      </c>
      <c r="D58" s="371" t="s">
        <v>343</v>
      </c>
      <c r="E58" s="15">
        <f>'Abstract.20 in 1'!E55</f>
        <v>804.89</v>
      </c>
      <c r="F58" s="15" t="str">
        <f t="shared" si="0"/>
        <v>Sqm</v>
      </c>
      <c r="G58" s="28">
        <f t="shared" si="1"/>
        <v>142385.041</v>
      </c>
    </row>
    <row r="59" spans="1:7" s="107" customFormat="1" ht="38">
      <c r="A59" s="111"/>
      <c r="B59" s="15">
        <f>'10 qts'!I909</f>
        <v>1295.9000000000001</v>
      </c>
      <c r="C59" s="15" t="str">
        <f>'10 qts'!J909</f>
        <v>Sqm</v>
      </c>
      <c r="D59" s="277" t="s">
        <v>344</v>
      </c>
      <c r="E59" s="15">
        <f>'Abstract.20 in 1'!E56</f>
        <v>900.96</v>
      </c>
      <c r="F59" s="15" t="str">
        <f t="shared" si="0"/>
        <v>Sqm</v>
      </c>
      <c r="G59" s="28">
        <f t="shared" si="1"/>
        <v>1167554.064</v>
      </c>
    </row>
    <row r="60" spans="1:7" s="107" customFormat="1" ht="57">
      <c r="A60" s="111"/>
      <c r="B60" s="15">
        <f>'10 qts'!I969</f>
        <v>770</v>
      </c>
      <c r="C60" s="15" t="str">
        <f>'10 qts'!J969</f>
        <v>Sqm</v>
      </c>
      <c r="D60" s="371" t="s">
        <v>16</v>
      </c>
      <c r="E60" s="15">
        <f>'Abstract.20 in 1'!E57</f>
        <v>1081.1500000000001</v>
      </c>
      <c r="F60" s="15" t="str">
        <f t="shared" si="0"/>
        <v>Sqm</v>
      </c>
      <c r="G60" s="28">
        <f t="shared" si="1"/>
        <v>832485.50000000012</v>
      </c>
    </row>
    <row r="61" spans="1:7" s="107" customFormat="1" ht="19">
      <c r="A61" s="111"/>
      <c r="B61" s="15">
        <f>'10 qts'!I976</f>
        <v>67.099999999999994</v>
      </c>
      <c r="C61" s="15" t="str">
        <f>'10 qts'!J976</f>
        <v>Sqm</v>
      </c>
      <c r="D61" s="371" t="s">
        <v>35</v>
      </c>
      <c r="E61" s="15">
        <f>'Abstract.20 in 1'!E58</f>
        <v>991.06</v>
      </c>
      <c r="F61" s="15" t="str">
        <f t="shared" si="0"/>
        <v>Sqm</v>
      </c>
      <c r="G61" s="28">
        <f t="shared" si="1"/>
        <v>66500.125999999989</v>
      </c>
    </row>
    <row r="62" spans="1:7" s="107" customFormat="1" ht="57">
      <c r="A62" s="111">
        <v>20</v>
      </c>
      <c r="B62" s="15">
        <f>'10 qts'!I978</f>
        <v>1691.1</v>
      </c>
      <c r="C62" s="15">
        <f>'10 qts'!J978</f>
        <v>0</v>
      </c>
      <c r="D62" s="29" t="s">
        <v>1367</v>
      </c>
      <c r="E62" s="15">
        <f>'Abstract.20 in 1'!E59</f>
        <v>43.02</v>
      </c>
      <c r="F62" s="15">
        <f t="shared" si="0"/>
        <v>0</v>
      </c>
      <c r="G62" s="28">
        <f t="shared" si="1"/>
        <v>72751.122000000003</v>
      </c>
    </row>
    <row r="63" spans="1:7" s="107" customFormat="1" ht="152">
      <c r="A63" s="111">
        <v>21</v>
      </c>
      <c r="B63" s="15">
        <f>'10 qts'!I1052</f>
        <v>2853.6916000000006</v>
      </c>
      <c r="C63" s="15">
        <f>'10 qts'!J1052</f>
        <v>0</v>
      </c>
      <c r="D63" s="370" t="s">
        <v>1368</v>
      </c>
      <c r="E63" s="15">
        <f>'Abstract.20 in 1'!E60</f>
        <v>119.37</v>
      </c>
      <c r="F63" s="15">
        <f t="shared" si="0"/>
        <v>0</v>
      </c>
      <c r="G63" s="28">
        <f t="shared" si="1"/>
        <v>340645.1662920001</v>
      </c>
    </row>
    <row r="64" spans="1:7" s="107" customFormat="1" ht="174">
      <c r="A64" s="111">
        <v>22</v>
      </c>
      <c r="B64" s="15">
        <f>'10 qts'!I1122</f>
        <v>2010.1</v>
      </c>
      <c r="C64" s="15" t="str">
        <f>'10 qts'!J1122</f>
        <v>Sqm</v>
      </c>
      <c r="D64" s="29" t="s">
        <v>1404</v>
      </c>
      <c r="E64" s="15">
        <f>'Abstract.20 in 1'!E61</f>
        <v>222.05</v>
      </c>
      <c r="F64" s="15" t="str">
        <f t="shared" si="0"/>
        <v>Sqm</v>
      </c>
      <c r="G64" s="28">
        <f t="shared" si="1"/>
        <v>446342.70500000002</v>
      </c>
    </row>
    <row r="65" spans="1:7" s="107" customFormat="1" ht="133">
      <c r="A65" s="111">
        <v>23</v>
      </c>
      <c r="B65" s="15">
        <f>'10 qts'!I1124</f>
        <v>2853.6916000000006</v>
      </c>
      <c r="C65" s="15" t="str">
        <f>'10 qts'!J1124</f>
        <v>Sqm</v>
      </c>
      <c r="D65" s="372" t="s">
        <v>1369</v>
      </c>
      <c r="E65" s="15">
        <f>'Abstract.20 in 1'!E62</f>
        <v>180</v>
      </c>
      <c r="F65" s="15" t="str">
        <f t="shared" si="0"/>
        <v>Sqm</v>
      </c>
      <c r="G65" s="28">
        <f t="shared" si="1"/>
        <v>513664.48800000013</v>
      </c>
    </row>
    <row r="66" spans="1:7" s="107" customFormat="1" ht="114">
      <c r="A66" s="111">
        <v>24</v>
      </c>
      <c r="B66" s="15"/>
      <c r="C66" s="15"/>
      <c r="D66" s="29" t="s">
        <v>1370</v>
      </c>
      <c r="E66" s="15">
        <f>'Abstract.20 in 1'!E63</f>
        <v>0</v>
      </c>
      <c r="F66" s="15">
        <f t="shared" si="0"/>
        <v>0</v>
      </c>
      <c r="G66" s="28">
        <f t="shared" si="1"/>
        <v>0</v>
      </c>
    </row>
    <row r="67" spans="1:7" s="107" customFormat="1" ht="19">
      <c r="A67" s="111"/>
      <c r="B67" s="15">
        <f>'10 qts'!I1129</f>
        <v>0.34</v>
      </c>
      <c r="C67" s="15" t="str">
        <f>'10 qts'!J1129</f>
        <v>Cum</v>
      </c>
      <c r="D67" s="29" t="s">
        <v>355</v>
      </c>
      <c r="E67" s="15">
        <f>'Abstract.20 in 1'!E64</f>
        <v>124580</v>
      </c>
      <c r="F67" s="15" t="str">
        <f t="shared" si="0"/>
        <v>Cum</v>
      </c>
      <c r="G67" s="28">
        <f t="shared" si="1"/>
        <v>42357.200000000004</v>
      </c>
    </row>
    <row r="68" spans="1:7" s="107" customFormat="1" ht="19">
      <c r="A68" s="111"/>
      <c r="B68" s="15">
        <f>'10 qts'!I1134</f>
        <v>0.16</v>
      </c>
      <c r="C68" s="15" t="str">
        <f>'10 qts'!J1134</f>
        <v>Cum</v>
      </c>
      <c r="D68" s="29" t="s">
        <v>358</v>
      </c>
      <c r="E68" s="15">
        <f>'Abstract.20 in 1'!E65</f>
        <v>112380</v>
      </c>
      <c r="F68" s="15" t="str">
        <f t="shared" si="0"/>
        <v>Cum</v>
      </c>
      <c r="G68" s="28">
        <f t="shared" si="1"/>
        <v>17980.8</v>
      </c>
    </row>
    <row r="69" spans="1:7" s="107" customFormat="1" ht="209">
      <c r="A69" s="111">
        <v>25</v>
      </c>
      <c r="B69" s="15"/>
      <c r="C69" s="15"/>
      <c r="D69" s="29" t="s">
        <v>1371</v>
      </c>
      <c r="E69" s="15">
        <f>'Abstract.20 in 1'!E66</f>
        <v>0</v>
      </c>
      <c r="F69" s="15">
        <f t="shared" si="0"/>
        <v>0</v>
      </c>
      <c r="G69" s="28">
        <f t="shared" si="1"/>
        <v>0</v>
      </c>
    </row>
    <row r="70" spans="1:7" s="107" customFormat="1" ht="19">
      <c r="A70" s="111"/>
      <c r="B70" s="15">
        <f>'10 qts'!I1143</f>
        <v>20.52</v>
      </c>
      <c r="C70" s="15" t="str">
        <f>'10 qts'!J1143</f>
        <v>SQM</v>
      </c>
      <c r="D70" s="352" t="s">
        <v>269</v>
      </c>
      <c r="E70" s="15">
        <f>'Abstract.20 in 1'!E67</f>
        <v>1547.73</v>
      </c>
      <c r="F70" s="15" t="str">
        <f t="shared" si="0"/>
        <v>SQM</v>
      </c>
      <c r="G70" s="28">
        <f t="shared" si="1"/>
        <v>31759.419600000001</v>
      </c>
    </row>
    <row r="71" spans="1:7" s="107" customFormat="1" ht="19">
      <c r="A71" s="111"/>
      <c r="B71" s="15">
        <f>'10 qts'!I1145</f>
        <v>20.52</v>
      </c>
      <c r="C71" s="15" t="str">
        <f>'10 qts'!J1145</f>
        <v>SQM</v>
      </c>
      <c r="D71" s="352" t="s">
        <v>367</v>
      </c>
      <c r="E71" s="15">
        <f>'Abstract.20 in 1'!E68</f>
        <v>1556.77</v>
      </c>
      <c r="F71" s="15" t="str">
        <f t="shared" si="0"/>
        <v>SQM</v>
      </c>
      <c r="G71" s="28">
        <f t="shared" si="1"/>
        <v>31944.920399999999</v>
      </c>
    </row>
    <row r="72" spans="1:7" s="107" customFormat="1" ht="19">
      <c r="A72" s="111"/>
      <c r="B72" s="15">
        <f>'10 qts'!I1147</f>
        <v>20.52</v>
      </c>
      <c r="C72" s="15" t="str">
        <f>'10 qts'!J1147</f>
        <v>SQM</v>
      </c>
      <c r="D72" s="352" t="s">
        <v>271</v>
      </c>
      <c r="E72" s="15">
        <f>'Abstract.20 in 1'!E69</f>
        <v>1565.81</v>
      </c>
      <c r="F72" s="15" t="str">
        <f t="shared" ref="F72:F132" si="2">C72</f>
        <v>SQM</v>
      </c>
      <c r="G72" s="28">
        <f t="shared" ref="G72:G132" si="3">B72*E72</f>
        <v>32130.421199999997</v>
      </c>
    </row>
    <row r="73" spans="1:7" s="107" customFormat="1" ht="19">
      <c r="A73" s="111"/>
      <c r="B73" s="15">
        <f>'10 qts'!I1149</f>
        <v>20.52</v>
      </c>
      <c r="C73" s="15" t="str">
        <f>'10 qts'!J1149</f>
        <v>SQM</v>
      </c>
      <c r="D73" s="352" t="s">
        <v>368</v>
      </c>
      <c r="E73" s="15">
        <f>'Abstract.20 in 1'!E70</f>
        <v>1574.85</v>
      </c>
      <c r="F73" s="15" t="str">
        <f t="shared" si="2"/>
        <v>SQM</v>
      </c>
      <c r="G73" s="28">
        <f t="shared" si="3"/>
        <v>32315.921999999999</v>
      </c>
    </row>
    <row r="74" spans="1:7" s="107" customFormat="1" ht="19">
      <c r="A74" s="111"/>
      <c r="B74" s="15">
        <f>'10 qts'!I1151</f>
        <v>20.52</v>
      </c>
      <c r="C74" s="15" t="str">
        <f>'10 qts'!J1151</f>
        <v>SQM</v>
      </c>
      <c r="D74" s="352" t="s">
        <v>369</v>
      </c>
      <c r="E74" s="15">
        <f>'Abstract.20 in 1'!E71</f>
        <v>1583.89</v>
      </c>
      <c r="F74" s="15" t="str">
        <f t="shared" si="2"/>
        <v>SQM</v>
      </c>
      <c r="G74" s="28">
        <f t="shared" si="3"/>
        <v>32501.4228</v>
      </c>
    </row>
    <row r="75" spans="1:7" s="107" customFormat="1" ht="152">
      <c r="A75" s="111">
        <v>26</v>
      </c>
      <c r="B75" s="15"/>
      <c r="C75" s="15"/>
      <c r="D75" s="29" t="s">
        <v>1372</v>
      </c>
      <c r="E75" s="15">
        <f>'Abstract.20 in 1'!E72</f>
        <v>0</v>
      </c>
      <c r="F75" s="15">
        <f t="shared" si="2"/>
        <v>0</v>
      </c>
      <c r="G75" s="28">
        <f t="shared" si="3"/>
        <v>0</v>
      </c>
    </row>
    <row r="76" spans="1:7" s="107" customFormat="1" ht="19">
      <c r="A76" s="111"/>
      <c r="B76" s="15">
        <f>'10 qts'!I1154</f>
        <v>0.44999999999999996</v>
      </c>
      <c r="C76" s="15" t="str">
        <f>'10 qts'!J1154</f>
        <v>Sqm</v>
      </c>
      <c r="D76" s="352" t="s">
        <v>364</v>
      </c>
      <c r="E76" s="15">
        <f>'Abstract.20 in 1'!E73</f>
        <v>483.74</v>
      </c>
      <c r="F76" s="15" t="str">
        <f t="shared" si="2"/>
        <v>Sqm</v>
      </c>
      <c r="G76" s="28">
        <f t="shared" si="3"/>
        <v>217.68299999999999</v>
      </c>
    </row>
    <row r="77" spans="1:7" s="107" customFormat="1" ht="19">
      <c r="A77" s="111"/>
      <c r="B77" s="15">
        <f>'10 qts'!I1156</f>
        <v>1.7999999999999998</v>
      </c>
      <c r="C77" s="15" t="str">
        <f>'10 qts'!J1156</f>
        <v>Sqm</v>
      </c>
      <c r="D77" s="352" t="s">
        <v>269</v>
      </c>
      <c r="E77" s="15">
        <f>'Abstract.20 in 1'!E74</f>
        <v>491.29</v>
      </c>
      <c r="F77" s="15" t="str">
        <f t="shared" si="2"/>
        <v>Sqm</v>
      </c>
      <c r="G77" s="28">
        <f t="shared" si="3"/>
        <v>884.322</v>
      </c>
    </row>
    <row r="78" spans="1:7" s="107" customFormat="1" ht="19">
      <c r="A78" s="111"/>
      <c r="B78" s="15">
        <f>'10 qts'!I1158</f>
        <v>1.7999999999999998</v>
      </c>
      <c r="C78" s="15" t="str">
        <f>'10 qts'!J1158</f>
        <v>Sqm</v>
      </c>
      <c r="D78" s="352" t="s">
        <v>367</v>
      </c>
      <c r="E78" s="15">
        <f>'Abstract.20 in 1'!E75</f>
        <v>498.84</v>
      </c>
      <c r="F78" s="15" t="str">
        <f t="shared" si="2"/>
        <v>Sqm</v>
      </c>
      <c r="G78" s="28">
        <f t="shared" si="3"/>
        <v>897.91199999999992</v>
      </c>
    </row>
    <row r="79" spans="1:7" s="107" customFormat="1" ht="19">
      <c r="A79" s="111"/>
      <c r="B79" s="15">
        <f>'10 qts'!I1160</f>
        <v>1.7999999999999998</v>
      </c>
      <c r="C79" s="15" t="str">
        <f>'10 qts'!J1160</f>
        <v>Sqm</v>
      </c>
      <c r="D79" s="352" t="s">
        <v>271</v>
      </c>
      <c r="E79" s="15">
        <f>'Abstract.20 in 1'!E76</f>
        <v>506.39</v>
      </c>
      <c r="F79" s="15" t="str">
        <f t="shared" si="2"/>
        <v>Sqm</v>
      </c>
      <c r="G79" s="28">
        <f t="shared" si="3"/>
        <v>911.50199999999984</v>
      </c>
    </row>
    <row r="80" spans="1:7" s="107" customFormat="1" ht="19">
      <c r="A80" s="111"/>
      <c r="B80" s="15">
        <f>'10 qts'!I1162</f>
        <v>1.7999999999999998</v>
      </c>
      <c r="C80" s="15" t="str">
        <f>'10 qts'!J1162</f>
        <v>Sqm</v>
      </c>
      <c r="D80" s="352" t="s">
        <v>368</v>
      </c>
      <c r="E80" s="15">
        <f>'Abstract.20 in 1'!E77</f>
        <v>513.94000000000005</v>
      </c>
      <c r="F80" s="15" t="str">
        <f t="shared" si="2"/>
        <v>Sqm</v>
      </c>
      <c r="G80" s="28">
        <f t="shared" si="3"/>
        <v>925.09199999999998</v>
      </c>
    </row>
    <row r="81" spans="1:7" s="107" customFormat="1" ht="19">
      <c r="A81" s="111"/>
      <c r="B81" s="15">
        <f>'10 qts'!I1164</f>
        <v>1.7999999999999998</v>
      </c>
      <c r="C81" s="15" t="str">
        <f>'10 qts'!J1164</f>
        <v>Sqm</v>
      </c>
      <c r="D81" s="352" t="s">
        <v>369</v>
      </c>
      <c r="E81" s="15">
        <f>'Abstract.20 in 1'!E78</f>
        <v>521.49</v>
      </c>
      <c r="F81" s="15" t="str">
        <f t="shared" si="2"/>
        <v>Sqm</v>
      </c>
      <c r="G81" s="28">
        <f t="shared" si="3"/>
        <v>938.6819999999999</v>
      </c>
    </row>
    <row r="82" spans="1:7" s="107" customFormat="1" ht="228">
      <c r="A82" s="111">
        <v>27</v>
      </c>
      <c r="B82" s="15"/>
      <c r="C82" s="15"/>
      <c r="D82" s="373" t="s">
        <v>1373</v>
      </c>
      <c r="E82" s="15">
        <f>'Abstract.20 in 1'!E79</f>
        <v>0</v>
      </c>
      <c r="F82" s="15">
        <f t="shared" si="2"/>
        <v>0</v>
      </c>
      <c r="G82" s="28">
        <f t="shared" si="3"/>
        <v>0</v>
      </c>
    </row>
    <row r="83" spans="1:7" s="107" customFormat="1" ht="19">
      <c r="A83" s="111"/>
      <c r="B83" s="15">
        <f>'10 qts'!I1168</f>
        <v>18.5</v>
      </c>
      <c r="C83" s="15" t="str">
        <f>'10 qts'!J1168</f>
        <v>SQM</v>
      </c>
      <c r="D83" s="277" t="s">
        <v>370</v>
      </c>
      <c r="E83" s="15">
        <f>'Abstract.20 in 1'!E80</f>
        <v>5857.21</v>
      </c>
      <c r="F83" s="15" t="str">
        <f t="shared" si="2"/>
        <v>SQM</v>
      </c>
      <c r="G83" s="28">
        <f t="shared" si="3"/>
        <v>108358.38499999999</v>
      </c>
    </row>
    <row r="84" spans="1:7" s="107" customFormat="1" ht="57">
      <c r="A84" s="111">
        <v>28</v>
      </c>
      <c r="B84" s="15"/>
      <c r="C84" s="15"/>
      <c r="D84" s="29" t="s">
        <v>372</v>
      </c>
      <c r="E84" s="15">
        <f>'Abstract.20 in 1'!E81</f>
        <v>0</v>
      </c>
      <c r="F84" s="15">
        <f t="shared" si="2"/>
        <v>0</v>
      </c>
      <c r="G84" s="28">
        <f t="shared" si="3"/>
        <v>0</v>
      </c>
    </row>
    <row r="85" spans="1:7" s="107" customFormat="1" ht="19">
      <c r="A85" s="111"/>
      <c r="B85" s="15">
        <f>'10 qts'!I1176</f>
        <v>65.599999999999994</v>
      </c>
      <c r="C85" s="15" t="str">
        <f>'10 qts'!J1176</f>
        <v>SQM</v>
      </c>
      <c r="D85" s="29" t="s">
        <v>373</v>
      </c>
      <c r="E85" s="15">
        <f>'Abstract.20 in 1'!E82</f>
        <v>3535.05</v>
      </c>
      <c r="F85" s="15" t="str">
        <f t="shared" si="2"/>
        <v>SQM</v>
      </c>
      <c r="G85" s="28">
        <f t="shared" si="3"/>
        <v>231899.28</v>
      </c>
    </row>
    <row r="86" spans="1:7" s="107" customFormat="1" ht="19">
      <c r="A86" s="111">
        <v>29</v>
      </c>
      <c r="B86" s="15">
        <f>'10 qts'!I1183</f>
        <v>50</v>
      </c>
      <c r="C86" s="15" t="str">
        <f>'10 qts'!J1183</f>
        <v>NOS</v>
      </c>
      <c r="D86" s="29" t="s">
        <v>376</v>
      </c>
      <c r="E86" s="15">
        <f>'Abstract.20 in 1'!E83</f>
        <v>52</v>
      </c>
      <c r="F86" s="15" t="str">
        <f t="shared" si="2"/>
        <v>NOS</v>
      </c>
      <c r="G86" s="28">
        <f t="shared" si="3"/>
        <v>2600</v>
      </c>
    </row>
    <row r="87" spans="1:7" s="107" customFormat="1" ht="57">
      <c r="A87" s="111">
        <v>30</v>
      </c>
      <c r="B87" s="15">
        <f>'10 qts'!I1199</f>
        <v>6190.2</v>
      </c>
      <c r="C87" s="15" t="str">
        <f>'10 qts'!J1199</f>
        <v>KG</v>
      </c>
      <c r="D87" s="29" t="s">
        <v>1374</v>
      </c>
      <c r="E87" s="15">
        <f>'Abstract.20 in 1'!E84</f>
        <v>62.6</v>
      </c>
      <c r="F87" s="15" t="str">
        <f t="shared" si="2"/>
        <v>KG</v>
      </c>
      <c r="G87" s="28">
        <f t="shared" si="3"/>
        <v>387506.52</v>
      </c>
    </row>
    <row r="88" spans="1:7" s="107" customFormat="1" ht="38">
      <c r="A88" s="111">
        <v>31</v>
      </c>
      <c r="B88" s="15">
        <f>'10 qts'!I1205</f>
        <v>300</v>
      </c>
      <c r="C88" s="15" t="str">
        <f>'10 qts'!J1205</f>
        <v>NOS</v>
      </c>
      <c r="D88" s="29" t="s">
        <v>1375</v>
      </c>
      <c r="E88" s="15">
        <f>'Abstract.20 in 1'!E85</f>
        <v>9.6</v>
      </c>
      <c r="F88" s="15" t="str">
        <f t="shared" si="2"/>
        <v>NOS</v>
      </c>
      <c r="G88" s="28">
        <f t="shared" si="3"/>
        <v>2880</v>
      </c>
    </row>
    <row r="89" spans="1:7" s="107" customFormat="1" ht="114">
      <c r="A89" s="111">
        <v>32</v>
      </c>
      <c r="B89" s="15">
        <f>'10 qts'!I1218</f>
        <v>229.6</v>
      </c>
      <c r="C89" s="15" t="str">
        <f>'10 qts'!J1218</f>
        <v>SQM</v>
      </c>
      <c r="D89" s="29" t="s">
        <v>1376</v>
      </c>
      <c r="E89" s="15">
        <f>'Abstract.20 in 1'!E86</f>
        <v>430.27</v>
      </c>
      <c r="F89" s="15" t="str">
        <f t="shared" si="2"/>
        <v>SQM</v>
      </c>
      <c r="G89" s="28">
        <f t="shared" si="3"/>
        <v>98789.991999999998</v>
      </c>
    </row>
    <row r="90" spans="1:7" s="107" customFormat="1" ht="133">
      <c r="A90" s="111">
        <v>33</v>
      </c>
      <c r="B90" s="15">
        <f>'10 qts'!I1228</f>
        <v>196.6</v>
      </c>
      <c r="C90" s="15" t="str">
        <f>'10 qts'!J1228</f>
        <v>SQM</v>
      </c>
      <c r="D90" s="29" t="s">
        <v>1377</v>
      </c>
      <c r="E90" s="15">
        <f>'Abstract.20 in 1'!E87</f>
        <v>3835.05</v>
      </c>
      <c r="F90" s="15" t="str">
        <f t="shared" si="2"/>
        <v>SQM</v>
      </c>
      <c r="G90" s="28">
        <f t="shared" si="3"/>
        <v>753970.83</v>
      </c>
    </row>
    <row r="91" spans="1:7" s="107" customFormat="1" ht="133">
      <c r="A91" s="111">
        <v>34</v>
      </c>
      <c r="B91" s="15">
        <f>'10 qts'!I1243</f>
        <v>202.2</v>
      </c>
      <c r="C91" s="15" t="str">
        <f>'10 qts'!J1243</f>
        <v>Sqm</v>
      </c>
      <c r="D91" s="29" t="s">
        <v>1378</v>
      </c>
      <c r="E91" s="15">
        <f>'Abstract.20 in 1'!E88</f>
        <v>225.31</v>
      </c>
      <c r="F91" s="15" t="str">
        <f t="shared" si="2"/>
        <v>Sqm</v>
      </c>
      <c r="G91" s="28">
        <f t="shared" si="3"/>
        <v>45557.682000000001</v>
      </c>
    </row>
    <row r="92" spans="1:7" s="107" customFormat="1" ht="133">
      <c r="A92" s="111">
        <v>35</v>
      </c>
      <c r="B92" s="15">
        <f>'10 qts'!I1243</f>
        <v>202.2</v>
      </c>
      <c r="C92" s="15" t="str">
        <f>'10 qts'!J1243</f>
        <v>Sqm</v>
      </c>
      <c r="D92" s="29" t="s">
        <v>1379</v>
      </c>
      <c r="E92" s="15">
        <f>'Abstract.20 in 1'!E89</f>
        <v>133.44</v>
      </c>
      <c r="F92" s="15" t="str">
        <f t="shared" si="2"/>
        <v>Sqm</v>
      </c>
      <c r="G92" s="28">
        <f t="shared" si="3"/>
        <v>26981.567999999999</v>
      </c>
    </row>
    <row r="93" spans="1:7" s="107" customFormat="1" ht="152">
      <c r="A93" s="111">
        <v>36</v>
      </c>
      <c r="B93" s="15">
        <f>'10 qts'!I1251</f>
        <v>226.7</v>
      </c>
      <c r="C93" s="15" t="str">
        <f>'10 qts'!J1251</f>
        <v>Sqm</v>
      </c>
      <c r="D93" s="29" t="s">
        <v>1380</v>
      </c>
      <c r="E93" s="15">
        <f>'Abstract.20 in 1'!E90</f>
        <v>1304.55</v>
      </c>
      <c r="F93" s="15" t="str">
        <f t="shared" si="2"/>
        <v>Sqm</v>
      </c>
      <c r="G93" s="28">
        <f t="shared" si="3"/>
        <v>295741.48499999999</v>
      </c>
    </row>
    <row r="94" spans="1:7" s="107" customFormat="1" ht="171">
      <c r="A94" s="111">
        <v>37</v>
      </c>
      <c r="B94" s="15">
        <f>'10 qts'!I1256</f>
        <v>55.9</v>
      </c>
      <c r="C94" s="15" t="str">
        <f>'10 qts'!J1256</f>
        <v>Sqm</v>
      </c>
      <c r="D94" s="29" t="s">
        <v>1381</v>
      </c>
      <c r="E94" s="15">
        <f>'Abstract.20 in 1'!E91</f>
        <v>1137.54</v>
      </c>
      <c r="F94" s="15" t="str">
        <f t="shared" si="2"/>
        <v>Sqm</v>
      </c>
      <c r="G94" s="28">
        <f t="shared" si="3"/>
        <v>63588.485999999997</v>
      </c>
    </row>
    <row r="95" spans="1:7" s="107" customFormat="1" ht="171">
      <c r="A95" s="111">
        <v>38</v>
      </c>
      <c r="B95" s="15">
        <f>'10 qts'!I1272</f>
        <v>477.9</v>
      </c>
      <c r="C95" s="15" t="str">
        <f>'10 qts'!J1272</f>
        <v>Sqm</v>
      </c>
      <c r="D95" s="29" t="s">
        <v>397</v>
      </c>
      <c r="E95" s="15">
        <f>'Abstract.20 in 1'!E92</f>
        <v>1407.2</v>
      </c>
      <c r="F95" s="15" t="str">
        <f t="shared" si="2"/>
        <v>Sqm</v>
      </c>
      <c r="G95" s="28">
        <f t="shared" si="3"/>
        <v>672500.88</v>
      </c>
    </row>
    <row r="96" spans="1:7" s="107" customFormat="1" ht="171">
      <c r="A96" s="111">
        <v>39</v>
      </c>
      <c r="B96" s="15">
        <f>'10 qts'!I1272</f>
        <v>477.9</v>
      </c>
      <c r="C96" s="15" t="str">
        <f>'10 qts'!J1272</f>
        <v>Sqm</v>
      </c>
      <c r="D96" s="370" t="s">
        <v>1382</v>
      </c>
      <c r="E96" s="15">
        <f>'Abstract.20 in 1'!E93</f>
        <v>1625.55</v>
      </c>
      <c r="F96" s="15" t="str">
        <f t="shared" si="2"/>
        <v>Sqm</v>
      </c>
      <c r="G96" s="28">
        <f t="shared" si="3"/>
        <v>776850.34499999997</v>
      </c>
    </row>
    <row r="97" spans="1:7" s="107" customFormat="1" ht="152">
      <c r="A97" s="111">
        <v>40</v>
      </c>
      <c r="B97" s="15"/>
      <c r="C97" s="15"/>
      <c r="D97" s="374" t="s">
        <v>1408</v>
      </c>
      <c r="E97" s="15">
        <f>'Abstract.20 in 1'!E94</f>
        <v>0</v>
      </c>
      <c r="F97" s="15">
        <f t="shared" si="2"/>
        <v>0</v>
      </c>
      <c r="G97" s="28">
        <f t="shared" si="3"/>
        <v>0</v>
      </c>
    </row>
    <row r="98" spans="1:7" s="107" customFormat="1" ht="19">
      <c r="A98" s="111"/>
      <c r="B98" s="15">
        <f>'10 qts'!I1282</f>
        <v>34.200000000000003</v>
      </c>
      <c r="C98" s="15" t="str">
        <f>'10 qts'!J1282</f>
        <v>Sqm</v>
      </c>
      <c r="D98" s="65" t="s">
        <v>402</v>
      </c>
      <c r="E98" s="15">
        <f>'Abstract.20 in 1'!E95</f>
        <v>1927.79</v>
      </c>
      <c r="F98" s="15" t="str">
        <f t="shared" si="2"/>
        <v>Sqm</v>
      </c>
      <c r="G98" s="28">
        <f t="shared" si="3"/>
        <v>65930.418000000005</v>
      </c>
    </row>
    <row r="99" spans="1:7" s="107" customFormat="1" ht="19">
      <c r="A99" s="111"/>
      <c r="B99" s="15">
        <f>'10 qts'!I1284</f>
        <v>34.200000000000003</v>
      </c>
      <c r="C99" s="15">
        <f>'10 qts'!J1284</f>
        <v>0</v>
      </c>
      <c r="D99" s="277" t="s">
        <v>237</v>
      </c>
      <c r="E99" s="15">
        <f>'Abstract.20 in 1'!E96</f>
        <v>1932.27</v>
      </c>
      <c r="F99" s="15">
        <f t="shared" si="2"/>
        <v>0</v>
      </c>
      <c r="G99" s="28">
        <f t="shared" si="3"/>
        <v>66083.634000000005</v>
      </c>
    </row>
    <row r="100" spans="1:7" s="107" customFormat="1" ht="19">
      <c r="A100" s="111"/>
      <c r="B100" s="15">
        <f>'10 qts'!I1286</f>
        <v>34.200000000000003</v>
      </c>
      <c r="C100" s="15">
        <f>'10 qts'!J1286</f>
        <v>0</v>
      </c>
      <c r="D100" s="277" t="s">
        <v>404</v>
      </c>
      <c r="E100" s="15">
        <f>'Abstract.20 in 1'!E97</f>
        <v>1936.75</v>
      </c>
      <c r="F100" s="15">
        <f t="shared" si="2"/>
        <v>0</v>
      </c>
      <c r="G100" s="28">
        <f t="shared" si="3"/>
        <v>66236.850000000006</v>
      </c>
    </row>
    <row r="101" spans="1:7" s="107" customFormat="1" ht="19">
      <c r="A101" s="111"/>
      <c r="B101" s="15">
        <f>'10 qts'!I1286</f>
        <v>34.200000000000003</v>
      </c>
      <c r="C101" s="15">
        <f>'10 qts'!J1286</f>
        <v>0</v>
      </c>
      <c r="D101" s="277" t="s">
        <v>405</v>
      </c>
      <c r="E101" s="15">
        <f>'Abstract.20 in 1'!E98</f>
        <v>1941.23</v>
      </c>
      <c r="F101" s="15">
        <f t="shared" si="2"/>
        <v>0</v>
      </c>
      <c r="G101" s="28">
        <f t="shared" si="3"/>
        <v>66390.066000000006</v>
      </c>
    </row>
    <row r="102" spans="1:7" s="107" customFormat="1" ht="19">
      <c r="A102" s="111"/>
      <c r="B102" s="15">
        <f>'10 qts'!I1290</f>
        <v>34.200000000000003</v>
      </c>
      <c r="C102" s="15">
        <f>'10 qts'!J1290</f>
        <v>0</v>
      </c>
      <c r="D102" s="277" t="s">
        <v>406</v>
      </c>
      <c r="E102" s="15">
        <f>'Abstract.20 in 1'!E99</f>
        <v>1945.71</v>
      </c>
      <c r="F102" s="15">
        <f t="shared" si="2"/>
        <v>0</v>
      </c>
      <c r="G102" s="28">
        <f t="shared" si="3"/>
        <v>66543.282000000007</v>
      </c>
    </row>
    <row r="103" spans="1:7" s="107" customFormat="1" ht="19">
      <c r="A103" s="111">
        <v>41</v>
      </c>
      <c r="B103" s="15">
        <f>'10 qts'!I1295</f>
        <v>34.5</v>
      </c>
      <c r="C103" s="15" t="str">
        <f>'10 qts'!J1295</f>
        <v>RMT</v>
      </c>
      <c r="D103" s="277" t="s">
        <v>407</v>
      </c>
      <c r="E103" s="15">
        <f>'Abstract.20 in 1'!E100</f>
        <v>366.6</v>
      </c>
      <c r="F103" s="15" t="str">
        <f t="shared" si="2"/>
        <v>RMT</v>
      </c>
      <c r="G103" s="28">
        <f t="shared" si="3"/>
        <v>12647.7</v>
      </c>
    </row>
    <row r="104" spans="1:7" s="107" customFormat="1" ht="361">
      <c r="A104" s="111">
        <v>42</v>
      </c>
      <c r="B104" s="15">
        <f>'10 qts'!I1306</f>
        <v>170.7</v>
      </c>
      <c r="C104" s="15" t="str">
        <f>'10 qts'!J1306</f>
        <v>Sqm</v>
      </c>
      <c r="D104" s="370" t="s">
        <v>1384</v>
      </c>
      <c r="E104" s="15">
        <f>'Abstract.20 in 1'!E101</f>
        <v>1586.37</v>
      </c>
      <c r="F104" s="15" t="str">
        <f t="shared" si="2"/>
        <v>Sqm</v>
      </c>
      <c r="G104" s="28">
        <f t="shared" si="3"/>
        <v>270793.35899999994</v>
      </c>
    </row>
    <row r="105" spans="1:7" s="107" customFormat="1" ht="409.6">
      <c r="A105" s="111">
        <v>43</v>
      </c>
      <c r="B105" s="15">
        <f>'10 qts'!I1308</f>
        <v>54.6</v>
      </c>
      <c r="C105" s="15" t="str">
        <f>'10 qts'!J1308</f>
        <v>Sqm</v>
      </c>
      <c r="D105" s="374" t="s">
        <v>1385</v>
      </c>
      <c r="E105" s="15">
        <f>'Abstract.20 in 1'!E102</f>
        <v>1386.8</v>
      </c>
      <c r="F105" s="15" t="str">
        <f t="shared" si="2"/>
        <v>Sqm</v>
      </c>
      <c r="G105" s="28">
        <f t="shared" si="3"/>
        <v>75719.28</v>
      </c>
    </row>
    <row r="106" spans="1:7" s="107" customFormat="1" ht="152">
      <c r="A106" s="111">
        <v>44</v>
      </c>
      <c r="B106" s="15">
        <f>'10 qts'!I1310</f>
        <v>6.1901999999999999</v>
      </c>
      <c r="C106" s="15" t="str">
        <f>'10 qts'!J1310</f>
        <v>MT</v>
      </c>
      <c r="D106" s="373" t="s">
        <v>1386</v>
      </c>
      <c r="E106" s="15">
        <f>'Abstract.20 in 1'!E103</f>
        <v>2767.25</v>
      </c>
      <c r="F106" s="15" t="str">
        <f t="shared" si="2"/>
        <v>MT</v>
      </c>
      <c r="G106" s="28">
        <f t="shared" si="3"/>
        <v>17129.83095</v>
      </c>
    </row>
    <row r="107" spans="1:7" s="107" customFormat="1" ht="38">
      <c r="A107" s="111">
        <v>45</v>
      </c>
      <c r="B107" s="15">
        <f>'10 qts'!I1316</f>
        <v>26.6</v>
      </c>
      <c r="C107" s="15" t="str">
        <f>'10 qts'!J1316</f>
        <v>RMT</v>
      </c>
      <c r="D107" s="364" t="s">
        <v>419</v>
      </c>
      <c r="E107" s="15">
        <f>'Abstract.20 in 1'!E104</f>
        <v>58</v>
      </c>
      <c r="F107" s="15" t="str">
        <f t="shared" si="2"/>
        <v>RMT</v>
      </c>
      <c r="G107" s="28">
        <f t="shared" si="3"/>
        <v>1542.8000000000002</v>
      </c>
    </row>
    <row r="108" spans="1:7" s="107" customFormat="1" ht="19">
      <c r="A108" s="111">
        <v>46</v>
      </c>
      <c r="B108" s="15">
        <f>'10 qts'!I1323</f>
        <v>20</v>
      </c>
      <c r="C108" s="15" t="str">
        <f>'10 qts'!J1323</f>
        <v>NOS</v>
      </c>
      <c r="D108" s="364" t="s">
        <v>423</v>
      </c>
      <c r="E108" s="15">
        <f>'Abstract.20 in 1'!E105</f>
        <v>95</v>
      </c>
      <c r="F108" s="15" t="str">
        <f t="shared" si="2"/>
        <v>NOS</v>
      </c>
      <c r="G108" s="28">
        <f t="shared" si="3"/>
        <v>1900</v>
      </c>
    </row>
    <row r="109" spans="1:7" s="107" customFormat="1" ht="19">
      <c r="A109" s="111">
        <v>47</v>
      </c>
      <c r="B109" s="15">
        <f>'10 qts'!I1330</f>
        <v>20</v>
      </c>
      <c r="C109" s="15" t="str">
        <f>'10 qts'!J1330</f>
        <v>NOS</v>
      </c>
      <c r="D109" s="364" t="s">
        <v>427</v>
      </c>
      <c r="E109" s="15">
        <f>'Abstract.20 in 1'!E106</f>
        <v>55</v>
      </c>
      <c r="F109" s="15" t="str">
        <f t="shared" si="2"/>
        <v>NOS</v>
      </c>
      <c r="G109" s="28">
        <f t="shared" si="3"/>
        <v>1100</v>
      </c>
    </row>
    <row r="110" spans="1:7" s="107" customFormat="1" ht="38">
      <c r="A110" s="111">
        <v>48</v>
      </c>
      <c r="B110" s="15">
        <f>'10 qts'!I1341</f>
        <v>140</v>
      </c>
      <c r="C110" s="15" t="str">
        <f>'10 qts'!J1341</f>
        <v>NOS</v>
      </c>
      <c r="D110" s="364" t="s">
        <v>430</v>
      </c>
      <c r="E110" s="15">
        <f>'Abstract.20 in 1'!E107</f>
        <v>1.5</v>
      </c>
      <c r="F110" s="15" t="str">
        <f t="shared" si="2"/>
        <v>NOS</v>
      </c>
      <c r="G110" s="28">
        <f t="shared" si="3"/>
        <v>210</v>
      </c>
    </row>
    <row r="111" spans="1:7" s="107" customFormat="1" ht="19">
      <c r="A111" s="111">
        <v>49</v>
      </c>
      <c r="B111" s="15">
        <f>'10 qts'!I1343</f>
        <v>2</v>
      </c>
      <c r="C111" s="15" t="str">
        <f>'10 qts'!J1343</f>
        <v>NOS</v>
      </c>
      <c r="D111" s="364" t="s">
        <v>431</v>
      </c>
      <c r="E111" s="15">
        <f>'Abstract.20 in 1'!E108</f>
        <v>292.74</v>
      </c>
      <c r="F111" s="15" t="str">
        <f t="shared" si="2"/>
        <v>NOS</v>
      </c>
      <c r="G111" s="28">
        <f t="shared" si="3"/>
        <v>585.48</v>
      </c>
    </row>
    <row r="112" spans="1:7" s="107" customFormat="1" ht="38">
      <c r="A112" s="111">
        <v>50</v>
      </c>
      <c r="B112" s="15">
        <f>'10 qts'!I1345</f>
        <v>2</v>
      </c>
      <c r="C112" s="15" t="str">
        <f>'10 qts'!J1345</f>
        <v>NOS</v>
      </c>
      <c r="D112" s="364" t="s">
        <v>432</v>
      </c>
      <c r="E112" s="15">
        <f>'Abstract.20 in 1'!E109</f>
        <v>849.27</v>
      </c>
      <c r="F112" s="15" t="str">
        <f t="shared" si="2"/>
        <v>NOS</v>
      </c>
      <c r="G112" s="28">
        <f t="shared" si="3"/>
        <v>1698.54</v>
      </c>
    </row>
    <row r="113" spans="1:7" s="107" customFormat="1" ht="209">
      <c r="A113" s="111">
        <v>51</v>
      </c>
      <c r="B113" s="15"/>
      <c r="C113" s="15"/>
      <c r="D113" s="29" t="s">
        <v>1387</v>
      </c>
      <c r="E113" s="15"/>
      <c r="F113" s="15">
        <f t="shared" si="2"/>
        <v>0</v>
      </c>
      <c r="G113" s="28">
        <f t="shared" si="3"/>
        <v>0</v>
      </c>
    </row>
    <row r="114" spans="1:7" s="107" customFormat="1" ht="38">
      <c r="A114" s="111"/>
      <c r="B114" s="15">
        <f>'10 qts'!I1353</f>
        <v>40.200000000000003</v>
      </c>
      <c r="C114" s="15" t="str">
        <f>'10 qts'!J1353</f>
        <v>RMT</v>
      </c>
      <c r="D114" s="29" t="s">
        <v>434</v>
      </c>
      <c r="E114" s="15">
        <f>'Abstract.20 in 1'!E112</f>
        <v>241.57</v>
      </c>
      <c r="F114" s="15" t="str">
        <f t="shared" si="2"/>
        <v>RMT</v>
      </c>
      <c r="G114" s="28">
        <f t="shared" si="3"/>
        <v>9711.1139999999996</v>
      </c>
    </row>
    <row r="115" spans="1:7" s="107" customFormat="1" ht="19">
      <c r="A115" s="111"/>
      <c r="B115" s="15">
        <f>'10 qts'!I1368</f>
        <v>503</v>
      </c>
      <c r="C115" s="15" t="str">
        <f>'10 qts'!J1368</f>
        <v>RMT</v>
      </c>
      <c r="D115" s="364" t="s">
        <v>438</v>
      </c>
      <c r="E115" s="15">
        <f>'Abstract.20 in 1'!E113</f>
        <v>224.34</v>
      </c>
      <c r="F115" s="15" t="str">
        <f t="shared" si="2"/>
        <v>RMT</v>
      </c>
      <c r="G115" s="28">
        <f t="shared" si="3"/>
        <v>112843.02</v>
      </c>
    </row>
    <row r="116" spans="1:7" s="107" customFormat="1" ht="19">
      <c r="A116" s="111"/>
      <c r="B116" s="15">
        <f>'10 qts'!I1373</f>
        <v>150.6</v>
      </c>
      <c r="C116" s="15" t="str">
        <f>'10 qts'!J1373</f>
        <v>Rmt</v>
      </c>
      <c r="D116" s="364" t="s">
        <v>448</v>
      </c>
      <c r="E116" s="15">
        <f>'Abstract.20 in 1'!E114</f>
        <v>219.55</v>
      </c>
      <c r="F116" s="15" t="str">
        <f t="shared" si="2"/>
        <v>Rmt</v>
      </c>
      <c r="G116" s="28">
        <f t="shared" si="3"/>
        <v>33064.230000000003</v>
      </c>
    </row>
    <row r="117" spans="1:7" s="107" customFormat="1" ht="114">
      <c r="A117" s="111">
        <v>52</v>
      </c>
      <c r="B117" s="15">
        <f>'10 qts'!I1378</f>
        <v>50</v>
      </c>
      <c r="C117" s="15" t="str">
        <f>'10 qts'!J1378</f>
        <v>RMT</v>
      </c>
      <c r="D117" s="372" t="s">
        <v>1388</v>
      </c>
      <c r="E117" s="15">
        <f>'Abstract.20 in 1'!E115</f>
        <v>302.48</v>
      </c>
      <c r="F117" s="15" t="str">
        <f t="shared" si="2"/>
        <v>RMT</v>
      </c>
      <c r="G117" s="28">
        <f t="shared" si="3"/>
        <v>15124</v>
      </c>
    </row>
    <row r="118" spans="1:7" s="107" customFormat="1" ht="114">
      <c r="A118" s="111">
        <v>53</v>
      </c>
      <c r="B118" s="15">
        <f>'10 qts'!I1388</f>
        <v>61</v>
      </c>
      <c r="C118" s="15" t="str">
        <f>'10 qts'!J1388</f>
        <v>NOS</v>
      </c>
      <c r="D118" s="372" t="s">
        <v>1389</v>
      </c>
      <c r="E118" s="15">
        <f>'Abstract.20 in 1'!E116</f>
        <v>480</v>
      </c>
      <c r="F118" s="15" t="str">
        <f t="shared" si="2"/>
        <v>NOS</v>
      </c>
      <c r="G118" s="28">
        <f t="shared" si="3"/>
        <v>29280</v>
      </c>
    </row>
    <row r="119" spans="1:7" s="107" customFormat="1" ht="114">
      <c r="A119" s="111">
        <v>54</v>
      </c>
      <c r="B119" s="15">
        <f>'10 qts'!I1398</f>
        <v>31</v>
      </c>
      <c r="C119" s="15" t="str">
        <f>'10 qts'!J1398</f>
        <v>NOS</v>
      </c>
      <c r="D119" s="372" t="s">
        <v>1390</v>
      </c>
      <c r="E119" s="15">
        <f>'Abstract.20 in 1'!E117</f>
        <v>432</v>
      </c>
      <c r="F119" s="15" t="str">
        <f t="shared" si="2"/>
        <v>NOS</v>
      </c>
      <c r="G119" s="28">
        <f t="shared" si="3"/>
        <v>13392</v>
      </c>
    </row>
    <row r="120" spans="1:7" s="107" customFormat="1" ht="228">
      <c r="A120" s="111">
        <v>55</v>
      </c>
      <c r="B120" s="15">
        <f>'10 qts'!I1402</f>
        <v>1</v>
      </c>
      <c r="C120" s="15" t="str">
        <f>'10 qts'!J1402</f>
        <v>NOS</v>
      </c>
      <c r="D120" s="370" t="s">
        <v>1391</v>
      </c>
      <c r="E120" s="15">
        <f>'Abstract.20 in 1'!E118</f>
        <v>3189.48</v>
      </c>
      <c r="F120" s="15" t="str">
        <f t="shared" si="2"/>
        <v>NOS</v>
      </c>
      <c r="G120" s="28">
        <f t="shared" si="3"/>
        <v>3189.48</v>
      </c>
    </row>
    <row r="121" spans="1:7" s="107" customFormat="1" ht="307">
      <c r="A121" s="111">
        <v>56</v>
      </c>
      <c r="B121" s="15">
        <f>'10 qts'!I1407</f>
        <v>10</v>
      </c>
      <c r="C121" s="15" t="str">
        <f>'10 qts'!J1407</f>
        <v>NOS</v>
      </c>
      <c r="D121" s="370" t="s">
        <v>1405</v>
      </c>
      <c r="E121" s="15">
        <f>'Abstract.20 in 1'!E119</f>
        <v>5058.43</v>
      </c>
      <c r="F121" s="15" t="str">
        <f t="shared" si="2"/>
        <v>NOS</v>
      </c>
      <c r="G121" s="28">
        <f t="shared" si="3"/>
        <v>50584.3</v>
      </c>
    </row>
    <row r="122" spans="1:7" s="107" customFormat="1" ht="171">
      <c r="A122" s="111">
        <v>57</v>
      </c>
      <c r="B122" s="15">
        <f>'10 qts'!I1410</f>
        <v>10</v>
      </c>
      <c r="C122" s="15" t="str">
        <f>'10 qts'!J1410</f>
        <v>NOS</v>
      </c>
      <c r="D122" s="29" t="s">
        <v>1392</v>
      </c>
      <c r="E122" s="15">
        <f>'Abstract.20 in 1'!E120</f>
        <v>6848.35</v>
      </c>
      <c r="F122" s="15" t="str">
        <f t="shared" si="2"/>
        <v>NOS</v>
      </c>
      <c r="G122" s="28">
        <f t="shared" si="3"/>
        <v>68483.5</v>
      </c>
    </row>
    <row r="123" spans="1:7" s="107" customFormat="1" ht="190">
      <c r="A123" s="111">
        <v>58</v>
      </c>
      <c r="B123" s="15">
        <f>'10 qts'!I1416</f>
        <v>21</v>
      </c>
      <c r="C123" s="15" t="str">
        <f>'10 qts'!J1416</f>
        <v>NOS</v>
      </c>
      <c r="D123" s="29" t="s">
        <v>1393</v>
      </c>
      <c r="E123" s="15">
        <f>'Abstract.20 in 1'!E121</f>
        <v>3241.42</v>
      </c>
      <c r="F123" s="15" t="str">
        <f t="shared" si="2"/>
        <v>NOS</v>
      </c>
      <c r="G123" s="28">
        <f t="shared" si="3"/>
        <v>68069.820000000007</v>
      </c>
    </row>
    <row r="124" spans="1:7" s="107" customFormat="1" ht="133">
      <c r="A124" s="111">
        <v>59</v>
      </c>
      <c r="B124" s="15">
        <f>'10 qts'!I1420</f>
        <v>10</v>
      </c>
      <c r="C124" s="15" t="str">
        <f>'10 qts'!J1420</f>
        <v>NOS</v>
      </c>
      <c r="D124" s="370" t="s">
        <v>1394</v>
      </c>
      <c r="E124" s="15">
        <f>'Abstract.20 in 1'!E122</f>
        <v>1010</v>
      </c>
      <c r="F124" s="15" t="str">
        <f t="shared" si="2"/>
        <v>NOS</v>
      </c>
      <c r="G124" s="28">
        <f t="shared" si="3"/>
        <v>10100</v>
      </c>
    </row>
    <row r="125" spans="1:7" s="107" customFormat="1" ht="171">
      <c r="A125" s="111">
        <v>60</v>
      </c>
      <c r="B125" s="15">
        <f>'10 qts'!I1426</f>
        <v>5</v>
      </c>
      <c r="C125" s="15" t="str">
        <f>'10 qts'!J1426</f>
        <v>NOS</v>
      </c>
      <c r="D125" s="29" t="s">
        <v>1395</v>
      </c>
      <c r="E125" s="15">
        <f>'Abstract.20 in 1'!E123</f>
        <v>1888.63</v>
      </c>
      <c r="F125" s="15" t="str">
        <f t="shared" si="2"/>
        <v>NOS</v>
      </c>
      <c r="G125" s="28">
        <f t="shared" si="3"/>
        <v>9443.1500000000015</v>
      </c>
    </row>
    <row r="126" spans="1:7" s="107" customFormat="1" ht="152">
      <c r="A126" s="111">
        <v>61</v>
      </c>
      <c r="B126" s="15">
        <f>'10 qts'!I1433</f>
        <v>51</v>
      </c>
      <c r="C126" s="15" t="str">
        <f>'10 qts'!J1433</f>
        <v>NOS</v>
      </c>
      <c r="D126" s="29" t="s">
        <v>1396</v>
      </c>
      <c r="E126" s="15">
        <f>'Abstract.20 in 1'!E124</f>
        <v>152.6</v>
      </c>
      <c r="F126" s="15" t="str">
        <f t="shared" si="2"/>
        <v>NOS</v>
      </c>
      <c r="G126" s="28">
        <f t="shared" si="3"/>
        <v>7782.5999999999995</v>
      </c>
    </row>
    <row r="127" spans="1:7" s="107" customFormat="1" ht="171">
      <c r="A127" s="111">
        <v>63</v>
      </c>
      <c r="B127" s="15"/>
      <c r="C127" s="15"/>
      <c r="D127" s="370" t="s">
        <v>1406</v>
      </c>
      <c r="E127" s="15">
        <f>'Abstract.20 in 1'!E128</f>
        <v>0</v>
      </c>
      <c r="F127" s="15">
        <f t="shared" si="2"/>
        <v>0</v>
      </c>
      <c r="G127" s="28">
        <f t="shared" si="3"/>
        <v>0</v>
      </c>
    </row>
    <row r="128" spans="1:7" s="107" customFormat="1" ht="19">
      <c r="A128" s="111"/>
      <c r="B128" s="15">
        <f>'10 qts'!I1437</f>
        <v>2</v>
      </c>
      <c r="C128" s="15" t="str">
        <f>'10 qts'!J1437</f>
        <v>NOS</v>
      </c>
      <c r="D128" s="352" t="s">
        <v>470</v>
      </c>
      <c r="E128" s="15">
        <f>'Abstract.20 in 1'!E129</f>
        <v>1827.91</v>
      </c>
      <c r="F128" s="15" t="str">
        <f t="shared" si="2"/>
        <v>NOS</v>
      </c>
      <c r="G128" s="28">
        <f t="shared" si="3"/>
        <v>3655.82</v>
      </c>
    </row>
    <row r="129" spans="1:7" s="107" customFormat="1" ht="19">
      <c r="A129" s="111"/>
      <c r="B129" s="15">
        <f>'10 qts'!I1441</f>
        <v>6</v>
      </c>
      <c r="C129" s="15" t="str">
        <f>'10 qts'!J1441</f>
        <v>RMT</v>
      </c>
      <c r="D129" s="352" t="s">
        <v>472</v>
      </c>
      <c r="E129" s="15">
        <f>'Abstract.20 in 1'!E130</f>
        <v>478.83</v>
      </c>
      <c r="F129" s="15" t="str">
        <f t="shared" si="2"/>
        <v>RMT</v>
      </c>
      <c r="G129" s="28">
        <f t="shared" si="3"/>
        <v>2872.98</v>
      </c>
    </row>
    <row r="130" spans="1:7" s="107" customFormat="1" ht="114">
      <c r="A130" s="111">
        <v>64</v>
      </c>
      <c r="B130" s="15">
        <f>'10 qts'!I1447</f>
        <v>34</v>
      </c>
      <c r="C130" s="15" t="str">
        <f>'10 qts'!J1447</f>
        <v>RMT</v>
      </c>
      <c r="D130" s="29" t="s">
        <v>1397</v>
      </c>
      <c r="E130" s="15">
        <f>'Abstract.20 in 1'!E131</f>
        <v>334.19</v>
      </c>
      <c r="F130" s="15" t="str">
        <f t="shared" si="2"/>
        <v>RMT</v>
      </c>
      <c r="G130" s="28">
        <f t="shared" si="3"/>
        <v>11362.46</v>
      </c>
    </row>
    <row r="131" spans="1:7" s="107" customFormat="1" ht="133">
      <c r="A131" s="111">
        <v>65</v>
      </c>
      <c r="B131" s="15"/>
      <c r="C131" s="15"/>
      <c r="D131" s="29" t="s">
        <v>1398</v>
      </c>
      <c r="E131" s="15">
        <f>'Abstract.20 in 1'!E132</f>
        <v>0</v>
      </c>
      <c r="F131" s="15">
        <f t="shared" si="2"/>
        <v>0</v>
      </c>
      <c r="G131" s="28">
        <f t="shared" si="3"/>
        <v>0</v>
      </c>
    </row>
    <row r="132" spans="1:7" s="107" customFormat="1" ht="38">
      <c r="A132" s="111"/>
      <c r="B132" s="15">
        <f>'10 qts'!I1451</f>
        <v>55</v>
      </c>
      <c r="C132" s="15" t="str">
        <f>'10 qts'!J1451</f>
        <v>RMT</v>
      </c>
      <c r="D132" s="29" t="s">
        <v>476</v>
      </c>
      <c r="E132" s="15">
        <f>'Abstract.20 in 1'!E133</f>
        <v>692.5</v>
      </c>
      <c r="F132" s="15" t="str">
        <f t="shared" si="2"/>
        <v>RMT</v>
      </c>
      <c r="G132" s="28">
        <f t="shared" si="3"/>
        <v>38087.5</v>
      </c>
    </row>
    <row r="133" spans="1:7" s="107" customFormat="1" ht="38">
      <c r="A133" s="111"/>
      <c r="B133" s="15">
        <f>'10 qts'!I1456</f>
        <v>107</v>
      </c>
      <c r="C133" s="15" t="str">
        <f>'10 qts'!J1456</f>
        <v>Rmt</v>
      </c>
      <c r="D133" s="29" t="s">
        <v>478</v>
      </c>
      <c r="E133" s="15">
        <f>'Abstract.20 in 1'!E134</f>
        <v>576.63</v>
      </c>
      <c r="F133" s="15" t="str">
        <f t="shared" ref="F133:F174" si="4">C133</f>
        <v>Rmt</v>
      </c>
      <c r="G133" s="28">
        <f t="shared" ref="G133:G176" si="5">B133*E133</f>
        <v>61699.409999999996</v>
      </c>
    </row>
    <row r="134" spans="1:7" s="107" customFormat="1" ht="38">
      <c r="A134" s="111">
        <v>66</v>
      </c>
      <c r="B134" s="15">
        <f>'10 qts'!I1461</f>
        <v>38.5</v>
      </c>
      <c r="C134" s="15" t="str">
        <f>'10 qts'!J1461</f>
        <v>RMT</v>
      </c>
      <c r="D134" s="352" t="s">
        <v>481</v>
      </c>
      <c r="E134" s="15">
        <f>'Abstract.20 in 1'!E135</f>
        <v>81.2</v>
      </c>
      <c r="F134" s="15" t="str">
        <f t="shared" si="4"/>
        <v>RMT</v>
      </c>
      <c r="G134" s="28">
        <f t="shared" si="5"/>
        <v>3126.2000000000003</v>
      </c>
    </row>
    <row r="135" spans="1:7" s="107" customFormat="1" ht="19">
      <c r="A135" s="111">
        <v>67</v>
      </c>
      <c r="B135" s="15">
        <f>'10 qts'!I1465</f>
        <v>31.5</v>
      </c>
      <c r="C135" s="15" t="str">
        <f>'10 qts'!J1465</f>
        <v>sqm</v>
      </c>
      <c r="D135" s="352" t="s">
        <v>1319</v>
      </c>
      <c r="E135" s="15">
        <f>'Abstract.20 in 1'!E136</f>
        <v>3167</v>
      </c>
      <c r="F135" s="15" t="str">
        <f t="shared" si="4"/>
        <v>sqm</v>
      </c>
      <c r="G135" s="28">
        <f t="shared" si="5"/>
        <v>99760.5</v>
      </c>
    </row>
    <row r="136" spans="1:7" s="107" customFormat="1" ht="19">
      <c r="A136" s="111">
        <v>68</v>
      </c>
      <c r="B136" s="15">
        <f>'10 qts'!I1474</f>
        <v>94.949999999999989</v>
      </c>
      <c r="C136" s="15" t="str">
        <f>'10 qts'!J1474</f>
        <v>Sqm</v>
      </c>
      <c r="D136" s="352" t="s">
        <v>486</v>
      </c>
      <c r="E136" s="15">
        <f>'Abstract.20 in 1'!E137</f>
        <v>7126</v>
      </c>
      <c r="F136" s="15" t="str">
        <f t="shared" si="4"/>
        <v>Sqm</v>
      </c>
      <c r="G136" s="28">
        <f t="shared" si="5"/>
        <v>676613.7</v>
      </c>
    </row>
    <row r="137" spans="1:7" s="107" customFormat="1" ht="19">
      <c r="A137" s="111">
        <v>69</v>
      </c>
      <c r="B137" s="15">
        <f>'10 qts'!I1476</f>
        <v>4</v>
      </c>
      <c r="C137" s="15" t="str">
        <f>'10 qts'!J1476</f>
        <v>NOS</v>
      </c>
      <c r="D137" s="352" t="s">
        <v>487</v>
      </c>
      <c r="E137" s="15">
        <f>'Abstract.20 in 1'!E138</f>
        <v>228</v>
      </c>
      <c r="F137" s="15" t="str">
        <f t="shared" si="4"/>
        <v>NOS</v>
      </c>
      <c r="G137" s="28">
        <f t="shared" si="5"/>
        <v>912</v>
      </c>
    </row>
    <row r="138" spans="1:7" s="107" customFormat="1" ht="38">
      <c r="A138" s="111">
        <v>70</v>
      </c>
      <c r="B138" s="15">
        <f>'10 qts'!I1479</f>
        <v>2</v>
      </c>
      <c r="C138" s="15" t="str">
        <f>'10 qts'!J1479</f>
        <v>NOS</v>
      </c>
      <c r="D138" s="352" t="s">
        <v>489</v>
      </c>
      <c r="E138" s="15">
        <f>'Abstract.20 in 1'!E139</f>
        <v>1846</v>
      </c>
      <c r="F138" s="15" t="str">
        <f t="shared" si="4"/>
        <v>NOS</v>
      </c>
      <c r="G138" s="28">
        <f t="shared" si="5"/>
        <v>3692</v>
      </c>
    </row>
    <row r="139" spans="1:7" s="107" customFormat="1" ht="38">
      <c r="A139" s="111">
        <v>71</v>
      </c>
      <c r="B139" s="15">
        <f>'10 qts'!I1483</f>
        <v>406.4</v>
      </c>
      <c r="C139" s="15" t="str">
        <f>'10 qts'!J1483</f>
        <v>SQM</v>
      </c>
      <c r="D139" s="364" t="s">
        <v>490</v>
      </c>
      <c r="E139" s="15">
        <f>'Abstract.20 in 1'!E140</f>
        <v>34</v>
      </c>
      <c r="F139" s="15" t="str">
        <f t="shared" si="4"/>
        <v>SQM</v>
      </c>
      <c r="G139" s="28">
        <f t="shared" si="5"/>
        <v>13817.599999999999</v>
      </c>
    </row>
    <row r="140" spans="1:7" s="107" customFormat="1" ht="95">
      <c r="A140" s="111">
        <v>72</v>
      </c>
      <c r="B140" s="15">
        <f>'10 qts'!I1488</f>
        <v>20</v>
      </c>
      <c r="C140" s="15" t="str">
        <f>'10 qts'!J1488</f>
        <v>NOS</v>
      </c>
      <c r="D140" s="375" t="s">
        <v>1399</v>
      </c>
      <c r="E140" s="15">
        <f>'Abstract.20 in 1'!E141</f>
        <v>379.4</v>
      </c>
      <c r="F140" s="15" t="str">
        <f t="shared" si="4"/>
        <v>NOS</v>
      </c>
      <c r="G140" s="28">
        <f t="shared" si="5"/>
        <v>7588</v>
      </c>
    </row>
    <row r="141" spans="1:7" s="107" customFormat="1" ht="18">
      <c r="A141" s="111"/>
      <c r="B141" s="15"/>
      <c r="C141" s="15"/>
      <c r="D141" s="365" t="s">
        <v>494</v>
      </c>
      <c r="E141" s="15"/>
      <c r="F141" s="15">
        <f t="shared" si="4"/>
        <v>0</v>
      </c>
      <c r="G141" s="28">
        <f t="shared" si="5"/>
        <v>0</v>
      </c>
    </row>
    <row r="142" spans="1:7" s="107" customFormat="1" ht="19">
      <c r="A142" s="111">
        <v>73</v>
      </c>
      <c r="B142" s="15"/>
      <c r="C142" s="15"/>
      <c r="D142" s="352" t="s">
        <v>495</v>
      </c>
      <c r="E142" s="15"/>
      <c r="F142" s="15">
        <f t="shared" si="4"/>
        <v>0</v>
      </c>
      <c r="G142" s="28">
        <f t="shared" si="5"/>
        <v>0</v>
      </c>
    </row>
    <row r="143" spans="1:7" s="107" customFormat="1" ht="19">
      <c r="A143" s="111"/>
      <c r="B143" s="15">
        <f>'10 qts'!I1506</f>
        <v>141</v>
      </c>
      <c r="C143" s="15" t="str">
        <f>'10 qts'!J1506</f>
        <v>NOS</v>
      </c>
      <c r="D143" s="352" t="s">
        <v>496</v>
      </c>
      <c r="E143" s="15">
        <f>'Abstract.20 in 1'!E144</f>
        <v>1500</v>
      </c>
      <c r="F143" s="15" t="str">
        <f t="shared" si="4"/>
        <v>NOS</v>
      </c>
      <c r="G143" s="28">
        <f t="shared" si="5"/>
        <v>211500</v>
      </c>
    </row>
    <row r="144" spans="1:7" s="107" customFormat="1" ht="19">
      <c r="A144" s="111"/>
      <c r="B144" s="15">
        <f>'10 qts'!I1521</f>
        <v>100</v>
      </c>
      <c r="C144" s="15" t="str">
        <f>'10 qts'!J1521</f>
        <v>NOS</v>
      </c>
      <c r="D144" s="352" t="s">
        <v>508</v>
      </c>
      <c r="E144" s="15">
        <f>'Abstract.20 in 1'!E145</f>
        <v>1503</v>
      </c>
      <c r="F144" s="15" t="str">
        <f t="shared" si="4"/>
        <v>NOS</v>
      </c>
      <c r="G144" s="28">
        <f t="shared" si="5"/>
        <v>150300</v>
      </c>
    </row>
    <row r="145" spans="1:7" s="107" customFormat="1" ht="19">
      <c r="A145" s="111"/>
      <c r="B145" s="15">
        <f>'10 qts'!I1524</f>
        <v>10</v>
      </c>
      <c r="C145" s="15" t="str">
        <f>'10 qts'!J1524</f>
        <v>Nos</v>
      </c>
      <c r="D145" s="352" t="s">
        <v>513</v>
      </c>
      <c r="E145" s="15">
        <f>'Abstract.20 in 1'!E146</f>
        <v>1531</v>
      </c>
      <c r="F145" s="15" t="str">
        <f t="shared" si="4"/>
        <v>Nos</v>
      </c>
      <c r="G145" s="28">
        <f t="shared" si="5"/>
        <v>15310</v>
      </c>
    </row>
    <row r="146" spans="1:7" s="107" customFormat="1" ht="38">
      <c r="A146" s="111">
        <v>74</v>
      </c>
      <c r="B146" s="15">
        <f>'10 qts'!I1533</f>
        <v>41</v>
      </c>
      <c r="C146" s="15" t="str">
        <f>'10 qts'!J1533</f>
        <v>NOS</v>
      </c>
      <c r="D146" s="352" t="s">
        <v>515</v>
      </c>
      <c r="E146" s="15">
        <f>'Abstract.20 in 1'!E147</f>
        <v>1565</v>
      </c>
      <c r="F146" s="15" t="str">
        <f t="shared" si="4"/>
        <v>NOS</v>
      </c>
      <c r="G146" s="28">
        <f t="shared" si="5"/>
        <v>64165</v>
      </c>
    </row>
    <row r="147" spans="1:7" s="107" customFormat="1" ht="19">
      <c r="A147" s="111">
        <v>75</v>
      </c>
      <c r="B147" s="15">
        <f>'10 qts'!I1536</f>
        <v>6</v>
      </c>
      <c r="C147" s="15" t="str">
        <f>'10 qts'!J1536</f>
        <v>NOS</v>
      </c>
      <c r="D147" s="352" t="s">
        <v>516</v>
      </c>
      <c r="E147" s="15">
        <f>'Abstract.20 in 1'!E148</f>
        <v>2802</v>
      </c>
      <c r="F147" s="15" t="str">
        <f t="shared" si="4"/>
        <v>NOS</v>
      </c>
      <c r="G147" s="28">
        <f t="shared" si="5"/>
        <v>16812</v>
      </c>
    </row>
    <row r="148" spans="1:7" s="107" customFormat="1" ht="38">
      <c r="A148" s="111">
        <v>76</v>
      </c>
      <c r="B148" s="15">
        <f>'10 qts'!I1547</f>
        <v>77</v>
      </c>
      <c r="C148" s="15" t="str">
        <f>'10 qts'!J1547</f>
        <v>NOS</v>
      </c>
      <c r="D148" s="352" t="s">
        <v>1409</v>
      </c>
      <c r="E148" s="15">
        <f>'Abstract.20 in 1'!E149</f>
        <v>765</v>
      </c>
      <c r="F148" s="15" t="str">
        <f t="shared" si="4"/>
        <v>NOS</v>
      </c>
      <c r="G148" s="28">
        <f t="shared" si="5"/>
        <v>58905</v>
      </c>
    </row>
    <row r="149" spans="1:7" s="107" customFormat="1" ht="38">
      <c r="A149" s="111">
        <v>77</v>
      </c>
      <c r="B149" s="15">
        <f>'10 qts'!I1556</f>
        <v>60</v>
      </c>
      <c r="C149" s="15" t="str">
        <f>'10 qts'!J1556</f>
        <v>NOS</v>
      </c>
      <c r="D149" s="352" t="s">
        <v>518</v>
      </c>
      <c r="E149" s="15">
        <f>'Abstract.20 in 1'!E150</f>
        <v>1043</v>
      </c>
      <c r="F149" s="15" t="str">
        <f t="shared" si="4"/>
        <v>NOS</v>
      </c>
      <c r="G149" s="28">
        <f t="shared" si="5"/>
        <v>62580</v>
      </c>
    </row>
    <row r="150" spans="1:7" s="107" customFormat="1" ht="19">
      <c r="A150" s="111">
        <v>78</v>
      </c>
      <c r="B150" s="15">
        <f>'10 qts'!I1566</f>
        <v>62</v>
      </c>
      <c r="C150" s="15" t="str">
        <f>'10 qts'!J1566</f>
        <v>NOS</v>
      </c>
      <c r="D150" s="364" t="s">
        <v>577</v>
      </c>
      <c r="E150" s="15">
        <f>'Abstract.20 in 1'!E151</f>
        <v>139</v>
      </c>
      <c r="F150" s="15" t="str">
        <f t="shared" si="4"/>
        <v>NOS</v>
      </c>
      <c r="G150" s="28">
        <f t="shared" si="5"/>
        <v>8618</v>
      </c>
    </row>
    <row r="151" spans="1:7" s="107" customFormat="1" ht="38">
      <c r="A151" s="111">
        <v>79</v>
      </c>
      <c r="B151" s="15">
        <f>'10 qts'!I1581</f>
        <v>121</v>
      </c>
      <c r="C151" s="15" t="str">
        <f>'10 qts'!J1581</f>
        <v>NOS</v>
      </c>
      <c r="D151" s="65" t="s">
        <v>522</v>
      </c>
      <c r="E151" s="15">
        <f>'Abstract.20 in 1'!E152</f>
        <v>665</v>
      </c>
      <c r="F151" s="15" t="str">
        <f t="shared" si="4"/>
        <v>NOS</v>
      </c>
      <c r="G151" s="28">
        <f t="shared" si="5"/>
        <v>80465</v>
      </c>
    </row>
    <row r="152" spans="1:7" s="107" customFormat="1" ht="38">
      <c r="A152" s="111">
        <v>80</v>
      </c>
      <c r="B152" s="15"/>
      <c r="C152" s="15"/>
      <c r="D152" s="65" t="s">
        <v>523</v>
      </c>
      <c r="E152" s="15">
        <f>'Abstract.20 in 1'!E153</f>
        <v>0</v>
      </c>
      <c r="F152" s="15">
        <f t="shared" si="4"/>
        <v>0</v>
      </c>
      <c r="G152" s="28">
        <f t="shared" si="5"/>
        <v>0</v>
      </c>
    </row>
    <row r="153" spans="1:7" s="107" customFormat="1" ht="19">
      <c r="A153" s="111"/>
      <c r="B153" s="15">
        <f>'10 qts'!I1596</f>
        <v>100</v>
      </c>
      <c r="C153" s="15" t="str">
        <f>'10 qts'!J1596</f>
        <v>Nos</v>
      </c>
      <c r="D153" s="352" t="s">
        <v>524</v>
      </c>
      <c r="E153" s="15">
        <f>'Abstract.20 in 1'!E154</f>
        <v>134</v>
      </c>
      <c r="F153" s="15" t="str">
        <f t="shared" si="4"/>
        <v>Nos</v>
      </c>
      <c r="G153" s="28">
        <f t="shared" si="5"/>
        <v>13400</v>
      </c>
    </row>
    <row r="154" spans="1:7" s="107" customFormat="1" ht="19">
      <c r="A154" s="111"/>
      <c r="B154" s="15">
        <f>'10 qts'!I1601</f>
        <v>22</v>
      </c>
      <c r="C154" s="15" t="str">
        <f>'10 qts'!J1601</f>
        <v>Nos</v>
      </c>
      <c r="D154" s="352" t="s">
        <v>578</v>
      </c>
      <c r="E154" s="15">
        <f>'Abstract.20 in 1'!E155</f>
        <v>170</v>
      </c>
      <c r="F154" s="15" t="str">
        <f t="shared" si="4"/>
        <v>Nos</v>
      </c>
      <c r="G154" s="28">
        <f t="shared" si="5"/>
        <v>3740</v>
      </c>
    </row>
    <row r="155" spans="1:7" s="107" customFormat="1" ht="38">
      <c r="A155" s="111">
        <v>81</v>
      </c>
      <c r="B155" s="15">
        <f>'10 qts'!I1609</f>
        <v>41</v>
      </c>
      <c r="C155" s="15" t="str">
        <f>'10 qts'!J1609</f>
        <v>Nos</v>
      </c>
      <c r="D155" s="352" t="s">
        <v>527</v>
      </c>
      <c r="E155" s="15">
        <f>'Abstract.20 in 1'!E156</f>
        <v>1438</v>
      </c>
      <c r="F155" s="15" t="str">
        <f t="shared" si="4"/>
        <v>Nos</v>
      </c>
      <c r="G155" s="28">
        <f t="shared" si="5"/>
        <v>58958</v>
      </c>
    </row>
    <row r="156" spans="1:7" s="107" customFormat="1" ht="38">
      <c r="A156" s="111">
        <v>82</v>
      </c>
      <c r="B156" s="15">
        <f>'10 qts'!I1620</f>
        <v>61</v>
      </c>
      <c r="C156" s="15" t="str">
        <f>'10 qts'!J1620</f>
        <v>NOS</v>
      </c>
      <c r="D156" s="364" t="s">
        <v>528</v>
      </c>
      <c r="E156" s="15">
        <f>'Abstract.20 in 1'!E157</f>
        <v>33.9</v>
      </c>
      <c r="F156" s="15" t="str">
        <f t="shared" si="4"/>
        <v>NOS</v>
      </c>
      <c r="G156" s="28">
        <f t="shared" si="5"/>
        <v>2067.9</v>
      </c>
    </row>
    <row r="157" spans="1:7" s="107" customFormat="1" ht="38">
      <c r="A157" s="111">
        <v>83</v>
      </c>
      <c r="B157" s="15">
        <f>'10 qts'!I1629</f>
        <v>41</v>
      </c>
      <c r="C157" s="15" t="str">
        <f>'10 qts'!J1629</f>
        <v>NOS</v>
      </c>
      <c r="D157" s="364" t="s">
        <v>532</v>
      </c>
      <c r="E157" s="15">
        <f>'Abstract.20 in 1'!E158</f>
        <v>521</v>
      </c>
      <c r="F157" s="15" t="str">
        <f t="shared" si="4"/>
        <v>NOS</v>
      </c>
      <c r="G157" s="28">
        <f t="shared" si="5"/>
        <v>21361</v>
      </c>
    </row>
    <row r="158" spans="1:7" s="107" customFormat="1" ht="19">
      <c r="A158" s="111">
        <v>84</v>
      </c>
      <c r="B158" s="15">
        <f>'10 qts'!I1636</f>
        <v>60</v>
      </c>
      <c r="C158" s="15" t="str">
        <f>'10 qts'!J1636</f>
        <v>NOS</v>
      </c>
      <c r="D158" s="364" t="s">
        <v>533</v>
      </c>
      <c r="E158" s="15">
        <f>'Abstract.20 in 1'!E159</f>
        <v>76.67</v>
      </c>
      <c r="F158" s="15" t="str">
        <f t="shared" si="4"/>
        <v>NOS</v>
      </c>
      <c r="G158" s="28">
        <f t="shared" si="5"/>
        <v>4600.2</v>
      </c>
    </row>
    <row r="159" spans="1:7" s="107" customFormat="1" ht="38">
      <c r="A159" s="111">
        <v>85</v>
      </c>
      <c r="B159" s="15">
        <f>'10 qts'!I1644</f>
        <v>240</v>
      </c>
      <c r="C159" s="15" t="str">
        <f>'10 qts'!J1644</f>
        <v>NOS</v>
      </c>
      <c r="D159" s="364" t="s">
        <v>537</v>
      </c>
      <c r="E159" s="15">
        <f>'Abstract.20 in 1'!E160</f>
        <v>81.44</v>
      </c>
      <c r="F159" s="15" t="str">
        <f t="shared" si="4"/>
        <v>NOS</v>
      </c>
      <c r="G159" s="28">
        <f t="shared" si="5"/>
        <v>19545.599999999999</v>
      </c>
    </row>
    <row r="160" spans="1:7" s="107" customFormat="1" ht="209">
      <c r="A160" s="111">
        <v>86</v>
      </c>
      <c r="B160" s="15">
        <f>'10 qts'!I1655</f>
        <v>833.5</v>
      </c>
      <c r="C160" s="15" t="str">
        <f>'10 qts'!J1655</f>
        <v>Rmt</v>
      </c>
      <c r="D160" s="370" t="s">
        <v>1400</v>
      </c>
      <c r="E160" s="15">
        <f>'Abstract.20 in 1'!E161</f>
        <v>209</v>
      </c>
      <c r="F160" s="15" t="str">
        <f t="shared" si="4"/>
        <v>Rmt</v>
      </c>
      <c r="G160" s="28">
        <f t="shared" si="5"/>
        <v>174201.5</v>
      </c>
    </row>
    <row r="161" spans="1:7" s="107" customFormat="1" ht="190">
      <c r="A161" s="111">
        <v>87</v>
      </c>
      <c r="B161" s="15">
        <f>'10 qts'!I1667</f>
        <v>267</v>
      </c>
      <c r="C161" s="15" t="str">
        <f>'10 qts'!J1667</f>
        <v>Rmt</v>
      </c>
      <c r="D161" s="370" t="s">
        <v>1401</v>
      </c>
      <c r="E161" s="15">
        <f>'Abstract.20 in 1'!E162</f>
        <v>457</v>
      </c>
      <c r="F161" s="15" t="str">
        <f t="shared" si="4"/>
        <v>Rmt</v>
      </c>
      <c r="G161" s="28">
        <f t="shared" si="5"/>
        <v>122019</v>
      </c>
    </row>
    <row r="162" spans="1:7" s="107" customFormat="1" ht="76">
      <c r="A162" s="111">
        <v>88</v>
      </c>
      <c r="B162" s="15">
        <f>'10 qts'!I1669</f>
        <v>20</v>
      </c>
      <c r="C162" s="15">
        <f>'10 qts'!J1669</f>
        <v>0</v>
      </c>
      <c r="D162" s="65" t="s">
        <v>558</v>
      </c>
      <c r="E162" s="15">
        <f>'Abstract.20 in 1'!E163</f>
        <v>1879</v>
      </c>
      <c r="F162" s="15">
        <f t="shared" si="4"/>
        <v>0</v>
      </c>
      <c r="G162" s="28">
        <f t="shared" si="5"/>
        <v>37580</v>
      </c>
    </row>
    <row r="163" spans="1:7" s="107" customFormat="1" ht="95">
      <c r="A163" s="111">
        <v>89</v>
      </c>
      <c r="B163" s="15">
        <f>'10 qts'!I1671</f>
        <v>10</v>
      </c>
      <c r="C163" s="15" t="str">
        <f>'10 qts'!J1671</f>
        <v>Nos</v>
      </c>
      <c r="D163" s="61" t="s">
        <v>560</v>
      </c>
      <c r="E163" s="15">
        <f>'Abstract.20 in 1'!E164</f>
        <v>2628</v>
      </c>
      <c r="F163" s="15" t="str">
        <f t="shared" si="4"/>
        <v>Nos</v>
      </c>
      <c r="G163" s="28">
        <f t="shared" si="5"/>
        <v>26280</v>
      </c>
    </row>
    <row r="164" spans="1:7" s="107" customFormat="1" ht="19">
      <c r="A164" s="111">
        <v>90</v>
      </c>
      <c r="B164" s="15">
        <f>'10 qts'!I1673</f>
        <v>10</v>
      </c>
      <c r="C164" s="15" t="str">
        <f>'10 qts'!J1673</f>
        <v>Nos</v>
      </c>
      <c r="D164" s="29" t="s">
        <v>561</v>
      </c>
      <c r="E164" s="15">
        <f>'Abstract.20 in 1'!E165</f>
        <v>3173</v>
      </c>
      <c r="F164" s="15" t="str">
        <f t="shared" si="4"/>
        <v>Nos</v>
      </c>
      <c r="G164" s="28">
        <f t="shared" si="5"/>
        <v>31730</v>
      </c>
    </row>
    <row r="165" spans="1:7" s="107" customFormat="1" ht="19">
      <c r="A165" s="111">
        <v>91</v>
      </c>
      <c r="B165" s="15">
        <f>'10 qts'!I1675</f>
        <v>10</v>
      </c>
      <c r="C165" s="15" t="str">
        <f>'10 qts'!J1675</f>
        <v>Nos</v>
      </c>
      <c r="D165" s="29" t="s">
        <v>562</v>
      </c>
      <c r="E165" s="15">
        <f>'Abstract.20 in 1'!E166</f>
        <v>1617</v>
      </c>
      <c r="F165" s="15" t="str">
        <f t="shared" si="4"/>
        <v>Nos</v>
      </c>
      <c r="G165" s="28">
        <f t="shared" si="5"/>
        <v>16170</v>
      </c>
    </row>
    <row r="166" spans="1:7" s="107" customFormat="1" ht="19">
      <c r="A166" s="111">
        <v>92</v>
      </c>
      <c r="B166" s="15">
        <f>'10 qts'!I1678</f>
        <v>30</v>
      </c>
      <c r="C166" s="15" t="str">
        <f>'10 qts'!J1678</f>
        <v>Nos</v>
      </c>
      <c r="D166" s="29" t="s">
        <v>563</v>
      </c>
      <c r="E166" s="15">
        <f>'Abstract.20 in 1'!E167</f>
        <v>829</v>
      </c>
      <c r="F166" s="15" t="str">
        <f t="shared" si="4"/>
        <v>Nos</v>
      </c>
      <c r="G166" s="28">
        <f t="shared" si="5"/>
        <v>24870</v>
      </c>
    </row>
    <row r="167" spans="1:7" s="107" customFormat="1" ht="19">
      <c r="A167" s="111">
        <v>93</v>
      </c>
      <c r="B167" s="15">
        <f>'10 qts'!I1681</f>
        <v>70</v>
      </c>
      <c r="C167" s="15" t="str">
        <f>'10 qts'!J1681</f>
        <v>Nos</v>
      </c>
      <c r="D167" s="369" t="s">
        <v>565</v>
      </c>
      <c r="E167" s="15">
        <f>'Abstract.20 in 1'!E168</f>
        <v>511</v>
      </c>
      <c r="F167" s="15" t="str">
        <f t="shared" si="4"/>
        <v>Nos</v>
      </c>
      <c r="G167" s="28">
        <f t="shared" si="5"/>
        <v>35770</v>
      </c>
    </row>
    <row r="168" spans="1:7" s="107" customFormat="1" ht="38">
      <c r="A168" s="111">
        <v>94</v>
      </c>
      <c r="B168" s="15">
        <f>'10 qts'!I1682</f>
        <v>10</v>
      </c>
      <c r="C168" s="15" t="str">
        <f>'10 qts'!J1682</f>
        <v>Nos</v>
      </c>
      <c r="D168" s="65" t="s">
        <v>566</v>
      </c>
      <c r="E168" s="15">
        <v>9287</v>
      </c>
      <c r="F168" s="15" t="str">
        <f t="shared" si="4"/>
        <v>Nos</v>
      </c>
      <c r="G168" s="28">
        <f t="shared" si="5"/>
        <v>92870</v>
      </c>
    </row>
    <row r="169" spans="1:7" s="107" customFormat="1" ht="19">
      <c r="A169" s="111">
        <v>95</v>
      </c>
      <c r="B169" s="15">
        <f>'10 qts'!I1684</f>
        <v>1</v>
      </c>
      <c r="C169" s="15" t="str">
        <f>'10 qts'!J1684</f>
        <v>NOS</v>
      </c>
      <c r="D169" s="364" t="s">
        <v>567</v>
      </c>
      <c r="E169" s="15">
        <f>'Abstract.20 in 1'!E170</f>
        <v>2746</v>
      </c>
      <c r="F169" s="15" t="str">
        <f t="shared" si="4"/>
        <v>NOS</v>
      </c>
      <c r="G169" s="28">
        <f t="shared" si="5"/>
        <v>2746</v>
      </c>
    </row>
    <row r="170" spans="1:7" s="107" customFormat="1" ht="38">
      <c r="A170" s="111">
        <v>96</v>
      </c>
      <c r="B170" s="15">
        <f>'10 qts'!I1686</f>
        <v>10</v>
      </c>
      <c r="C170" s="15" t="str">
        <f>'10 qts'!J1686</f>
        <v>RMT</v>
      </c>
      <c r="D170" s="364" t="s">
        <v>569</v>
      </c>
      <c r="E170" s="15">
        <f>'Abstract.20 in 1'!E171</f>
        <v>24</v>
      </c>
      <c r="F170" s="15" t="str">
        <f t="shared" si="4"/>
        <v>RMT</v>
      </c>
      <c r="G170" s="28">
        <f t="shared" si="5"/>
        <v>240</v>
      </c>
    </row>
    <row r="171" spans="1:7" s="107" customFormat="1" ht="19">
      <c r="A171" s="111">
        <v>97</v>
      </c>
      <c r="B171" s="15">
        <f>'10 qts'!I1691</f>
        <v>10</v>
      </c>
      <c r="C171" s="15" t="str">
        <f>'10 qts'!J1691</f>
        <v>NOS</v>
      </c>
      <c r="D171" s="366" t="s">
        <v>1266</v>
      </c>
      <c r="E171" s="15">
        <f>'Abstract.20 in 1'!E172</f>
        <v>1978</v>
      </c>
      <c r="F171" s="15" t="str">
        <f t="shared" si="4"/>
        <v>NOS</v>
      </c>
      <c r="G171" s="28">
        <f t="shared" si="5"/>
        <v>19780</v>
      </c>
    </row>
    <row r="172" spans="1:7" s="107" customFormat="1" ht="114">
      <c r="A172" s="111">
        <v>98</v>
      </c>
      <c r="B172" s="15">
        <f>'10 qts'!I1693</f>
        <v>225.71250000000001</v>
      </c>
      <c r="C172" s="15" t="s">
        <v>20</v>
      </c>
      <c r="D172" s="29" t="s">
        <v>1402</v>
      </c>
      <c r="E172" s="15">
        <f>Data!F1270</f>
        <v>712</v>
      </c>
      <c r="F172" s="15" t="str">
        <f t="shared" si="4"/>
        <v>Sqm</v>
      </c>
      <c r="G172" s="28">
        <f t="shared" si="5"/>
        <v>160707.30000000002</v>
      </c>
    </row>
    <row r="173" spans="1:7" s="107" customFormat="1" ht="304">
      <c r="A173" s="111">
        <v>99</v>
      </c>
      <c r="B173" s="15">
        <f>'10 qts'!I1697</f>
        <v>281.39999999999998</v>
      </c>
      <c r="C173" s="15" t="str">
        <f>'10 qts'!J1697</f>
        <v>Sqm</v>
      </c>
      <c r="D173" s="376" t="s">
        <v>579</v>
      </c>
      <c r="E173" s="15">
        <f>'Abstract.20 in 1'!E173</f>
        <v>4156.6499999999996</v>
      </c>
      <c r="F173" s="15" t="str">
        <f t="shared" si="4"/>
        <v>Sqm</v>
      </c>
      <c r="G173" s="28">
        <f t="shared" si="5"/>
        <v>1169681.3099999998</v>
      </c>
    </row>
    <row r="174" spans="1:7" s="107" customFormat="1" ht="76">
      <c r="A174" s="111">
        <v>100</v>
      </c>
      <c r="B174" s="15">
        <f>'10 qts'!I1698</f>
        <v>1</v>
      </c>
      <c r="C174" s="15" t="str">
        <f>'10 qts'!J1698</f>
        <v>Nos</v>
      </c>
      <c r="D174" s="377" t="s">
        <v>576</v>
      </c>
      <c r="E174" s="15">
        <f>'Abstract.20 in 1'!E176</f>
        <v>1500000</v>
      </c>
      <c r="F174" s="15" t="str">
        <f t="shared" si="4"/>
        <v>Nos</v>
      </c>
      <c r="G174" s="28">
        <f t="shared" si="5"/>
        <v>1500000</v>
      </c>
    </row>
    <row r="175" spans="1:7" s="107" customFormat="1" ht="285">
      <c r="A175" s="111">
        <v>101</v>
      </c>
      <c r="B175" s="15"/>
      <c r="C175" s="15"/>
      <c r="D175" s="152" t="s">
        <v>1403</v>
      </c>
      <c r="E175" s="15"/>
      <c r="F175" s="15"/>
      <c r="G175" s="28">
        <f t="shared" si="5"/>
        <v>0</v>
      </c>
    </row>
    <row r="176" spans="1:7" s="107" customFormat="1" ht="19">
      <c r="A176" s="111"/>
      <c r="B176" s="15">
        <f>'10 qts'!I1701</f>
        <v>40</v>
      </c>
      <c r="C176" s="15" t="s">
        <v>378</v>
      </c>
      <c r="D176" s="152" t="s">
        <v>1320</v>
      </c>
      <c r="E176" s="15">
        <v>2611.5300000000002</v>
      </c>
      <c r="F176" s="15"/>
      <c r="G176" s="28">
        <f t="shared" si="5"/>
        <v>104461.20000000001</v>
      </c>
    </row>
    <row r="177" spans="1:9" s="122" customFormat="1" ht="19">
      <c r="A177" s="362"/>
      <c r="B177" s="116"/>
      <c r="C177" s="117"/>
      <c r="D177" s="118" t="s">
        <v>14</v>
      </c>
      <c r="E177" s="119"/>
      <c r="F177" s="120"/>
      <c r="G177" s="121">
        <f>SUM(G6:G176)</f>
        <v>24885252.649214003</v>
      </c>
      <c r="I177" s="123">
        <f>G177+'Abstract.20 in 1'!G181</f>
        <v>104505047.98076202</v>
      </c>
    </row>
    <row r="178" spans="1:9" s="122" customFormat="1" ht="18">
      <c r="A178" s="355"/>
      <c r="B178" s="356"/>
      <c r="C178" s="357"/>
      <c r="D178" s="358"/>
      <c r="E178" s="359"/>
      <c r="F178" s="360"/>
      <c r="G178" s="361"/>
      <c r="H178" s="123"/>
    </row>
  </sheetData>
  <mergeCells count="5">
    <mergeCell ref="A1:G1"/>
    <mergeCell ref="A2:G2"/>
    <mergeCell ref="A3:G3"/>
    <mergeCell ref="A4:G4"/>
    <mergeCell ref="B5:C5"/>
  </mergeCells>
  <printOptions horizontalCentered="1"/>
  <pageMargins left="0.35" right="0.35" top="0.52" bottom="0.52" header="0.2" footer="0.2"/>
  <pageSetup paperSize="9" scale="75" fitToHeight="5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X1722"/>
  <sheetViews>
    <sheetView view="pageBreakPreview" topLeftCell="A365" zoomScaleNormal="70" zoomScaleSheetLayoutView="55" workbookViewId="0">
      <selection activeCell="F367" sqref="F367"/>
    </sheetView>
  </sheetViews>
  <sheetFormatPr baseColWidth="10" defaultColWidth="10.33203125" defaultRowHeight="18"/>
  <cols>
    <col min="1" max="1" width="7.1640625" style="4" customWidth="1"/>
    <col min="2" max="2" width="47.33203125" style="32" customWidth="1"/>
    <col min="3" max="3" width="8" style="101" bestFit="1" customWidth="1"/>
    <col min="4" max="4" width="9.1640625" style="101" bestFit="1" customWidth="1"/>
    <col min="5" max="5" width="6.6640625" style="101" bestFit="1" customWidth="1"/>
    <col min="6" max="6" width="8.33203125" style="102" bestFit="1" customWidth="1"/>
    <col min="7" max="7" width="10" style="102" bestFit="1" customWidth="1"/>
    <col min="8" max="8" width="11.6640625" style="102" bestFit="1" customWidth="1"/>
    <col min="9" max="9" width="12" style="103" bestFit="1" customWidth="1"/>
    <col min="10" max="10" width="10.33203125" style="104" bestFit="1" customWidth="1"/>
    <col min="11" max="11" width="11.5" style="32" bestFit="1" customWidth="1"/>
    <col min="12" max="12" width="8.33203125" style="32" bestFit="1" customWidth="1"/>
    <col min="13" max="14" width="16" style="32" bestFit="1" customWidth="1"/>
    <col min="15" max="15" width="8.33203125" style="32" bestFit="1" customWidth="1"/>
    <col min="16" max="16" width="10.33203125" style="32"/>
    <col min="17" max="17" width="10.83203125" style="32" customWidth="1"/>
    <col min="18" max="18" width="11.83203125" style="32" customWidth="1"/>
    <col min="19" max="19" width="10.5" style="32" customWidth="1"/>
    <col min="20" max="21" width="16" style="32" customWidth="1"/>
    <col min="22" max="22" width="14.5" style="32" customWidth="1"/>
    <col min="23" max="23" width="10.33203125" style="32" customWidth="1"/>
    <col min="24" max="256" width="10.33203125" style="32"/>
    <col min="257" max="257" width="9.6640625" style="32" bestFit="1" customWidth="1"/>
    <col min="258" max="258" width="40.1640625" style="32" customWidth="1"/>
    <col min="259" max="259" width="6" style="32" bestFit="1" customWidth="1"/>
    <col min="260" max="260" width="3.1640625" style="32" customWidth="1"/>
    <col min="261" max="261" width="6" style="32" bestFit="1" customWidth="1"/>
    <col min="262" max="262" width="10.83203125" style="32" bestFit="1" customWidth="1"/>
    <col min="263" max="263" width="9.5" style="32" bestFit="1" customWidth="1"/>
    <col min="264" max="264" width="11.33203125" style="32" bestFit="1" customWidth="1"/>
    <col min="265" max="265" width="12" style="32" bestFit="1" customWidth="1"/>
    <col min="266" max="266" width="10.33203125" style="32"/>
    <col min="267" max="267" width="11.5" style="32" bestFit="1" customWidth="1"/>
    <col min="268" max="268" width="8.33203125" style="32" bestFit="1" customWidth="1"/>
    <col min="269" max="270" width="16" style="32" bestFit="1" customWidth="1"/>
    <col min="271" max="271" width="8.33203125" style="32" bestFit="1" customWidth="1"/>
    <col min="272" max="272" width="10.33203125" style="32"/>
    <col min="273" max="278" width="0" style="32" hidden="1" customWidth="1"/>
    <col min="279" max="512" width="10.33203125" style="32"/>
    <col min="513" max="513" width="9.6640625" style="32" bestFit="1" customWidth="1"/>
    <col min="514" max="514" width="40.1640625" style="32" customWidth="1"/>
    <col min="515" max="515" width="6" style="32" bestFit="1" customWidth="1"/>
    <col min="516" max="516" width="3.1640625" style="32" customWidth="1"/>
    <col min="517" max="517" width="6" style="32" bestFit="1" customWidth="1"/>
    <col min="518" max="518" width="10.83203125" style="32" bestFit="1" customWidth="1"/>
    <col min="519" max="519" width="9.5" style="32" bestFit="1" customWidth="1"/>
    <col min="520" max="520" width="11.33203125" style="32" bestFit="1" customWidth="1"/>
    <col min="521" max="521" width="12" style="32" bestFit="1" customWidth="1"/>
    <col min="522" max="522" width="10.33203125" style="32"/>
    <col min="523" max="523" width="11.5" style="32" bestFit="1" customWidth="1"/>
    <col min="524" max="524" width="8.33203125" style="32" bestFit="1" customWidth="1"/>
    <col min="525" max="526" width="16" style="32" bestFit="1" customWidth="1"/>
    <col min="527" max="527" width="8.33203125" style="32" bestFit="1" customWidth="1"/>
    <col min="528" max="528" width="10.33203125" style="32"/>
    <col min="529" max="534" width="0" style="32" hidden="1" customWidth="1"/>
    <col min="535" max="768" width="10.33203125" style="32"/>
    <col min="769" max="769" width="9.6640625" style="32" bestFit="1" customWidth="1"/>
    <col min="770" max="770" width="40.1640625" style="32" customWidth="1"/>
    <col min="771" max="771" width="6" style="32" bestFit="1" customWidth="1"/>
    <col min="772" max="772" width="3.1640625" style="32" customWidth="1"/>
    <col min="773" max="773" width="6" style="32" bestFit="1" customWidth="1"/>
    <col min="774" max="774" width="10.83203125" style="32" bestFit="1" customWidth="1"/>
    <col min="775" max="775" width="9.5" style="32" bestFit="1" customWidth="1"/>
    <col min="776" max="776" width="11.33203125" style="32" bestFit="1" customWidth="1"/>
    <col min="777" max="777" width="12" style="32" bestFit="1" customWidth="1"/>
    <col min="778" max="778" width="10.33203125" style="32"/>
    <col min="779" max="779" width="11.5" style="32" bestFit="1" customWidth="1"/>
    <col min="780" max="780" width="8.33203125" style="32" bestFit="1" customWidth="1"/>
    <col min="781" max="782" width="16" style="32" bestFit="1" customWidth="1"/>
    <col min="783" max="783" width="8.33203125" style="32" bestFit="1" customWidth="1"/>
    <col min="784" max="784" width="10.33203125" style="32"/>
    <col min="785" max="790" width="0" style="32" hidden="1" customWidth="1"/>
    <col min="791" max="1024" width="10.33203125" style="32"/>
    <col min="1025" max="1025" width="9.6640625" style="32" bestFit="1" customWidth="1"/>
    <col min="1026" max="1026" width="40.1640625" style="32" customWidth="1"/>
    <col min="1027" max="1027" width="6" style="32" bestFit="1" customWidth="1"/>
    <col min="1028" max="1028" width="3.1640625" style="32" customWidth="1"/>
    <col min="1029" max="1029" width="6" style="32" bestFit="1" customWidth="1"/>
    <col min="1030" max="1030" width="10.83203125" style="32" bestFit="1" customWidth="1"/>
    <col min="1031" max="1031" width="9.5" style="32" bestFit="1" customWidth="1"/>
    <col min="1032" max="1032" width="11.33203125" style="32" bestFit="1" customWidth="1"/>
    <col min="1033" max="1033" width="12" style="32" bestFit="1" customWidth="1"/>
    <col min="1034" max="1034" width="10.33203125" style="32"/>
    <col min="1035" max="1035" width="11.5" style="32" bestFit="1" customWidth="1"/>
    <col min="1036" max="1036" width="8.33203125" style="32" bestFit="1" customWidth="1"/>
    <col min="1037" max="1038" width="16" style="32" bestFit="1" customWidth="1"/>
    <col min="1039" max="1039" width="8.33203125" style="32" bestFit="1" customWidth="1"/>
    <col min="1040" max="1040" width="10.33203125" style="32"/>
    <col min="1041" max="1046" width="0" style="32" hidden="1" customWidth="1"/>
    <col min="1047" max="1280" width="10.33203125" style="32"/>
    <col min="1281" max="1281" width="9.6640625" style="32" bestFit="1" customWidth="1"/>
    <col min="1282" max="1282" width="40.1640625" style="32" customWidth="1"/>
    <col min="1283" max="1283" width="6" style="32" bestFit="1" customWidth="1"/>
    <col min="1284" max="1284" width="3.1640625" style="32" customWidth="1"/>
    <col min="1285" max="1285" width="6" style="32" bestFit="1" customWidth="1"/>
    <col min="1286" max="1286" width="10.83203125" style="32" bestFit="1" customWidth="1"/>
    <col min="1287" max="1287" width="9.5" style="32" bestFit="1" customWidth="1"/>
    <col min="1288" max="1288" width="11.33203125" style="32" bestFit="1" customWidth="1"/>
    <col min="1289" max="1289" width="12" style="32" bestFit="1" customWidth="1"/>
    <col min="1290" max="1290" width="10.33203125" style="32"/>
    <col min="1291" max="1291" width="11.5" style="32" bestFit="1" customWidth="1"/>
    <col min="1292" max="1292" width="8.33203125" style="32" bestFit="1" customWidth="1"/>
    <col min="1293" max="1294" width="16" style="32" bestFit="1" customWidth="1"/>
    <col min="1295" max="1295" width="8.33203125" style="32" bestFit="1" customWidth="1"/>
    <col min="1296" max="1296" width="10.33203125" style="32"/>
    <col min="1297" max="1302" width="0" style="32" hidden="1" customWidth="1"/>
    <col min="1303" max="1536" width="10.33203125" style="32"/>
    <col min="1537" max="1537" width="9.6640625" style="32" bestFit="1" customWidth="1"/>
    <col min="1538" max="1538" width="40.1640625" style="32" customWidth="1"/>
    <col min="1539" max="1539" width="6" style="32" bestFit="1" customWidth="1"/>
    <col min="1540" max="1540" width="3.1640625" style="32" customWidth="1"/>
    <col min="1541" max="1541" width="6" style="32" bestFit="1" customWidth="1"/>
    <col min="1542" max="1542" width="10.83203125" style="32" bestFit="1" customWidth="1"/>
    <col min="1543" max="1543" width="9.5" style="32" bestFit="1" customWidth="1"/>
    <col min="1544" max="1544" width="11.33203125" style="32" bestFit="1" customWidth="1"/>
    <col min="1545" max="1545" width="12" style="32" bestFit="1" customWidth="1"/>
    <col min="1546" max="1546" width="10.33203125" style="32"/>
    <col min="1547" max="1547" width="11.5" style="32" bestFit="1" customWidth="1"/>
    <col min="1548" max="1548" width="8.33203125" style="32" bestFit="1" customWidth="1"/>
    <col min="1549" max="1550" width="16" style="32" bestFit="1" customWidth="1"/>
    <col min="1551" max="1551" width="8.33203125" style="32" bestFit="1" customWidth="1"/>
    <col min="1552" max="1552" width="10.33203125" style="32"/>
    <col min="1553" max="1558" width="0" style="32" hidden="1" customWidth="1"/>
    <col min="1559" max="1792" width="10.33203125" style="32"/>
    <col min="1793" max="1793" width="9.6640625" style="32" bestFit="1" customWidth="1"/>
    <col min="1794" max="1794" width="40.1640625" style="32" customWidth="1"/>
    <col min="1795" max="1795" width="6" style="32" bestFit="1" customWidth="1"/>
    <col min="1796" max="1796" width="3.1640625" style="32" customWidth="1"/>
    <col min="1797" max="1797" width="6" style="32" bestFit="1" customWidth="1"/>
    <col min="1798" max="1798" width="10.83203125" style="32" bestFit="1" customWidth="1"/>
    <col min="1799" max="1799" width="9.5" style="32" bestFit="1" customWidth="1"/>
    <col min="1800" max="1800" width="11.33203125" style="32" bestFit="1" customWidth="1"/>
    <col min="1801" max="1801" width="12" style="32" bestFit="1" customWidth="1"/>
    <col min="1802" max="1802" width="10.33203125" style="32"/>
    <col min="1803" max="1803" width="11.5" style="32" bestFit="1" customWidth="1"/>
    <col min="1804" max="1804" width="8.33203125" style="32" bestFit="1" customWidth="1"/>
    <col min="1805" max="1806" width="16" style="32" bestFit="1" customWidth="1"/>
    <col min="1807" max="1807" width="8.33203125" style="32" bestFit="1" customWidth="1"/>
    <col min="1808" max="1808" width="10.33203125" style="32"/>
    <col min="1809" max="1814" width="0" style="32" hidden="1" customWidth="1"/>
    <col min="1815" max="2048" width="10.33203125" style="32"/>
    <col min="2049" max="2049" width="9.6640625" style="32" bestFit="1" customWidth="1"/>
    <col min="2050" max="2050" width="40.1640625" style="32" customWidth="1"/>
    <col min="2051" max="2051" width="6" style="32" bestFit="1" customWidth="1"/>
    <col min="2052" max="2052" width="3.1640625" style="32" customWidth="1"/>
    <col min="2053" max="2053" width="6" style="32" bestFit="1" customWidth="1"/>
    <col min="2054" max="2054" width="10.83203125" style="32" bestFit="1" customWidth="1"/>
    <col min="2055" max="2055" width="9.5" style="32" bestFit="1" customWidth="1"/>
    <col min="2056" max="2056" width="11.33203125" style="32" bestFit="1" customWidth="1"/>
    <col min="2057" max="2057" width="12" style="32" bestFit="1" customWidth="1"/>
    <col min="2058" max="2058" width="10.33203125" style="32"/>
    <col min="2059" max="2059" width="11.5" style="32" bestFit="1" customWidth="1"/>
    <col min="2060" max="2060" width="8.33203125" style="32" bestFit="1" customWidth="1"/>
    <col min="2061" max="2062" width="16" style="32" bestFit="1" customWidth="1"/>
    <col min="2063" max="2063" width="8.33203125" style="32" bestFit="1" customWidth="1"/>
    <col min="2064" max="2064" width="10.33203125" style="32"/>
    <col min="2065" max="2070" width="0" style="32" hidden="1" customWidth="1"/>
    <col min="2071" max="2304" width="10.33203125" style="32"/>
    <col min="2305" max="2305" width="9.6640625" style="32" bestFit="1" customWidth="1"/>
    <col min="2306" max="2306" width="40.1640625" style="32" customWidth="1"/>
    <col min="2307" max="2307" width="6" style="32" bestFit="1" customWidth="1"/>
    <col min="2308" max="2308" width="3.1640625" style="32" customWidth="1"/>
    <col min="2309" max="2309" width="6" style="32" bestFit="1" customWidth="1"/>
    <col min="2310" max="2310" width="10.83203125" style="32" bestFit="1" customWidth="1"/>
    <col min="2311" max="2311" width="9.5" style="32" bestFit="1" customWidth="1"/>
    <col min="2312" max="2312" width="11.33203125" style="32" bestFit="1" customWidth="1"/>
    <col min="2313" max="2313" width="12" style="32" bestFit="1" customWidth="1"/>
    <col min="2314" max="2314" width="10.33203125" style="32"/>
    <col min="2315" max="2315" width="11.5" style="32" bestFit="1" customWidth="1"/>
    <col min="2316" max="2316" width="8.33203125" style="32" bestFit="1" customWidth="1"/>
    <col min="2317" max="2318" width="16" style="32" bestFit="1" customWidth="1"/>
    <col min="2319" max="2319" width="8.33203125" style="32" bestFit="1" customWidth="1"/>
    <col min="2320" max="2320" width="10.33203125" style="32"/>
    <col min="2321" max="2326" width="0" style="32" hidden="1" customWidth="1"/>
    <col min="2327" max="2560" width="10.33203125" style="32"/>
    <col min="2561" max="2561" width="9.6640625" style="32" bestFit="1" customWidth="1"/>
    <col min="2562" max="2562" width="40.1640625" style="32" customWidth="1"/>
    <col min="2563" max="2563" width="6" style="32" bestFit="1" customWidth="1"/>
    <col min="2564" max="2564" width="3.1640625" style="32" customWidth="1"/>
    <col min="2565" max="2565" width="6" style="32" bestFit="1" customWidth="1"/>
    <col min="2566" max="2566" width="10.83203125" style="32" bestFit="1" customWidth="1"/>
    <col min="2567" max="2567" width="9.5" style="32" bestFit="1" customWidth="1"/>
    <col min="2568" max="2568" width="11.33203125" style="32" bestFit="1" customWidth="1"/>
    <col min="2569" max="2569" width="12" style="32" bestFit="1" customWidth="1"/>
    <col min="2570" max="2570" width="10.33203125" style="32"/>
    <col min="2571" max="2571" width="11.5" style="32" bestFit="1" customWidth="1"/>
    <col min="2572" max="2572" width="8.33203125" style="32" bestFit="1" customWidth="1"/>
    <col min="2573" max="2574" width="16" style="32" bestFit="1" customWidth="1"/>
    <col min="2575" max="2575" width="8.33203125" style="32" bestFit="1" customWidth="1"/>
    <col min="2576" max="2576" width="10.33203125" style="32"/>
    <col min="2577" max="2582" width="0" style="32" hidden="1" customWidth="1"/>
    <col min="2583" max="2816" width="10.33203125" style="32"/>
    <col min="2817" max="2817" width="9.6640625" style="32" bestFit="1" customWidth="1"/>
    <col min="2818" max="2818" width="40.1640625" style="32" customWidth="1"/>
    <col min="2819" max="2819" width="6" style="32" bestFit="1" customWidth="1"/>
    <col min="2820" max="2820" width="3.1640625" style="32" customWidth="1"/>
    <col min="2821" max="2821" width="6" style="32" bestFit="1" customWidth="1"/>
    <col min="2822" max="2822" width="10.83203125" style="32" bestFit="1" customWidth="1"/>
    <col min="2823" max="2823" width="9.5" style="32" bestFit="1" customWidth="1"/>
    <col min="2824" max="2824" width="11.33203125" style="32" bestFit="1" customWidth="1"/>
    <col min="2825" max="2825" width="12" style="32" bestFit="1" customWidth="1"/>
    <col min="2826" max="2826" width="10.33203125" style="32"/>
    <col min="2827" max="2827" width="11.5" style="32" bestFit="1" customWidth="1"/>
    <col min="2828" max="2828" width="8.33203125" style="32" bestFit="1" customWidth="1"/>
    <col min="2829" max="2830" width="16" style="32" bestFit="1" customWidth="1"/>
    <col min="2831" max="2831" width="8.33203125" style="32" bestFit="1" customWidth="1"/>
    <col min="2832" max="2832" width="10.33203125" style="32"/>
    <col min="2833" max="2838" width="0" style="32" hidden="1" customWidth="1"/>
    <col min="2839" max="3072" width="10.33203125" style="32"/>
    <col min="3073" max="3073" width="9.6640625" style="32" bestFit="1" customWidth="1"/>
    <col min="3074" max="3074" width="40.1640625" style="32" customWidth="1"/>
    <col min="3075" max="3075" width="6" style="32" bestFit="1" customWidth="1"/>
    <col min="3076" max="3076" width="3.1640625" style="32" customWidth="1"/>
    <col min="3077" max="3077" width="6" style="32" bestFit="1" customWidth="1"/>
    <col min="3078" max="3078" width="10.83203125" style="32" bestFit="1" customWidth="1"/>
    <col min="3079" max="3079" width="9.5" style="32" bestFit="1" customWidth="1"/>
    <col min="3080" max="3080" width="11.33203125" style="32" bestFit="1" customWidth="1"/>
    <col min="3081" max="3081" width="12" style="32" bestFit="1" customWidth="1"/>
    <col min="3082" max="3082" width="10.33203125" style="32"/>
    <col min="3083" max="3083" width="11.5" style="32" bestFit="1" customWidth="1"/>
    <col min="3084" max="3084" width="8.33203125" style="32" bestFit="1" customWidth="1"/>
    <col min="3085" max="3086" width="16" style="32" bestFit="1" customWidth="1"/>
    <col min="3087" max="3087" width="8.33203125" style="32" bestFit="1" customWidth="1"/>
    <col min="3088" max="3088" width="10.33203125" style="32"/>
    <col min="3089" max="3094" width="0" style="32" hidden="1" customWidth="1"/>
    <col min="3095" max="3328" width="10.33203125" style="32"/>
    <col min="3329" max="3329" width="9.6640625" style="32" bestFit="1" customWidth="1"/>
    <col min="3330" max="3330" width="40.1640625" style="32" customWidth="1"/>
    <col min="3331" max="3331" width="6" style="32" bestFit="1" customWidth="1"/>
    <col min="3332" max="3332" width="3.1640625" style="32" customWidth="1"/>
    <col min="3333" max="3333" width="6" style="32" bestFit="1" customWidth="1"/>
    <col min="3334" max="3334" width="10.83203125" style="32" bestFit="1" customWidth="1"/>
    <col min="3335" max="3335" width="9.5" style="32" bestFit="1" customWidth="1"/>
    <col min="3336" max="3336" width="11.33203125" style="32" bestFit="1" customWidth="1"/>
    <col min="3337" max="3337" width="12" style="32" bestFit="1" customWidth="1"/>
    <col min="3338" max="3338" width="10.33203125" style="32"/>
    <col min="3339" max="3339" width="11.5" style="32" bestFit="1" customWidth="1"/>
    <col min="3340" max="3340" width="8.33203125" style="32" bestFit="1" customWidth="1"/>
    <col min="3341" max="3342" width="16" style="32" bestFit="1" customWidth="1"/>
    <col min="3343" max="3343" width="8.33203125" style="32" bestFit="1" customWidth="1"/>
    <col min="3344" max="3344" width="10.33203125" style="32"/>
    <col min="3345" max="3350" width="0" style="32" hidden="1" customWidth="1"/>
    <col min="3351" max="3584" width="10.33203125" style="32"/>
    <col min="3585" max="3585" width="9.6640625" style="32" bestFit="1" customWidth="1"/>
    <col min="3586" max="3586" width="40.1640625" style="32" customWidth="1"/>
    <col min="3587" max="3587" width="6" style="32" bestFit="1" customWidth="1"/>
    <col min="3588" max="3588" width="3.1640625" style="32" customWidth="1"/>
    <col min="3589" max="3589" width="6" style="32" bestFit="1" customWidth="1"/>
    <col min="3590" max="3590" width="10.83203125" style="32" bestFit="1" customWidth="1"/>
    <col min="3591" max="3591" width="9.5" style="32" bestFit="1" customWidth="1"/>
    <col min="3592" max="3592" width="11.33203125" style="32" bestFit="1" customWidth="1"/>
    <col min="3593" max="3593" width="12" style="32" bestFit="1" customWidth="1"/>
    <col min="3594" max="3594" width="10.33203125" style="32"/>
    <col min="3595" max="3595" width="11.5" style="32" bestFit="1" customWidth="1"/>
    <col min="3596" max="3596" width="8.33203125" style="32" bestFit="1" customWidth="1"/>
    <col min="3597" max="3598" width="16" style="32" bestFit="1" customWidth="1"/>
    <col min="3599" max="3599" width="8.33203125" style="32" bestFit="1" customWidth="1"/>
    <col min="3600" max="3600" width="10.33203125" style="32"/>
    <col min="3601" max="3606" width="0" style="32" hidden="1" customWidth="1"/>
    <col min="3607" max="3840" width="10.33203125" style="32"/>
    <col min="3841" max="3841" width="9.6640625" style="32" bestFit="1" customWidth="1"/>
    <col min="3842" max="3842" width="40.1640625" style="32" customWidth="1"/>
    <col min="3843" max="3843" width="6" style="32" bestFit="1" customWidth="1"/>
    <col min="3844" max="3844" width="3.1640625" style="32" customWidth="1"/>
    <col min="3845" max="3845" width="6" style="32" bestFit="1" customWidth="1"/>
    <col min="3846" max="3846" width="10.83203125" style="32" bestFit="1" customWidth="1"/>
    <col min="3847" max="3847" width="9.5" style="32" bestFit="1" customWidth="1"/>
    <col min="3848" max="3848" width="11.33203125" style="32" bestFit="1" customWidth="1"/>
    <col min="3849" max="3849" width="12" style="32" bestFit="1" customWidth="1"/>
    <col min="3850" max="3850" width="10.33203125" style="32"/>
    <col min="3851" max="3851" width="11.5" style="32" bestFit="1" customWidth="1"/>
    <col min="3852" max="3852" width="8.33203125" style="32" bestFit="1" customWidth="1"/>
    <col min="3853" max="3854" width="16" style="32" bestFit="1" customWidth="1"/>
    <col min="3855" max="3855" width="8.33203125" style="32" bestFit="1" customWidth="1"/>
    <col min="3856" max="3856" width="10.33203125" style="32"/>
    <col min="3857" max="3862" width="0" style="32" hidden="1" customWidth="1"/>
    <col min="3863" max="4096" width="10.33203125" style="32"/>
    <col min="4097" max="4097" width="9.6640625" style="32" bestFit="1" customWidth="1"/>
    <col min="4098" max="4098" width="40.1640625" style="32" customWidth="1"/>
    <col min="4099" max="4099" width="6" style="32" bestFit="1" customWidth="1"/>
    <col min="4100" max="4100" width="3.1640625" style="32" customWidth="1"/>
    <col min="4101" max="4101" width="6" style="32" bestFit="1" customWidth="1"/>
    <col min="4102" max="4102" width="10.83203125" style="32" bestFit="1" customWidth="1"/>
    <col min="4103" max="4103" width="9.5" style="32" bestFit="1" customWidth="1"/>
    <col min="4104" max="4104" width="11.33203125" style="32" bestFit="1" customWidth="1"/>
    <col min="4105" max="4105" width="12" style="32" bestFit="1" customWidth="1"/>
    <col min="4106" max="4106" width="10.33203125" style="32"/>
    <col min="4107" max="4107" width="11.5" style="32" bestFit="1" customWidth="1"/>
    <col min="4108" max="4108" width="8.33203125" style="32" bestFit="1" customWidth="1"/>
    <col min="4109" max="4110" width="16" style="32" bestFit="1" customWidth="1"/>
    <col min="4111" max="4111" width="8.33203125" style="32" bestFit="1" customWidth="1"/>
    <col min="4112" max="4112" width="10.33203125" style="32"/>
    <col min="4113" max="4118" width="0" style="32" hidden="1" customWidth="1"/>
    <col min="4119" max="4352" width="10.33203125" style="32"/>
    <col min="4353" max="4353" width="9.6640625" style="32" bestFit="1" customWidth="1"/>
    <col min="4354" max="4354" width="40.1640625" style="32" customWidth="1"/>
    <col min="4355" max="4355" width="6" style="32" bestFit="1" customWidth="1"/>
    <col min="4356" max="4356" width="3.1640625" style="32" customWidth="1"/>
    <col min="4357" max="4357" width="6" style="32" bestFit="1" customWidth="1"/>
    <col min="4358" max="4358" width="10.83203125" style="32" bestFit="1" customWidth="1"/>
    <col min="4359" max="4359" width="9.5" style="32" bestFit="1" customWidth="1"/>
    <col min="4360" max="4360" width="11.33203125" style="32" bestFit="1" customWidth="1"/>
    <col min="4361" max="4361" width="12" style="32" bestFit="1" customWidth="1"/>
    <col min="4362" max="4362" width="10.33203125" style="32"/>
    <col min="4363" max="4363" width="11.5" style="32" bestFit="1" customWidth="1"/>
    <col min="4364" max="4364" width="8.33203125" style="32" bestFit="1" customWidth="1"/>
    <col min="4365" max="4366" width="16" style="32" bestFit="1" customWidth="1"/>
    <col min="4367" max="4367" width="8.33203125" style="32" bestFit="1" customWidth="1"/>
    <col min="4368" max="4368" width="10.33203125" style="32"/>
    <col min="4369" max="4374" width="0" style="32" hidden="1" customWidth="1"/>
    <col min="4375" max="4608" width="10.33203125" style="32"/>
    <col min="4609" max="4609" width="9.6640625" style="32" bestFit="1" customWidth="1"/>
    <col min="4610" max="4610" width="40.1640625" style="32" customWidth="1"/>
    <col min="4611" max="4611" width="6" style="32" bestFit="1" customWidth="1"/>
    <col min="4612" max="4612" width="3.1640625" style="32" customWidth="1"/>
    <col min="4613" max="4613" width="6" style="32" bestFit="1" customWidth="1"/>
    <col min="4614" max="4614" width="10.83203125" style="32" bestFit="1" customWidth="1"/>
    <col min="4615" max="4615" width="9.5" style="32" bestFit="1" customWidth="1"/>
    <col min="4616" max="4616" width="11.33203125" style="32" bestFit="1" customWidth="1"/>
    <col min="4617" max="4617" width="12" style="32" bestFit="1" customWidth="1"/>
    <col min="4618" max="4618" width="10.33203125" style="32"/>
    <col min="4619" max="4619" width="11.5" style="32" bestFit="1" customWidth="1"/>
    <col min="4620" max="4620" width="8.33203125" style="32" bestFit="1" customWidth="1"/>
    <col min="4621" max="4622" width="16" style="32" bestFit="1" customWidth="1"/>
    <col min="4623" max="4623" width="8.33203125" style="32" bestFit="1" customWidth="1"/>
    <col min="4624" max="4624" width="10.33203125" style="32"/>
    <col min="4625" max="4630" width="0" style="32" hidden="1" customWidth="1"/>
    <col min="4631" max="4864" width="10.33203125" style="32"/>
    <col min="4865" max="4865" width="9.6640625" style="32" bestFit="1" customWidth="1"/>
    <col min="4866" max="4866" width="40.1640625" style="32" customWidth="1"/>
    <col min="4867" max="4867" width="6" style="32" bestFit="1" customWidth="1"/>
    <col min="4868" max="4868" width="3.1640625" style="32" customWidth="1"/>
    <col min="4869" max="4869" width="6" style="32" bestFit="1" customWidth="1"/>
    <col min="4870" max="4870" width="10.83203125" style="32" bestFit="1" customWidth="1"/>
    <col min="4871" max="4871" width="9.5" style="32" bestFit="1" customWidth="1"/>
    <col min="4872" max="4872" width="11.33203125" style="32" bestFit="1" customWidth="1"/>
    <col min="4873" max="4873" width="12" style="32" bestFit="1" customWidth="1"/>
    <col min="4874" max="4874" width="10.33203125" style="32"/>
    <col min="4875" max="4875" width="11.5" style="32" bestFit="1" customWidth="1"/>
    <col min="4876" max="4876" width="8.33203125" style="32" bestFit="1" customWidth="1"/>
    <col min="4877" max="4878" width="16" style="32" bestFit="1" customWidth="1"/>
    <col min="4879" max="4879" width="8.33203125" style="32" bestFit="1" customWidth="1"/>
    <col min="4880" max="4880" width="10.33203125" style="32"/>
    <col min="4881" max="4886" width="0" style="32" hidden="1" customWidth="1"/>
    <col min="4887" max="5120" width="10.33203125" style="32"/>
    <col min="5121" max="5121" width="9.6640625" style="32" bestFit="1" customWidth="1"/>
    <col min="5122" max="5122" width="40.1640625" style="32" customWidth="1"/>
    <col min="5123" max="5123" width="6" style="32" bestFit="1" customWidth="1"/>
    <col min="5124" max="5124" width="3.1640625" style="32" customWidth="1"/>
    <col min="5125" max="5125" width="6" style="32" bestFit="1" customWidth="1"/>
    <col min="5126" max="5126" width="10.83203125" style="32" bestFit="1" customWidth="1"/>
    <col min="5127" max="5127" width="9.5" style="32" bestFit="1" customWidth="1"/>
    <col min="5128" max="5128" width="11.33203125" style="32" bestFit="1" customWidth="1"/>
    <col min="5129" max="5129" width="12" style="32" bestFit="1" customWidth="1"/>
    <col min="5130" max="5130" width="10.33203125" style="32"/>
    <col min="5131" max="5131" width="11.5" style="32" bestFit="1" customWidth="1"/>
    <col min="5132" max="5132" width="8.33203125" style="32" bestFit="1" customWidth="1"/>
    <col min="5133" max="5134" width="16" style="32" bestFit="1" customWidth="1"/>
    <col min="5135" max="5135" width="8.33203125" style="32" bestFit="1" customWidth="1"/>
    <col min="5136" max="5136" width="10.33203125" style="32"/>
    <col min="5137" max="5142" width="0" style="32" hidden="1" customWidth="1"/>
    <col min="5143" max="5376" width="10.33203125" style="32"/>
    <col min="5377" max="5377" width="9.6640625" style="32" bestFit="1" customWidth="1"/>
    <col min="5378" max="5378" width="40.1640625" style="32" customWidth="1"/>
    <col min="5379" max="5379" width="6" style="32" bestFit="1" customWidth="1"/>
    <col min="5380" max="5380" width="3.1640625" style="32" customWidth="1"/>
    <col min="5381" max="5381" width="6" style="32" bestFit="1" customWidth="1"/>
    <col min="5382" max="5382" width="10.83203125" style="32" bestFit="1" customWidth="1"/>
    <col min="5383" max="5383" width="9.5" style="32" bestFit="1" customWidth="1"/>
    <col min="5384" max="5384" width="11.33203125" style="32" bestFit="1" customWidth="1"/>
    <col min="5385" max="5385" width="12" style="32" bestFit="1" customWidth="1"/>
    <col min="5386" max="5386" width="10.33203125" style="32"/>
    <col min="5387" max="5387" width="11.5" style="32" bestFit="1" customWidth="1"/>
    <col min="5388" max="5388" width="8.33203125" style="32" bestFit="1" customWidth="1"/>
    <col min="5389" max="5390" width="16" style="32" bestFit="1" customWidth="1"/>
    <col min="5391" max="5391" width="8.33203125" style="32" bestFit="1" customWidth="1"/>
    <col min="5392" max="5392" width="10.33203125" style="32"/>
    <col min="5393" max="5398" width="0" style="32" hidden="1" customWidth="1"/>
    <col min="5399" max="5632" width="10.33203125" style="32"/>
    <col min="5633" max="5633" width="9.6640625" style="32" bestFit="1" customWidth="1"/>
    <col min="5634" max="5634" width="40.1640625" style="32" customWidth="1"/>
    <col min="5635" max="5635" width="6" style="32" bestFit="1" customWidth="1"/>
    <col min="5636" max="5636" width="3.1640625" style="32" customWidth="1"/>
    <col min="5637" max="5637" width="6" style="32" bestFit="1" customWidth="1"/>
    <col min="5638" max="5638" width="10.83203125" style="32" bestFit="1" customWidth="1"/>
    <col min="5639" max="5639" width="9.5" style="32" bestFit="1" customWidth="1"/>
    <col min="5640" max="5640" width="11.33203125" style="32" bestFit="1" customWidth="1"/>
    <col min="5641" max="5641" width="12" style="32" bestFit="1" customWidth="1"/>
    <col min="5642" max="5642" width="10.33203125" style="32"/>
    <col min="5643" max="5643" width="11.5" style="32" bestFit="1" customWidth="1"/>
    <col min="5644" max="5644" width="8.33203125" style="32" bestFit="1" customWidth="1"/>
    <col min="5645" max="5646" width="16" style="32" bestFit="1" customWidth="1"/>
    <col min="5647" max="5647" width="8.33203125" style="32" bestFit="1" customWidth="1"/>
    <col min="5648" max="5648" width="10.33203125" style="32"/>
    <col min="5649" max="5654" width="0" style="32" hidden="1" customWidth="1"/>
    <col min="5655" max="5888" width="10.33203125" style="32"/>
    <col min="5889" max="5889" width="9.6640625" style="32" bestFit="1" customWidth="1"/>
    <col min="5890" max="5890" width="40.1640625" style="32" customWidth="1"/>
    <col min="5891" max="5891" width="6" style="32" bestFit="1" customWidth="1"/>
    <col min="5892" max="5892" width="3.1640625" style="32" customWidth="1"/>
    <col min="5893" max="5893" width="6" style="32" bestFit="1" customWidth="1"/>
    <col min="5894" max="5894" width="10.83203125" style="32" bestFit="1" customWidth="1"/>
    <col min="5895" max="5895" width="9.5" style="32" bestFit="1" customWidth="1"/>
    <col min="5896" max="5896" width="11.33203125" style="32" bestFit="1" customWidth="1"/>
    <col min="5897" max="5897" width="12" style="32" bestFit="1" customWidth="1"/>
    <col min="5898" max="5898" width="10.33203125" style="32"/>
    <col min="5899" max="5899" width="11.5" style="32" bestFit="1" customWidth="1"/>
    <col min="5900" max="5900" width="8.33203125" style="32" bestFit="1" customWidth="1"/>
    <col min="5901" max="5902" width="16" style="32" bestFit="1" customWidth="1"/>
    <col min="5903" max="5903" width="8.33203125" style="32" bestFit="1" customWidth="1"/>
    <col min="5904" max="5904" width="10.33203125" style="32"/>
    <col min="5905" max="5910" width="0" style="32" hidden="1" customWidth="1"/>
    <col min="5911" max="6144" width="10.33203125" style="32"/>
    <col min="6145" max="6145" width="9.6640625" style="32" bestFit="1" customWidth="1"/>
    <col min="6146" max="6146" width="40.1640625" style="32" customWidth="1"/>
    <col min="6147" max="6147" width="6" style="32" bestFit="1" customWidth="1"/>
    <col min="6148" max="6148" width="3.1640625" style="32" customWidth="1"/>
    <col min="6149" max="6149" width="6" style="32" bestFit="1" customWidth="1"/>
    <col min="6150" max="6150" width="10.83203125" style="32" bestFit="1" customWidth="1"/>
    <col min="6151" max="6151" width="9.5" style="32" bestFit="1" customWidth="1"/>
    <col min="6152" max="6152" width="11.33203125" style="32" bestFit="1" customWidth="1"/>
    <col min="6153" max="6153" width="12" style="32" bestFit="1" customWidth="1"/>
    <col min="6154" max="6154" width="10.33203125" style="32"/>
    <col min="6155" max="6155" width="11.5" style="32" bestFit="1" customWidth="1"/>
    <col min="6156" max="6156" width="8.33203125" style="32" bestFit="1" customWidth="1"/>
    <col min="6157" max="6158" width="16" style="32" bestFit="1" customWidth="1"/>
    <col min="6159" max="6159" width="8.33203125" style="32" bestFit="1" customWidth="1"/>
    <col min="6160" max="6160" width="10.33203125" style="32"/>
    <col min="6161" max="6166" width="0" style="32" hidden="1" customWidth="1"/>
    <col min="6167" max="6400" width="10.33203125" style="32"/>
    <col min="6401" max="6401" width="9.6640625" style="32" bestFit="1" customWidth="1"/>
    <col min="6402" max="6402" width="40.1640625" style="32" customWidth="1"/>
    <col min="6403" max="6403" width="6" style="32" bestFit="1" customWidth="1"/>
    <col min="6404" max="6404" width="3.1640625" style="32" customWidth="1"/>
    <col min="6405" max="6405" width="6" style="32" bestFit="1" customWidth="1"/>
    <col min="6406" max="6406" width="10.83203125" style="32" bestFit="1" customWidth="1"/>
    <col min="6407" max="6407" width="9.5" style="32" bestFit="1" customWidth="1"/>
    <col min="6408" max="6408" width="11.33203125" style="32" bestFit="1" customWidth="1"/>
    <col min="6409" max="6409" width="12" style="32" bestFit="1" customWidth="1"/>
    <col min="6410" max="6410" width="10.33203125" style="32"/>
    <col min="6411" max="6411" width="11.5" style="32" bestFit="1" customWidth="1"/>
    <col min="6412" max="6412" width="8.33203125" style="32" bestFit="1" customWidth="1"/>
    <col min="6413" max="6414" width="16" style="32" bestFit="1" customWidth="1"/>
    <col min="6415" max="6415" width="8.33203125" style="32" bestFit="1" customWidth="1"/>
    <col min="6416" max="6416" width="10.33203125" style="32"/>
    <col min="6417" max="6422" width="0" style="32" hidden="1" customWidth="1"/>
    <col min="6423" max="6656" width="10.33203125" style="32"/>
    <col min="6657" max="6657" width="9.6640625" style="32" bestFit="1" customWidth="1"/>
    <col min="6658" max="6658" width="40.1640625" style="32" customWidth="1"/>
    <col min="6659" max="6659" width="6" style="32" bestFit="1" customWidth="1"/>
    <col min="6660" max="6660" width="3.1640625" style="32" customWidth="1"/>
    <col min="6661" max="6661" width="6" style="32" bestFit="1" customWidth="1"/>
    <col min="6662" max="6662" width="10.83203125" style="32" bestFit="1" customWidth="1"/>
    <col min="6663" max="6663" width="9.5" style="32" bestFit="1" customWidth="1"/>
    <col min="6664" max="6664" width="11.33203125" style="32" bestFit="1" customWidth="1"/>
    <col min="6665" max="6665" width="12" style="32" bestFit="1" customWidth="1"/>
    <col min="6666" max="6666" width="10.33203125" style="32"/>
    <col min="6667" max="6667" width="11.5" style="32" bestFit="1" customWidth="1"/>
    <col min="6668" max="6668" width="8.33203125" style="32" bestFit="1" customWidth="1"/>
    <col min="6669" max="6670" width="16" style="32" bestFit="1" customWidth="1"/>
    <col min="6671" max="6671" width="8.33203125" style="32" bestFit="1" customWidth="1"/>
    <col min="6672" max="6672" width="10.33203125" style="32"/>
    <col min="6673" max="6678" width="0" style="32" hidden="1" customWidth="1"/>
    <col min="6679" max="6912" width="10.33203125" style="32"/>
    <col min="6913" max="6913" width="9.6640625" style="32" bestFit="1" customWidth="1"/>
    <col min="6914" max="6914" width="40.1640625" style="32" customWidth="1"/>
    <col min="6915" max="6915" width="6" style="32" bestFit="1" customWidth="1"/>
    <col min="6916" max="6916" width="3.1640625" style="32" customWidth="1"/>
    <col min="6917" max="6917" width="6" style="32" bestFit="1" customWidth="1"/>
    <col min="6918" max="6918" width="10.83203125" style="32" bestFit="1" customWidth="1"/>
    <col min="6919" max="6919" width="9.5" style="32" bestFit="1" customWidth="1"/>
    <col min="6920" max="6920" width="11.33203125" style="32" bestFit="1" customWidth="1"/>
    <col min="6921" max="6921" width="12" style="32" bestFit="1" customWidth="1"/>
    <col min="6922" max="6922" width="10.33203125" style="32"/>
    <col min="6923" max="6923" width="11.5" style="32" bestFit="1" customWidth="1"/>
    <col min="6924" max="6924" width="8.33203125" style="32" bestFit="1" customWidth="1"/>
    <col min="6925" max="6926" width="16" style="32" bestFit="1" customWidth="1"/>
    <col min="6927" max="6927" width="8.33203125" style="32" bestFit="1" customWidth="1"/>
    <col min="6928" max="6928" width="10.33203125" style="32"/>
    <col min="6929" max="6934" width="0" style="32" hidden="1" customWidth="1"/>
    <col min="6935" max="7168" width="10.33203125" style="32"/>
    <col min="7169" max="7169" width="9.6640625" style="32" bestFit="1" customWidth="1"/>
    <col min="7170" max="7170" width="40.1640625" style="32" customWidth="1"/>
    <col min="7171" max="7171" width="6" style="32" bestFit="1" customWidth="1"/>
    <col min="7172" max="7172" width="3.1640625" style="32" customWidth="1"/>
    <col min="7173" max="7173" width="6" style="32" bestFit="1" customWidth="1"/>
    <col min="7174" max="7174" width="10.83203125" style="32" bestFit="1" customWidth="1"/>
    <col min="7175" max="7175" width="9.5" style="32" bestFit="1" customWidth="1"/>
    <col min="7176" max="7176" width="11.33203125" style="32" bestFit="1" customWidth="1"/>
    <col min="7177" max="7177" width="12" style="32" bestFit="1" customWidth="1"/>
    <col min="7178" max="7178" width="10.33203125" style="32"/>
    <col min="7179" max="7179" width="11.5" style="32" bestFit="1" customWidth="1"/>
    <col min="7180" max="7180" width="8.33203125" style="32" bestFit="1" customWidth="1"/>
    <col min="7181" max="7182" width="16" style="32" bestFit="1" customWidth="1"/>
    <col min="7183" max="7183" width="8.33203125" style="32" bestFit="1" customWidth="1"/>
    <col min="7184" max="7184" width="10.33203125" style="32"/>
    <col min="7185" max="7190" width="0" style="32" hidden="1" customWidth="1"/>
    <col min="7191" max="7424" width="10.33203125" style="32"/>
    <col min="7425" max="7425" width="9.6640625" style="32" bestFit="1" customWidth="1"/>
    <col min="7426" max="7426" width="40.1640625" style="32" customWidth="1"/>
    <col min="7427" max="7427" width="6" style="32" bestFit="1" customWidth="1"/>
    <col min="7428" max="7428" width="3.1640625" style="32" customWidth="1"/>
    <col min="7429" max="7429" width="6" style="32" bestFit="1" customWidth="1"/>
    <col min="7430" max="7430" width="10.83203125" style="32" bestFit="1" customWidth="1"/>
    <col min="7431" max="7431" width="9.5" style="32" bestFit="1" customWidth="1"/>
    <col min="7432" max="7432" width="11.33203125" style="32" bestFit="1" customWidth="1"/>
    <col min="7433" max="7433" width="12" style="32" bestFit="1" customWidth="1"/>
    <col min="7434" max="7434" width="10.33203125" style="32"/>
    <col min="7435" max="7435" width="11.5" style="32" bestFit="1" customWidth="1"/>
    <col min="7436" max="7436" width="8.33203125" style="32" bestFit="1" customWidth="1"/>
    <col min="7437" max="7438" width="16" style="32" bestFit="1" customWidth="1"/>
    <col min="7439" max="7439" width="8.33203125" style="32" bestFit="1" customWidth="1"/>
    <col min="7440" max="7440" width="10.33203125" style="32"/>
    <col min="7441" max="7446" width="0" style="32" hidden="1" customWidth="1"/>
    <col min="7447" max="7680" width="10.33203125" style="32"/>
    <col min="7681" max="7681" width="9.6640625" style="32" bestFit="1" customWidth="1"/>
    <col min="7682" max="7682" width="40.1640625" style="32" customWidth="1"/>
    <col min="7683" max="7683" width="6" style="32" bestFit="1" customWidth="1"/>
    <col min="7684" max="7684" width="3.1640625" style="32" customWidth="1"/>
    <col min="7685" max="7685" width="6" style="32" bestFit="1" customWidth="1"/>
    <col min="7686" max="7686" width="10.83203125" style="32" bestFit="1" customWidth="1"/>
    <col min="7687" max="7687" width="9.5" style="32" bestFit="1" customWidth="1"/>
    <col min="7688" max="7688" width="11.33203125" style="32" bestFit="1" customWidth="1"/>
    <col min="7689" max="7689" width="12" style="32" bestFit="1" customWidth="1"/>
    <col min="7690" max="7690" width="10.33203125" style="32"/>
    <col min="7691" max="7691" width="11.5" style="32" bestFit="1" customWidth="1"/>
    <col min="7692" max="7692" width="8.33203125" style="32" bestFit="1" customWidth="1"/>
    <col min="7693" max="7694" width="16" style="32" bestFit="1" customWidth="1"/>
    <col min="7695" max="7695" width="8.33203125" style="32" bestFit="1" customWidth="1"/>
    <col min="7696" max="7696" width="10.33203125" style="32"/>
    <col min="7697" max="7702" width="0" style="32" hidden="1" customWidth="1"/>
    <col min="7703" max="7936" width="10.33203125" style="32"/>
    <col min="7937" max="7937" width="9.6640625" style="32" bestFit="1" customWidth="1"/>
    <col min="7938" max="7938" width="40.1640625" style="32" customWidth="1"/>
    <col min="7939" max="7939" width="6" style="32" bestFit="1" customWidth="1"/>
    <col min="7940" max="7940" width="3.1640625" style="32" customWidth="1"/>
    <col min="7941" max="7941" width="6" style="32" bestFit="1" customWidth="1"/>
    <col min="7942" max="7942" width="10.83203125" style="32" bestFit="1" customWidth="1"/>
    <col min="7943" max="7943" width="9.5" style="32" bestFit="1" customWidth="1"/>
    <col min="7944" max="7944" width="11.33203125" style="32" bestFit="1" customWidth="1"/>
    <col min="7945" max="7945" width="12" style="32" bestFit="1" customWidth="1"/>
    <col min="7946" max="7946" width="10.33203125" style="32"/>
    <col min="7947" max="7947" width="11.5" style="32" bestFit="1" customWidth="1"/>
    <col min="7948" max="7948" width="8.33203125" style="32" bestFit="1" customWidth="1"/>
    <col min="7949" max="7950" width="16" style="32" bestFit="1" customWidth="1"/>
    <col min="7951" max="7951" width="8.33203125" style="32" bestFit="1" customWidth="1"/>
    <col min="7952" max="7952" width="10.33203125" style="32"/>
    <col min="7953" max="7958" width="0" style="32" hidden="1" customWidth="1"/>
    <col min="7959" max="8192" width="10.33203125" style="32"/>
    <col min="8193" max="8193" width="9.6640625" style="32" bestFit="1" customWidth="1"/>
    <col min="8194" max="8194" width="40.1640625" style="32" customWidth="1"/>
    <col min="8195" max="8195" width="6" style="32" bestFit="1" customWidth="1"/>
    <col min="8196" max="8196" width="3.1640625" style="32" customWidth="1"/>
    <col min="8197" max="8197" width="6" style="32" bestFit="1" customWidth="1"/>
    <col min="8198" max="8198" width="10.83203125" style="32" bestFit="1" customWidth="1"/>
    <col min="8199" max="8199" width="9.5" style="32" bestFit="1" customWidth="1"/>
    <col min="8200" max="8200" width="11.33203125" style="32" bestFit="1" customWidth="1"/>
    <col min="8201" max="8201" width="12" style="32" bestFit="1" customWidth="1"/>
    <col min="8202" max="8202" width="10.33203125" style="32"/>
    <col min="8203" max="8203" width="11.5" style="32" bestFit="1" customWidth="1"/>
    <col min="8204" max="8204" width="8.33203125" style="32" bestFit="1" customWidth="1"/>
    <col min="8205" max="8206" width="16" style="32" bestFit="1" customWidth="1"/>
    <col min="8207" max="8207" width="8.33203125" style="32" bestFit="1" customWidth="1"/>
    <col min="8208" max="8208" width="10.33203125" style="32"/>
    <col min="8209" max="8214" width="0" style="32" hidden="1" customWidth="1"/>
    <col min="8215" max="8448" width="10.33203125" style="32"/>
    <col min="8449" max="8449" width="9.6640625" style="32" bestFit="1" customWidth="1"/>
    <col min="8450" max="8450" width="40.1640625" style="32" customWidth="1"/>
    <col min="8451" max="8451" width="6" style="32" bestFit="1" customWidth="1"/>
    <col min="8452" max="8452" width="3.1640625" style="32" customWidth="1"/>
    <col min="8453" max="8453" width="6" style="32" bestFit="1" customWidth="1"/>
    <col min="8454" max="8454" width="10.83203125" style="32" bestFit="1" customWidth="1"/>
    <col min="8455" max="8455" width="9.5" style="32" bestFit="1" customWidth="1"/>
    <col min="8456" max="8456" width="11.33203125" style="32" bestFit="1" customWidth="1"/>
    <col min="8457" max="8457" width="12" style="32" bestFit="1" customWidth="1"/>
    <col min="8458" max="8458" width="10.33203125" style="32"/>
    <col min="8459" max="8459" width="11.5" style="32" bestFit="1" customWidth="1"/>
    <col min="8460" max="8460" width="8.33203125" style="32" bestFit="1" customWidth="1"/>
    <col min="8461" max="8462" width="16" style="32" bestFit="1" customWidth="1"/>
    <col min="8463" max="8463" width="8.33203125" style="32" bestFit="1" customWidth="1"/>
    <col min="8464" max="8464" width="10.33203125" style="32"/>
    <col min="8465" max="8470" width="0" style="32" hidden="1" customWidth="1"/>
    <col min="8471" max="8704" width="10.33203125" style="32"/>
    <col min="8705" max="8705" width="9.6640625" style="32" bestFit="1" customWidth="1"/>
    <col min="8706" max="8706" width="40.1640625" style="32" customWidth="1"/>
    <col min="8707" max="8707" width="6" style="32" bestFit="1" customWidth="1"/>
    <col min="8708" max="8708" width="3.1640625" style="32" customWidth="1"/>
    <col min="8709" max="8709" width="6" style="32" bestFit="1" customWidth="1"/>
    <col min="8710" max="8710" width="10.83203125" style="32" bestFit="1" customWidth="1"/>
    <col min="8711" max="8711" width="9.5" style="32" bestFit="1" customWidth="1"/>
    <col min="8712" max="8712" width="11.33203125" style="32" bestFit="1" customWidth="1"/>
    <col min="8713" max="8713" width="12" style="32" bestFit="1" customWidth="1"/>
    <col min="8714" max="8714" width="10.33203125" style="32"/>
    <col min="8715" max="8715" width="11.5" style="32" bestFit="1" customWidth="1"/>
    <col min="8716" max="8716" width="8.33203125" style="32" bestFit="1" customWidth="1"/>
    <col min="8717" max="8718" width="16" style="32" bestFit="1" customWidth="1"/>
    <col min="8719" max="8719" width="8.33203125" style="32" bestFit="1" customWidth="1"/>
    <col min="8720" max="8720" width="10.33203125" style="32"/>
    <col min="8721" max="8726" width="0" style="32" hidden="1" customWidth="1"/>
    <col min="8727" max="8960" width="10.33203125" style="32"/>
    <col min="8961" max="8961" width="9.6640625" style="32" bestFit="1" customWidth="1"/>
    <col min="8962" max="8962" width="40.1640625" style="32" customWidth="1"/>
    <col min="8963" max="8963" width="6" style="32" bestFit="1" customWidth="1"/>
    <col min="8964" max="8964" width="3.1640625" style="32" customWidth="1"/>
    <col min="8965" max="8965" width="6" style="32" bestFit="1" customWidth="1"/>
    <col min="8966" max="8966" width="10.83203125" style="32" bestFit="1" customWidth="1"/>
    <col min="8967" max="8967" width="9.5" style="32" bestFit="1" customWidth="1"/>
    <col min="8968" max="8968" width="11.33203125" style="32" bestFit="1" customWidth="1"/>
    <col min="8969" max="8969" width="12" style="32" bestFit="1" customWidth="1"/>
    <col min="8970" max="8970" width="10.33203125" style="32"/>
    <col min="8971" max="8971" width="11.5" style="32" bestFit="1" customWidth="1"/>
    <col min="8972" max="8972" width="8.33203125" style="32" bestFit="1" customWidth="1"/>
    <col min="8973" max="8974" width="16" style="32" bestFit="1" customWidth="1"/>
    <col min="8975" max="8975" width="8.33203125" style="32" bestFit="1" customWidth="1"/>
    <col min="8976" max="8976" width="10.33203125" style="32"/>
    <col min="8977" max="8982" width="0" style="32" hidden="1" customWidth="1"/>
    <col min="8983" max="9216" width="10.33203125" style="32"/>
    <col min="9217" max="9217" width="9.6640625" style="32" bestFit="1" customWidth="1"/>
    <col min="9218" max="9218" width="40.1640625" style="32" customWidth="1"/>
    <col min="9219" max="9219" width="6" style="32" bestFit="1" customWidth="1"/>
    <col min="9220" max="9220" width="3.1640625" style="32" customWidth="1"/>
    <col min="9221" max="9221" width="6" style="32" bestFit="1" customWidth="1"/>
    <col min="9222" max="9222" width="10.83203125" style="32" bestFit="1" customWidth="1"/>
    <col min="9223" max="9223" width="9.5" style="32" bestFit="1" customWidth="1"/>
    <col min="9224" max="9224" width="11.33203125" style="32" bestFit="1" customWidth="1"/>
    <col min="9225" max="9225" width="12" style="32" bestFit="1" customWidth="1"/>
    <col min="9226" max="9226" width="10.33203125" style="32"/>
    <col min="9227" max="9227" width="11.5" style="32" bestFit="1" customWidth="1"/>
    <col min="9228" max="9228" width="8.33203125" style="32" bestFit="1" customWidth="1"/>
    <col min="9229" max="9230" width="16" style="32" bestFit="1" customWidth="1"/>
    <col min="9231" max="9231" width="8.33203125" style="32" bestFit="1" customWidth="1"/>
    <col min="9232" max="9232" width="10.33203125" style="32"/>
    <col min="9233" max="9238" width="0" style="32" hidden="1" customWidth="1"/>
    <col min="9239" max="9472" width="10.33203125" style="32"/>
    <col min="9473" max="9473" width="9.6640625" style="32" bestFit="1" customWidth="1"/>
    <col min="9474" max="9474" width="40.1640625" style="32" customWidth="1"/>
    <col min="9475" max="9475" width="6" style="32" bestFit="1" customWidth="1"/>
    <col min="9476" max="9476" width="3.1640625" style="32" customWidth="1"/>
    <col min="9477" max="9477" width="6" style="32" bestFit="1" customWidth="1"/>
    <col min="9478" max="9478" width="10.83203125" style="32" bestFit="1" customWidth="1"/>
    <col min="9479" max="9479" width="9.5" style="32" bestFit="1" customWidth="1"/>
    <col min="9480" max="9480" width="11.33203125" style="32" bestFit="1" customWidth="1"/>
    <col min="9481" max="9481" width="12" style="32" bestFit="1" customWidth="1"/>
    <col min="9482" max="9482" width="10.33203125" style="32"/>
    <col min="9483" max="9483" width="11.5" style="32" bestFit="1" customWidth="1"/>
    <col min="9484" max="9484" width="8.33203125" style="32" bestFit="1" customWidth="1"/>
    <col min="9485" max="9486" width="16" style="32" bestFit="1" customWidth="1"/>
    <col min="9487" max="9487" width="8.33203125" style="32" bestFit="1" customWidth="1"/>
    <col min="9488" max="9488" width="10.33203125" style="32"/>
    <col min="9489" max="9494" width="0" style="32" hidden="1" customWidth="1"/>
    <col min="9495" max="9728" width="10.33203125" style="32"/>
    <col min="9729" max="9729" width="9.6640625" style="32" bestFit="1" customWidth="1"/>
    <col min="9730" max="9730" width="40.1640625" style="32" customWidth="1"/>
    <col min="9731" max="9731" width="6" style="32" bestFit="1" customWidth="1"/>
    <col min="9732" max="9732" width="3.1640625" style="32" customWidth="1"/>
    <col min="9733" max="9733" width="6" style="32" bestFit="1" customWidth="1"/>
    <col min="9734" max="9734" width="10.83203125" style="32" bestFit="1" customWidth="1"/>
    <col min="9735" max="9735" width="9.5" style="32" bestFit="1" customWidth="1"/>
    <col min="9736" max="9736" width="11.33203125" style="32" bestFit="1" customWidth="1"/>
    <col min="9737" max="9737" width="12" style="32" bestFit="1" customWidth="1"/>
    <col min="9738" max="9738" width="10.33203125" style="32"/>
    <col min="9739" max="9739" width="11.5" style="32" bestFit="1" customWidth="1"/>
    <col min="9740" max="9740" width="8.33203125" style="32" bestFit="1" customWidth="1"/>
    <col min="9741" max="9742" width="16" style="32" bestFit="1" customWidth="1"/>
    <col min="9743" max="9743" width="8.33203125" style="32" bestFit="1" customWidth="1"/>
    <col min="9744" max="9744" width="10.33203125" style="32"/>
    <col min="9745" max="9750" width="0" style="32" hidden="1" customWidth="1"/>
    <col min="9751" max="9984" width="10.33203125" style="32"/>
    <col min="9985" max="9985" width="9.6640625" style="32" bestFit="1" customWidth="1"/>
    <col min="9986" max="9986" width="40.1640625" style="32" customWidth="1"/>
    <col min="9987" max="9987" width="6" style="32" bestFit="1" customWidth="1"/>
    <col min="9988" max="9988" width="3.1640625" style="32" customWidth="1"/>
    <col min="9989" max="9989" width="6" style="32" bestFit="1" customWidth="1"/>
    <col min="9990" max="9990" width="10.83203125" style="32" bestFit="1" customWidth="1"/>
    <col min="9991" max="9991" width="9.5" style="32" bestFit="1" customWidth="1"/>
    <col min="9992" max="9992" width="11.33203125" style="32" bestFit="1" customWidth="1"/>
    <col min="9993" max="9993" width="12" style="32" bestFit="1" customWidth="1"/>
    <col min="9994" max="9994" width="10.33203125" style="32"/>
    <col min="9995" max="9995" width="11.5" style="32" bestFit="1" customWidth="1"/>
    <col min="9996" max="9996" width="8.33203125" style="32" bestFit="1" customWidth="1"/>
    <col min="9997" max="9998" width="16" style="32" bestFit="1" customWidth="1"/>
    <col min="9999" max="9999" width="8.33203125" style="32" bestFit="1" customWidth="1"/>
    <col min="10000" max="10000" width="10.33203125" style="32"/>
    <col min="10001" max="10006" width="0" style="32" hidden="1" customWidth="1"/>
    <col min="10007" max="10240" width="10.33203125" style="32"/>
    <col min="10241" max="10241" width="9.6640625" style="32" bestFit="1" customWidth="1"/>
    <col min="10242" max="10242" width="40.1640625" style="32" customWidth="1"/>
    <col min="10243" max="10243" width="6" style="32" bestFit="1" customWidth="1"/>
    <col min="10244" max="10244" width="3.1640625" style="32" customWidth="1"/>
    <col min="10245" max="10245" width="6" style="32" bestFit="1" customWidth="1"/>
    <col min="10246" max="10246" width="10.83203125" style="32" bestFit="1" customWidth="1"/>
    <col min="10247" max="10247" width="9.5" style="32" bestFit="1" customWidth="1"/>
    <col min="10248" max="10248" width="11.33203125" style="32" bestFit="1" customWidth="1"/>
    <col min="10249" max="10249" width="12" style="32" bestFit="1" customWidth="1"/>
    <col min="10250" max="10250" width="10.33203125" style="32"/>
    <col min="10251" max="10251" width="11.5" style="32" bestFit="1" customWidth="1"/>
    <col min="10252" max="10252" width="8.33203125" style="32" bestFit="1" customWidth="1"/>
    <col min="10253" max="10254" width="16" style="32" bestFit="1" customWidth="1"/>
    <col min="10255" max="10255" width="8.33203125" style="32" bestFit="1" customWidth="1"/>
    <col min="10256" max="10256" width="10.33203125" style="32"/>
    <col min="10257" max="10262" width="0" style="32" hidden="1" customWidth="1"/>
    <col min="10263" max="10496" width="10.33203125" style="32"/>
    <col min="10497" max="10497" width="9.6640625" style="32" bestFit="1" customWidth="1"/>
    <col min="10498" max="10498" width="40.1640625" style="32" customWidth="1"/>
    <col min="10499" max="10499" width="6" style="32" bestFit="1" customWidth="1"/>
    <col min="10500" max="10500" width="3.1640625" style="32" customWidth="1"/>
    <col min="10501" max="10501" width="6" style="32" bestFit="1" customWidth="1"/>
    <col min="10502" max="10502" width="10.83203125" style="32" bestFit="1" customWidth="1"/>
    <col min="10503" max="10503" width="9.5" style="32" bestFit="1" customWidth="1"/>
    <col min="10504" max="10504" width="11.33203125" style="32" bestFit="1" customWidth="1"/>
    <col min="10505" max="10505" width="12" style="32" bestFit="1" customWidth="1"/>
    <col min="10506" max="10506" width="10.33203125" style="32"/>
    <col min="10507" max="10507" width="11.5" style="32" bestFit="1" customWidth="1"/>
    <col min="10508" max="10508" width="8.33203125" style="32" bestFit="1" customWidth="1"/>
    <col min="10509" max="10510" width="16" style="32" bestFit="1" customWidth="1"/>
    <col min="10511" max="10511" width="8.33203125" style="32" bestFit="1" customWidth="1"/>
    <col min="10512" max="10512" width="10.33203125" style="32"/>
    <col min="10513" max="10518" width="0" style="32" hidden="1" customWidth="1"/>
    <col min="10519" max="10752" width="10.33203125" style="32"/>
    <col min="10753" max="10753" width="9.6640625" style="32" bestFit="1" customWidth="1"/>
    <col min="10754" max="10754" width="40.1640625" style="32" customWidth="1"/>
    <col min="10755" max="10755" width="6" style="32" bestFit="1" customWidth="1"/>
    <col min="10756" max="10756" width="3.1640625" style="32" customWidth="1"/>
    <col min="10757" max="10757" width="6" style="32" bestFit="1" customWidth="1"/>
    <col min="10758" max="10758" width="10.83203125" style="32" bestFit="1" customWidth="1"/>
    <col min="10759" max="10759" width="9.5" style="32" bestFit="1" customWidth="1"/>
    <col min="10760" max="10760" width="11.33203125" style="32" bestFit="1" customWidth="1"/>
    <col min="10761" max="10761" width="12" style="32" bestFit="1" customWidth="1"/>
    <col min="10762" max="10762" width="10.33203125" style="32"/>
    <col min="10763" max="10763" width="11.5" style="32" bestFit="1" customWidth="1"/>
    <col min="10764" max="10764" width="8.33203125" style="32" bestFit="1" customWidth="1"/>
    <col min="10765" max="10766" width="16" style="32" bestFit="1" customWidth="1"/>
    <col min="10767" max="10767" width="8.33203125" style="32" bestFit="1" customWidth="1"/>
    <col min="10768" max="10768" width="10.33203125" style="32"/>
    <col min="10769" max="10774" width="0" style="32" hidden="1" customWidth="1"/>
    <col min="10775" max="11008" width="10.33203125" style="32"/>
    <col min="11009" max="11009" width="9.6640625" style="32" bestFit="1" customWidth="1"/>
    <col min="11010" max="11010" width="40.1640625" style="32" customWidth="1"/>
    <col min="11011" max="11011" width="6" style="32" bestFit="1" customWidth="1"/>
    <col min="11012" max="11012" width="3.1640625" style="32" customWidth="1"/>
    <col min="11013" max="11013" width="6" style="32" bestFit="1" customWidth="1"/>
    <col min="11014" max="11014" width="10.83203125" style="32" bestFit="1" customWidth="1"/>
    <col min="11015" max="11015" width="9.5" style="32" bestFit="1" customWidth="1"/>
    <col min="11016" max="11016" width="11.33203125" style="32" bestFit="1" customWidth="1"/>
    <col min="11017" max="11017" width="12" style="32" bestFit="1" customWidth="1"/>
    <col min="11018" max="11018" width="10.33203125" style="32"/>
    <col min="11019" max="11019" width="11.5" style="32" bestFit="1" customWidth="1"/>
    <col min="11020" max="11020" width="8.33203125" style="32" bestFit="1" customWidth="1"/>
    <col min="11021" max="11022" width="16" style="32" bestFit="1" customWidth="1"/>
    <col min="11023" max="11023" width="8.33203125" style="32" bestFit="1" customWidth="1"/>
    <col min="11024" max="11024" width="10.33203125" style="32"/>
    <col min="11025" max="11030" width="0" style="32" hidden="1" customWidth="1"/>
    <col min="11031" max="11264" width="10.33203125" style="32"/>
    <col min="11265" max="11265" width="9.6640625" style="32" bestFit="1" customWidth="1"/>
    <col min="11266" max="11266" width="40.1640625" style="32" customWidth="1"/>
    <col min="11267" max="11267" width="6" style="32" bestFit="1" customWidth="1"/>
    <col min="11268" max="11268" width="3.1640625" style="32" customWidth="1"/>
    <col min="11269" max="11269" width="6" style="32" bestFit="1" customWidth="1"/>
    <col min="11270" max="11270" width="10.83203125" style="32" bestFit="1" customWidth="1"/>
    <col min="11271" max="11271" width="9.5" style="32" bestFit="1" customWidth="1"/>
    <col min="11272" max="11272" width="11.33203125" style="32" bestFit="1" customWidth="1"/>
    <col min="11273" max="11273" width="12" style="32" bestFit="1" customWidth="1"/>
    <col min="11274" max="11274" width="10.33203125" style="32"/>
    <col min="11275" max="11275" width="11.5" style="32" bestFit="1" customWidth="1"/>
    <col min="11276" max="11276" width="8.33203125" style="32" bestFit="1" customWidth="1"/>
    <col min="11277" max="11278" width="16" style="32" bestFit="1" customWidth="1"/>
    <col min="11279" max="11279" width="8.33203125" style="32" bestFit="1" customWidth="1"/>
    <col min="11280" max="11280" width="10.33203125" style="32"/>
    <col min="11281" max="11286" width="0" style="32" hidden="1" customWidth="1"/>
    <col min="11287" max="11520" width="10.33203125" style="32"/>
    <col min="11521" max="11521" width="9.6640625" style="32" bestFit="1" customWidth="1"/>
    <col min="11522" max="11522" width="40.1640625" style="32" customWidth="1"/>
    <col min="11523" max="11523" width="6" style="32" bestFit="1" customWidth="1"/>
    <col min="11524" max="11524" width="3.1640625" style="32" customWidth="1"/>
    <col min="11525" max="11525" width="6" style="32" bestFit="1" customWidth="1"/>
    <col min="11526" max="11526" width="10.83203125" style="32" bestFit="1" customWidth="1"/>
    <col min="11527" max="11527" width="9.5" style="32" bestFit="1" customWidth="1"/>
    <col min="11528" max="11528" width="11.33203125" style="32" bestFit="1" customWidth="1"/>
    <col min="11529" max="11529" width="12" style="32" bestFit="1" customWidth="1"/>
    <col min="11530" max="11530" width="10.33203125" style="32"/>
    <col min="11531" max="11531" width="11.5" style="32" bestFit="1" customWidth="1"/>
    <col min="11532" max="11532" width="8.33203125" style="32" bestFit="1" customWidth="1"/>
    <col min="11533" max="11534" width="16" style="32" bestFit="1" customWidth="1"/>
    <col min="11535" max="11535" width="8.33203125" style="32" bestFit="1" customWidth="1"/>
    <col min="11536" max="11536" width="10.33203125" style="32"/>
    <col min="11537" max="11542" width="0" style="32" hidden="1" customWidth="1"/>
    <col min="11543" max="11776" width="10.33203125" style="32"/>
    <col min="11777" max="11777" width="9.6640625" style="32" bestFit="1" customWidth="1"/>
    <col min="11778" max="11778" width="40.1640625" style="32" customWidth="1"/>
    <col min="11779" max="11779" width="6" style="32" bestFit="1" customWidth="1"/>
    <col min="11780" max="11780" width="3.1640625" style="32" customWidth="1"/>
    <col min="11781" max="11781" width="6" style="32" bestFit="1" customWidth="1"/>
    <col min="11782" max="11782" width="10.83203125" style="32" bestFit="1" customWidth="1"/>
    <col min="11783" max="11783" width="9.5" style="32" bestFit="1" customWidth="1"/>
    <col min="11784" max="11784" width="11.33203125" style="32" bestFit="1" customWidth="1"/>
    <col min="11785" max="11785" width="12" style="32" bestFit="1" customWidth="1"/>
    <col min="11786" max="11786" width="10.33203125" style="32"/>
    <col min="11787" max="11787" width="11.5" style="32" bestFit="1" customWidth="1"/>
    <col min="11788" max="11788" width="8.33203125" style="32" bestFit="1" customWidth="1"/>
    <col min="11789" max="11790" width="16" style="32" bestFit="1" customWidth="1"/>
    <col min="11791" max="11791" width="8.33203125" style="32" bestFit="1" customWidth="1"/>
    <col min="11792" max="11792" width="10.33203125" style="32"/>
    <col min="11793" max="11798" width="0" style="32" hidden="1" customWidth="1"/>
    <col min="11799" max="12032" width="10.33203125" style="32"/>
    <col min="12033" max="12033" width="9.6640625" style="32" bestFit="1" customWidth="1"/>
    <col min="12034" max="12034" width="40.1640625" style="32" customWidth="1"/>
    <col min="12035" max="12035" width="6" style="32" bestFit="1" customWidth="1"/>
    <col min="12036" max="12036" width="3.1640625" style="32" customWidth="1"/>
    <col min="12037" max="12037" width="6" style="32" bestFit="1" customWidth="1"/>
    <col min="12038" max="12038" width="10.83203125" style="32" bestFit="1" customWidth="1"/>
    <col min="12039" max="12039" width="9.5" style="32" bestFit="1" customWidth="1"/>
    <col min="12040" max="12040" width="11.33203125" style="32" bestFit="1" customWidth="1"/>
    <col min="12041" max="12041" width="12" style="32" bestFit="1" customWidth="1"/>
    <col min="12042" max="12042" width="10.33203125" style="32"/>
    <col min="12043" max="12043" width="11.5" style="32" bestFit="1" customWidth="1"/>
    <col min="12044" max="12044" width="8.33203125" style="32" bestFit="1" customWidth="1"/>
    <col min="12045" max="12046" width="16" style="32" bestFit="1" customWidth="1"/>
    <col min="12047" max="12047" width="8.33203125" style="32" bestFit="1" customWidth="1"/>
    <col min="12048" max="12048" width="10.33203125" style="32"/>
    <col min="12049" max="12054" width="0" style="32" hidden="1" customWidth="1"/>
    <col min="12055" max="12288" width="10.33203125" style="32"/>
    <col min="12289" max="12289" width="9.6640625" style="32" bestFit="1" customWidth="1"/>
    <col min="12290" max="12290" width="40.1640625" style="32" customWidth="1"/>
    <col min="12291" max="12291" width="6" style="32" bestFit="1" customWidth="1"/>
    <col min="12292" max="12292" width="3.1640625" style="32" customWidth="1"/>
    <col min="12293" max="12293" width="6" style="32" bestFit="1" customWidth="1"/>
    <col min="12294" max="12294" width="10.83203125" style="32" bestFit="1" customWidth="1"/>
    <col min="12295" max="12295" width="9.5" style="32" bestFit="1" customWidth="1"/>
    <col min="12296" max="12296" width="11.33203125" style="32" bestFit="1" customWidth="1"/>
    <col min="12297" max="12297" width="12" style="32" bestFit="1" customWidth="1"/>
    <col min="12298" max="12298" width="10.33203125" style="32"/>
    <col min="12299" max="12299" width="11.5" style="32" bestFit="1" customWidth="1"/>
    <col min="12300" max="12300" width="8.33203125" style="32" bestFit="1" customWidth="1"/>
    <col min="12301" max="12302" width="16" style="32" bestFit="1" customWidth="1"/>
    <col min="12303" max="12303" width="8.33203125" style="32" bestFit="1" customWidth="1"/>
    <col min="12304" max="12304" width="10.33203125" style="32"/>
    <col min="12305" max="12310" width="0" style="32" hidden="1" customWidth="1"/>
    <col min="12311" max="12544" width="10.33203125" style="32"/>
    <col min="12545" max="12545" width="9.6640625" style="32" bestFit="1" customWidth="1"/>
    <col min="12546" max="12546" width="40.1640625" style="32" customWidth="1"/>
    <col min="12547" max="12547" width="6" style="32" bestFit="1" customWidth="1"/>
    <col min="12548" max="12548" width="3.1640625" style="32" customWidth="1"/>
    <col min="12549" max="12549" width="6" style="32" bestFit="1" customWidth="1"/>
    <col min="12550" max="12550" width="10.83203125" style="32" bestFit="1" customWidth="1"/>
    <col min="12551" max="12551" width="9.5" style="32" bestFit="1" customWidth="1"/>
    <col min="12552" max="12552" width="11.33203125" style="32" bestFit="1" customWidth="1"/>
    <col min="12553" max="12553" width="12" style="32" bestFit="1" customWidth="1"/>
    <col min="12554" max="12554" width="10.33203125" style="32"/>
    <col min="12555" max="12555" width="11.5" style="32" bestFit="1" customWidth="1"/>
    <col min="12556" max="12556" width="8.33203125" style="32" bestFit="1" customWidth="1"/>
    <col min="12557" max="12558" width="16" style="32" bestFit="1" customWidth="1"/>
    <col min="12559" max="12559" width="8.33203125" style="32" bestFit="1" customWidth="1"/>
    <col min="12560" max="12560" width="10.33203125" style="32"/>
    <col min="12561" max="12566" width="0" style="32" hidden="1" customWidth="1"/>
    <col min="12567" max="12800" width="10.33203125" style="32"/>
    <col min="12801" max="12801" width="9.6640625" style="32" bestFit="1" customWidth="1"/>
    <col min="12802" max="12802" width="40.1640625" style="32" customWidth="1"/>
    <col min="12803" max="12803" width="6" style="32" bestFit="1" customWidth="1"/>
    <col min="12804" max="12804" width="3.1640625" style="32" customWidth="1"/>
    <col min="12805" max="12805" width="6" style="32" bestFit="1" customWidth="1"/>
    <col min="12806" max="12806" width="10.83203125" style="32" bestFit="1" customWidth="1"/>
    <col min="12807" max="12807" width="9.5" style="32" bestFit="1" customWidth="1"/>
    <col min="12808" max="12808" width="11.33203125" style="32" bestFit="1" customWidth="1"/>
    <col min="12809" max="12809" width="12" style="32" bestFit="1" customWidth="1"/>
    <col min="12810" max="12810" width="10.33203125" style="32"/>
    <col min="12811" max="12811" width="11.5" style="32" bestFit="1" customWidth="1"/>
    <col min="12812" max="12812" width="8.33203125" style="32" bestFit="1" customWidth="1"/>
    <col min="12813" max="12814" width="16" style="32" bestFit="1" customWidth="1"/>
    <col min="12815" max="12815" width="8.33203125" style="32" bestFit="1" customWidth="1"/>
    <col min="12816" max="12816" width="10.33203125" style="32"/>
    <col min="12817" max="12822" width="0" style="32" hidden="1" customWidth="1"/>
    <col min="12823" max="13056" width="10.33203125" style="32"/>
    <col min="13057" max="13057" width="9.6640625" style="32" bestFit="1" customWidth="1"/>
    <col min="13058" max="13058" width="40.1640625" style="32" customWidth="1"/>
    <col min="13059" max="13059" width="6" style="32" bestFit="1" customWidth="1"/>
    <col min="13060" max="13060" width="3.1640625" style="32" customWidth="1"/>
    <col min="13061" max="13061" width="6" style="32" bestFit="1" customWidth="1"/>
    <col min="13062" max="13062" width="10.83203125" style="32" bestFit="1" customWidth="1"/>
    <col min="13063" max="13063" width="9.5" style="32" bestFit="1" customWidth="1"/>
    <col min="13064" max="13064" width="11.33203125" style="32" bestFit="1" customWidth="1"/>
    <col min="13065" max="13065" width="12" style="32" bestFit="1" customWidth="1"/>
    <col min="13066" max="13066" width="10.33203125" style="32"/>
    <col min="13067" max="13067" width="11.5" style="32" bestFit="1" customWidth="1"/>
    <col min="13068" max="13068" width="8.33203125" style="32" bestFit="1" customWidth="1"/>
    <col min="13069" max="13070" width="16" style="32" bestFit="1" customWidth="1"/>
    <col min="13071" max="13071" width="8.33203125" style="32" bestFit="1" customWidth="1"/>
    <col min="13072" max="13072" width="10.33203125" style="32"/>
    <col min="13073" max="13078" width="0" style="32" hidden="1" customWidth="1"/>
    <col min="13079" max="13312" width="10.33203125" style="32"/>
    <col min="13313" max="13313" width="9.6640625" style="32" bestFit="1" customWidth="1"/>
    <col min="13314" max="13314" width="40.1640625" style="32" customWidth="1"/>
    <col min="13315" max="13315" width="6" style="32" bestFit="1" customWidth="1"/>
    <col min="13316" max="13316" width="3.1640625" style="32" customWidth="1"/>
    <col min="13317" max="13317" width="6" style="32" bestFit="1" customWidth="1"/>
    <col min="13318" max="13318" width="10.83203125" style="32" bestFit="1" customWidth="1"/>
    <col min="13319" max="13319" width="9.5" style="32" bestFit="1" customWidth="1"/>
    <col min="13320" max="13320" width="11.33203125" style="32" bestFit="1" customWidth="1"/>
    <col min="13321" max="13321" width="12" style="32" bestFit="1" customWidth="1"/>
    <col min="13322" max="13322" width="10.33203125" style="32"/>
    <col min="13323" max="13323" width="11.5" style="32" bestFit="1" customWidth="1"/>
    <col min="13324" max="13324" width="8.33203125" style="32" bestFit="1" customWidth="1"/>
    <col min="13325" max="13326" width="16" style="32" bestFit="1" customWidth="1"/>
    <col min="13327" max="13327" width="8.33203125" style="32" bestFit="1" customWidth="1"/>
    <col min="13328" max="13328" width="10.33203125" style="32"/>
    <col min="13329" max="13334" width="0" style="32" hidden="1" customWidth="1"/>
    <col min="13335" max="13568" width="10.33203125" style="32"/>
    <col min="13569" max="13569" width="9.6640625" style="32" bestFit="1" customWidth="1"/>
    <col min="13570" max="13570" width="40.1640625" style="32" customWidth="1"/>
    <col min="13571" max="13571" width="6" style="32" bestFit="1" customWidth="1"/>
    <col min="13572" max="13572" width="3.1640625" style="32" customWidth="1"/>
    <col min="13573" max="13573" width="6" style="32" bestFit="1" customWidth="1"/>
    <col min="13574" max="13574" width="10.83203125" style="32" bestFit="1" customWidth="1"/>
    <col min="13575" max="13575" width="9.5" style="32" bestFit="1" customWidth="1"/>
    <col min="13576" max="13576" width="11.33203125" style="32" bestFit="1" customWidth="1"/>
    <col min="13577" max="13577" width="12" style="32" bestFit="1" customWidth="1"/>
    <col min="13578" max="13578" width="10.33203125" style="32"/>
    <col min="13579" max="13579" width="11.5" style="32" bestFit="1" customWidth="1"/>
    <col min="13580" max="13580" width="8.33203125" style="32" bestFit="1" customWidth="1"/>
    <col min="13581" max="13582" width="16" style="32" bestFit="1" customWidth="1"/>
    <col min="13583" max="13583" width="8.33203125" style="32" bestFit="1" customWidth="1"/>
    <col min="13584" max="13584" width="10.33203125" style="32"/>
    <col min="13585" max="13590" width="0" style="32" hidden="1" customWidth="1"/>
    <col min="13591" max="13824" width="10.33203125" style="32"/>
    <col min="13825" max="13825" width="9.6640625" style="32" bestFit="1" customWidth="1"/>
    <col min="13826" max="13826" width="40.1640625" style="32" customWidth="1"/>
    <col min="13827" max="13827" width="6" style="32" bestFit="1" customWidth="1"/>
    <col min="13828" max="13828" width="3.1640625" style="32" customWidth="1"/>
    <col min="13829" max="13829" width="6" style="32" bestFit="1" customWidth="1"/>
    <col min="13830" max="13830" width="10.83203125" style="32" bestFit="1" customWidth="1"/>
    <col min="13831" max="13831" width="9.5" style="32" bestFit="1" customWidth="1"/>
    <col min="13832" max="13832" width="11.33203125" style="32" bestFit="1" customWidth="1"/>
    <col min="13833" max="13833" width="12" style="32" bestFit="1" customWidth="1"/>
    <col min="13834" max="13834" width="10.33203125" style="32"/>
    <col min="13835" max="13835" width="11.5" style="32" bestFit="1" customWidth="1"/>
    <col min="13836" max="13836" width="8.33203125" style="32" bestFit="1" customWidth="1"/>
    <col min="13837" max="13838" width="16" style="32" bestFit="1" customWidth="1"/>
    <col min="13839" max="13839" width="8.33203125" style="32" bestFit="1" customWidth="1"/>
    <col min="13840" max="13840" width="10.33203125" style="32"/>
    <col min="13841" max="13846" width="0" style="32" hidden="1" customWidth="1"/>
    <col min="13847" max="14080" width="10.33203125" style="32"/>
    <col min="14081" max="14081" width="9.6640625" style="32" bestFit="1" customWidth="1"/>
    <col min="14082" max="14082" width="40.1640625" style="32" customWidth="1"/>
    <col min="14083" max="14083" width="6" style="32" bestFit="1" customWidth="1"/>
    <col min="14084" max="14084" width="3.1640625" style="32" customWidth="1"/>
    <col min="14085" max="14085" width="6" style="32" bestFit="1" customWidth="1"/>
    <col min="14086" max="14086" width="10.83203125" style="32" bestFit="1" customWidth="1"/>
    <col min="14087" max="14087" width="9.5" style="32" bestFit="1" customWidth="1"/>
    <col min="14088" max="14088" width="11.33203125" style="32" bestFit="1" customWidth="1"/>
    <col min="14089" max="14089" width="12" style="32" bestFit="1" customWidth="1"/>
    <col min="14090" max="14090" width="10.33203125" style="32"/>
    <col min="14091" max="14091" width="11.5" style="32" bestFit="1" customWidth="1"/>
    <col min="14092" max="14092" width="8.33203125" style="32" bestFit="1" customWidth="1"/>
    <col min="14093" max="14094" width="16" style="32" bestFit="1" customWidth="1"/>
    <col min="14095" max="14095" width="8.33203125" style="32" bestFit="1" customWidth="1"/>
    <col min="14096" max="14096" width="10.33203125" style="32"/>
    <col min="14097" max="14102" width="0" style="32" hidden="1" customWidth="1"/>
    <col min="14103" max="14336" width="10.33203125" style="32"/>
    <col min="14337" max="14337" width="9.6640625" style="32" bestFit="1" customWidth="1"/>
    <col min="14338" max="14338" width="40.1640625" style="32" customWidth="1"/>
    <col min="14339" max="14339" width="6" style="32" bestFit="1" customWidth="1"/>
    <col min="14340" max="14340" width="3.1640625" style="32" customWidth="1"/>
    <col min="14341" max="14341" width="6" style="32" bestFit="1" customWidth="1"/>
    <col min="14342" max="14342" width="10.83203125" style="32" bestFit="1" customWidth="1"/>
    <col min="14343" max="14343" width="9.5" style="32" bestFit="1" customWidth="1"/>
    <col min="14344" max="14344" width="11.33203125" style="32" bestFit="1" customWidth="1"/>
    <col min="14345" max="14345" width="12" style="32" bestFit="1" customWidth="1"/>
    <col min="14346" max="14346" width="10.33203125" style="32"/>
    <col min="14347" max="14347" width="11.5" style="32" bestFit="1" customWidth="1"/>
    <col min="14348" max="14348" width="8.33203125" style="32" bestFit="1" customWidth="1"/>
    <col min="14349" max="14350" width="16" style="32" bestFit="1" customWidth="1"/>
    <col min="14351" max="14351" width="8.33203125" style="32" bestFit="1" customWidth="1"/>
    <col min="14352" max="14352" width="10.33203125" style="32"/>
    <col min="14353" max="14358" width="0" style="32" hidden="1" customWidth="1"/>
    <col min="14359" max="14592" width="10.33203125" style="32"/>
    <col min="14593" max="14593" width="9.6640625" style="32" bestFit="1" customWidth="1"/>
    <col min="14594" max="14594" width="40.1640625" style="32" customWidth="1"/>
    <col min="14595" max="14595" width="6" style="32" bestFit="1" customWidth="1"/>
    <col min="14596" max="14596" width="3.1640625" style="32" customWidth="1"/>
    <col min="14597" max="14597" width="6" style="32" bestFit="1" customWidth="1"/>
    <col min="14598" max="14598" width="10.83203125" style="32" bestFit="1" customWidth="1"/>
    <col min="14599" max="14599" width="9.5" style="32" bestFit="1" customWidth="1"/>
    <col min="14600" max="14600" width="11.33203125" style="32" bestFit="1" customWidth="1"/>
    <col min="14601" max="14601" width="12" style="32" bestFit="1" customWidth="1"/>
    <col min="14602" max="14602" width="10.33203125" style="32"/>
    <col min="14603" max="14603" width="11.5" style="32" bestFit="1" customWidth="1"/>
    <col min="14604" max="14604" width="8.33203125" style="32" bestFit="1" customWidth="1"/>
    <col min="14605" max="14606" width="16" style="32" bestFit="1" customWidth="1"/>
    <col min="14607" max="14607" width="8.33203125" style="32" bestFit="1" customWidth="1"/>
    <col min="14608" max="14608" width="10.33203125" style="32"/>
    <col min="14609" max="14614" width="0" style="32" hidden="1" customWidth="1"/>
    <col min="14615" max="14848" width="10.33203125" style="32"/>
    <col min="14849" max="14849" width="9.6640625" style="32" bestFit="1" customWidth="1"/>
    <col min="14850" max="14850" width="40.1640625" style="32" customWidth="1"/>
    <col min="14851" max="14851" width="6" style="32" bestFit="1" customWidth="1"/>
    <col min="14852" max="14852" width="3.1640625" style="32" customWidth="1"/>
    <col min="14853" max="14853" width="6" style="32" bestFit="1" customWidth="1"/>
    <col min="14854" max="14854" width="10.83203125" style="32" bestFit="1" customWidth="1"/>
    <col min="14855" max="14855" width="9.5" style="32" bestFit="1" customWidth="1"/>
    <col min="14856" max="14856" width="11.33203125" style="32" bestFit="1" customWidth="1"/>
    <col min="14857" max="14857" width="12" style="32" bestFit="1" customWidth="1"/>
    <col min="14858" max="14858" width="10.33203125" style="32"/>
    <col min="14859" max="14859" width="11.5" style="32" bestFit="1" customWidth="1"/>
    <col min="14860" max="14860" width="8.33203125" style="32" bestFit="1" customWidth="1"/>
    <col min="14861" max="14862" width="16" style="32" bestFit="1" customWidth="1"/>
    <col min="14863" max="14863" width="8.33203125" style="32" bestFit="1" customWidth="1"/>
    <col min="14864" max="14864" width="10.33203125" style="32"/>
    <col min="14865" max="14870" width="0" style="32" hidden="1" customWidth="1"/>
    <col min="14871" max="15104" width="10.33203125" style="32"/>
    <col min="15105" max="15105" width="9.6640625" style="32" bestFit="1" customWidth="1"/>
    <col min="15106" max="15106" width="40.1640625" style="32" customWidth="1"/>
    <col min="15107" max="15107" width="6" style="32" bestFit="1" customWidth="1"/>
    <col min="15108" max="15108" width="3.1640625" style="32" customWidth="1"/>
    <col min="15109" max="15109" width="6" style="32" bestFit="1" customWidth="1"/>
    <col min="15110" max="15110" width="10.83203125" style="32" bestFit="1" customWidth="1"/>
    <col min="15111" max="15111" width="9.5" style="32" bestFit="1" customWidth="1"/>
    <col min="15112" max="15112" width="11.33203125" style="32" bestFit="1" customWidth="1"/>
    <col min="15113" max="15113" width="12" style="32" bestFit="1" customWidth="1"/>
    <col min="15114" max="15114" width="10.33203125" style="32"/>
    <col min="15115" max="15115" width="11.5" style="32" bestFit="1" customWidth="1"/>
    <col min="15116" max="15116" width="8.33203125" style="32" bestFit="1" customWidth="1"/>
    <col min="15117" max="15118" width="16" style="32" bestFit="1" customWidth="1"/>
    <col min="15119" max="15119" width="8.33203125" style="32" bestFit="1" customWidth="1"/>
    <col min="15120" max="15120" width="10.33203125" style="32"/>
    <col min="15121" max="15126" width="0" style="32" hidden="1" customWidth="1"/>
    <col min="15127" max="15360" width="10.33203125" style="32"/>
    <col min="15361" max="15361" width="9.6640625" style="32" bestFit="1" customWidth="1"/>
    <col min="15362" max="15362" width="40.1640625" style="32" customWidth="1"/>
    <col min="15363" max="15363" width="6" style="32" bestFit="1" customWidth="1"/>
    <col min="15364" max="15364" width="3.1640625" style="32" customWidth="1"/>
    <col min="15365" max="15365" width="6" style="32" bestFit="1" customWidth="1"/>
    <col min="15366" max="15366" width="10.83203125" style="32" bestFit="1" customWidth="1"/>
    <col min="15367" max="15367" width="9.5" style="32" bestFit="1" customWidth="1"/>
    <col min="15368" max="15368" width="11.33203125" style="32" bestFit="1" customWidth="1"/>
    <col min="15369" max="15369" width="12" style="32" bestFit="1" customWidth="1"/>
    <col min="15370" max="15370" width="10.33203125" style="32"/>
    <col min="15371" max="15371" width="11.5" style="32" bestFit="1" customWidth="1"/>
    <col min="15372" max="15372" width="8.33203125" style="32" bestFit="1" customWidth="1"/>
    <col min="15373" max="15374" width="16" style="32" bestFit="1" customWidth="1"/>
    <col min="15375" max="15375" width="8.33203125" style="32" bestFit="1" customWidth="1"/>
    <col min="15376" max="15376" width="10.33203125" style="32"/>
    <col min="15377" max="15382" width="0" style="32" hidden="1" customWidth="1"/>
    <col min="15383" max="15616" width="10.33203125" style="32"/>
    <col min="15617" max="15617" width="9.6640625" style="32" bestFit="1" customWidth="1"/>
    <col min="15618" max="15618" width="40.1640625" style="32" customWidth="1"/>
    <col min="15619" max="15619" width="6" style="32" bestFit="1" customWidth="1"/>
    <col min="15620" max="15620" width="3.1640625" style="32" customWidth="1"/>
    <col min="15621" max="15621" width="6" style="32" bestFit="1" customWidth="1"/>
    <col min="15622" max="15622" width="10.83203125" style="32" bestFit="1" customWidth="1"/>
    <col min="15623" max="15623" width="9.5" style="32" bestFit="1" customWidth="1"/>
    <col min="15624" max="15624" width="11.33203125" style="32" bestFit="1" customWidth="1"/>
    <col min="15625" max="15625" width="12" style="32" bestFit="1" customWidth="1"/>
    <col min="15626" max="15626" width="10.33203125" style="32"/>
    <col min="15627" max="15627" width="11.5" style="32" bestFit="1" customWidth="1"/>
    <col min="15628" max="15628" width="8.33203125" style="32" bestFit="1" customWidth="1"/>
    <col min="15629" max="15630" width="16" style="32" bestFit="1" customWidth="1"/>
    <col min="15631" max="15631" width="8.33203125" style="32" bestFit="1" customWidth="1"/>
    <col min="15632" max="15632" width="10.33203125" style="32"/>
    <col min="15633" max="15638" width="0" style="32" hidden="1" customWidth="1"/>
    <col min="15639" max="15872" width="10.33203125" style="32"/>
    <col min="15873" max="15873" width="9.6640625" style="32" bestFit="1" customWidth="1"/>
    <col min="15874" max="15874" width="40.1640625" style="32" customWidth="1"/>
    <col min="15875" max="15875" width="6" style="32" bestFit="1" customWidth="1"/>
    <col min="15876" max="15876" width="3.1640625" style="32" customWidth="1"/>
    <col min="15877" max="15877" width="6" style="32" bestFit="1" customWidth="1"/>
    <col min="15878" max="15878" width="10.83203125" style="32" bestFit="1" customWidth="1"/>
    <col min="15879" max="15879" width="9.5" style="32" bestFit="1" customWidth="1"/>
    <col min="15880" max="15880" width="11.33203125" style="32" bestFit="1" customWidth="1"/>
    <col min="15881" max="15881" width="12" style="32" bestFit="1" customWidth="1"/>
    <col min="15882" max="15882" width="10.33203125" style="32"/>
    <col min="15883" max="15883" width="11.5" style="32" bestFit="1" customWidth="1"/>
    <col min="15884" max="15884" width="8.33203125" style="32" bestFit="1" customWidth="1"/>
    <col min="15885" max="15886" width="16" style="32" bestFit="1" customWidth="1"/>
    <col min="15887" max="15887" width="8.33203125" style="32" bestFit="1" customWidth="1"/>
    <col min="15888" max="15888" width="10.33203125" style="32"/>
    <col min="15889" max="15894" width="0" style="32" hidden="1" customWidth="1"/>
    <col min="15895" max="16128" width="10.33203125" style="32"/>
    <col min="16129" max="16129" width="9.6640625" style="32" bestFit="1" customWidth="1"/>
    <col min="16130" max="16130" width="40.1640625" style="32" customWidth="1"/>
    <col min="16131" max="16131" width="6" style="32" bestFit="1" customWidth="1"/>
    <col min="16132" max="16132" width="3.1640625" style="32" customWidth="1"/>
    <col min="16133" max="16133" width="6" style="32" bestFit="1" customWidth="1"/>
    <col min="16134" max="16134" width="10.83203125" style="32" bestFit="1" customWidth="1"/>
    <col min="16135" max="16135" width="9.5" style="32" bestFit="1" customWidth="1"/>
    <col min="16136" max="16136" width="11.33203125" style="32" bestFit="1" customWidth="1"/>
    <col min="16137" max="16137" width="12" style="32" bestFit="1" customWidth="1"/>
    <col min="16138" max="16138" width="10.33203125" style="32"/>
    <col min="16139" max="16139" width="11.5" style="32" bestFit="1" customWidth="1"/>
    <col min="16140" max="16140" width="8.33203125" style="32" bestFit="1" customWidth="1"/>
    <col min="16141" max="16142" width="16" style="32" bestFit="1" customWidth="1"/>
    <col min="16143" max="16143" width="8.33203125" style="32" bestFit="1" customWidth="1"/>
    <col min="16144" max="16144" width="10.33203125" style="32"/>
    <col min="16145" max="16150" width="0" style="32" hidden="1" customWidth="1"/>
    <col min="16151" max="16384" width="10.33203125" style="32"/>
  </cols>
  <sheetData>
    <row r="1" spans="1:22" ht="31.5" customHeight="1">
      <c r="A1" s="428"/>
      <c r="B1" s="428"/>
      <c r="C1" s="428"/>
      <c r="D1" s="428"/>
      <c r="E1" s="428"/>
      <c r="F1" s="428"/>
      <c r="G1" s="428"/>
      <c r="H1" s="428"/>
      <c r="I1" s="428"/>
      <c r="J1" s="428"/>
      <c r="K1" s="31"/>
    </row>
    <row r="2" spans="1:22" ht="42" customHeight="1">
      <c r="A2" s="429" t="str">
        <f>'Abt . 10 qts'!A4:G4</f>
        <v>Name of work: Construction of 10 Nos of Fireman quarters at Palavoyal village, Redhills, Ponneri thaluk in Thiruvallur District..</v>
      </c>
      <c r="B2" s="429"/>
      <c r="C2" s="429"/>
      <c r="D2" s="429"/>
      <c r="E2" s="429"/>
      <c r="F2" s="429"/>
      <c r="G2" s="429"/>
      <c r="H2" s="429"/>
      <c r="I2" s="429"/>
      <c r="J2" s="429"/>
      <c r="K2" s="31"/>
    </row>
    <row r="3" spans="1:22" ht="29.25" customHeight="1">
      <c r="A3" s="429" t="s">
        <v>31</v>
      </c>
      <c r="B3" s="429"/>
      <c r="C3" s="429"/>
      <c r="D3" s="429"/>
      <c r="E3" s="429"/>
      <c r="F3" s="429"/>
      <c r="G3" s="429"/>
      <c r="H3" s="429"/>
      <c r="I3" s="429"/>
      <c r="J3" s="429"/>
    </row>
    <row r="4" spans="1:22" ht="20.25" customHeight="1">
      <c r="A4" s="435" t="s">
        <v>32</v>
      </c>
      <c r="B4" s="431" t="s">
        <v>0</v>
      </c>
      <c r="C4" s="432" t="s">
        <v>30</v>
      </c>
      <c r="D4" s="432"/>
      <c r="E4" s="432"/>
      <c r="F4" s="433" t="s">
        <v>33</v>
      </c>
      <c r="G4" s="433"/>
      <c r="H4" s="433"/>
      <c r="I4" s="433" t="s">
        <v>27</v>
      </c>
      <c r="J4" s="434" t="s">
        <v>34</v>
      </c>
    </row>
    <row r="5" spans="1:22" ht="19">
      <c r="A5" s="435"/>
      <c r="B5" s="431"/>
      <c r="C5" s="432"/>
      <c r="D5" s="432"/>
      <c r="E5" s="432"/>
      <c r="F5" s="258" t="s">
        <v>24</v>
      </c>
      <c r="G5" s="258" t="s">
        <v>25</v>
      </c>
      <c r="H5" s="258" t="s">
        <v>18</v>
      </c>
      <c r="I5" s="433"/>
      <c r="J5" s="434"/>
    </row>
    <row r="6" spans="1:22" hidden="1">
      <c r="A6" s="332"/>
      <c r="B6" s="333"/>
      <c r="C6" s="334"/>
      <c r="D6" s="334"/>
      <c r="E6" s="334"/>
      <c r="F6" s="335"/>
      <c r="G6" s="335"/>
      <c r="H6" s="335"/>
      <c r="I6" s="336"/>
      <c r="J6" s="337"/>
    </row>
    <row r="7" spans="1:22" ht="266">
      <c r="A7" s="271">
        <v>1</v>
      </c>
      <c r="B7" s="7" t="s">
        <v>1352</v>
      </c>
      <c r="C7" s="273"/>
      <c r="D7" s="273"/>
      <c r="E7" s="273"/>
      <c r="F7" s="274"/>
      <c r="G7" s="274"/>
      <c r="H7" s="274"/>
      <c r="I7" s="275"/>
      <c r="J7" s="338"/>
      <c r="R7" s="32">
        <v>1471.81</v>
      </c>
      <c r="S7" s="32">
        <v>85</v>
      </c>
      <c r="T7" s="32">
        <f t="shared" ref="T7:T112" si="0">S7*R7</f>
        <v>125103.84999999999</v>
      </c>
      <c r="U7" s="32">
        <v>125103.85</v>
      </c>
      <c r="V7" s="32">
        <f t="shared" ref="V7:V112" si="1">T7-U7</f>
        <v>0</v>
      </c>
    </row>
    <row r="8" spans="1:22" ht="19">
      <c r="A8" s="271"/>
      <c r="B8" s="7" t="s">
        <v>55</v>
      </c>
      <c r="C8" s="273"/>
      <c r="D8" s="273"/>
      <c r="E8" s="273"/>
      <c r="F8" s="274"/>
      <c r="G8" s="274"/>
      <c r="H8" s="274"/>
      <c r="I8" s="275"/>
      <c r="J8" s="338"/>
      <c r="R8" s="32">
        <v>369.38</v>
      </c>
      <c r="S8" s="32">
        <v>41</v>
      </c>
      <c r="T8" s="32">
        <f t="shared" si="0"/>
        <v>15144.58</v>
      </c>
      <c r="U8" s="32">
        <v>15144.58</v>
      </c>
      <c r="V8" s="32">
        <f t="shared" si="1"/>
        <v>0</v>
      </c>
    </row>
    <row r="9" spans="1:22" ht="19">
      <c r="A9" s="271"/>
      <c r="B9" s="272" t="s">
        <v>56</v>
      </c>
      <c r="C9" s="273">
        <v>1</v>
      </c>
      <c r="D9" s="273">
        <v>1</v>
      </c>
      <c r="E9" s="273">
        <v>3</v>
      </c>
      <c r="F9" s="274">
        <v>2</v>
      </c>
      <c r="G9" s="274">
        <v>2</v>
      </c>
      <c r="H9" s="274">
        <v>2</v>
      </c>
      <c r="I9" s="275">
        <f>PRODUCT(C9:H9)</f>
        <v>24</v>
      </c>
      <c r="J9" s="338"/>
      <c r="R9" s="32">
        <v>62.44</v>
      </c>
      <c r="S9" s="32">
        <v>45</v>
      </c>
      <c r="T9" s="32">
        <f t="shared" si="0"/>
        <v>2809.7999999999997</v>
      </c>
      <c r="U9" s="32">
        <v>2809.8</v>
      </c>
      <c r="V9" s="32">
        <f t="shared" si="1"/>
        <v>0</v>
      </c>
    </row>
    <row r="10" spans="1:22" ht="19">
      <c r="A10" s="271"/>
      <c r="B10" s="272" t="s">
        <v>57</v>
      </c>
      <c r="C10" s="273">
        <v>1</v>
      </c>
      <c r="D10" s="273">
        <v>1</v>
      </c>
      <c r="E10" s="273">
        <v>4</v>
      </c>
      <c r="F10" s="274">
        <v>2.4</v>
      </c>
      <c r="G10" s="274">
        <v>2.4</v>
      </c>
      <c r="H10" s="274">
        <v>2</v>
      </c>
      <c r="I10" s="275">
        <f t="shared" ref="I10:I11" si="2">PRODUCT(C10:H10)</f>
        <v>46.08</v>
      </c>
      <c r="J10" s="338"/>
      <c r="R10" s="32">
        <v>67.09</v>
      </c>
      <c r="S10" s="32">
        <v>2250</v>
      </c>
      <c r="T10" s="32">
        <f t="shared" si="0"/>
        <v>150952.5</v>
      </c>
      <c r="U10" s="32">
        <v>150952.5</v>
      </c>
      <c r="V10" s="32">
        <f t="shared" si="1"/>
        <v>0</v>
      </c>
    </row>
    <row r="11" spans="1:22" ht="19">
      <c r="A11" s="271"/>
      <c r="B11" s="272" t="s">
        <v>58</v>
      </c>
      <c r="C11" s="273">
        <v>1</v>
      </c>
      <c r="D11" s="273">
        <v>1</v>
      </c>
      <c r="E11" s="273">
        <v>2</v>
      </c>
      <c r="F11" s="274">
        <v>2.6</v>
      </c>
      <c r="G11" s="274">
        <v>2.6</v>
      </c>
      <c r="H11" s="274">
        <v>2</v>
      </c>
      <c r="I11" s="275">
        <f t="shared" si="2"/>
        <v>27.040000000000003</v>
      </c>
      <c r="J11" s="338"/>
      <c r="R11" s="32">
        <v>37.200000000000003</v>
      </c>
      <c r="S11" s="32">
        <v>3525</v>
      </c>
      <c r="T11" s="32">
        <f t="shared" si="0"/>
        <v>131130</v>
      </c>
      <c r="U11" s="32">
        <v>131130</v>
      </c>
      <c r="V11" s="32">
        <f t="shared" si="1"/>
        <v>0</v>
      </c>
    </row>
    <row r="12" spans="1:22" ht="19">
      <c r="A12" s="271"/>
      <c r="B12" s="272" t="s">
        <v>59</v>
      </c>
      <c r="C12" s="273">
        <v>1</v>
      </c>
      <c r="D12" s="273">
        <v>1</v>
      </c>
      <c r="E12" s="273">
        <v>2</v>
      </c>
      <c r="F12" s="274">
        <v>2.7</v>
      </c>
      <c r="G12" s="274">
        <v>2.7</v>
      </c>
      <c r="H12" s="274">
        <v>2</v>
      </c>
      <c r="I12" s="275">
        <f>PRODUCT(C12:H12)</f>
        <v>29.160000000000004</v>
      </c>
      <c r="J12" s="338"/>
      <c r="R12" s="32">
        <v>67.09</v>
      </c>
      <c r="S12" s="32">
        <v>2250</v>
      </c>
      <c r="T12" s="32">
        <f t="shared" si="0"/>
        <v>150952.5</v>
      </c>
      <c r="U12" s="32">
        <v>150952.5</v>
      </c>
      <c r="V12" s="32">
        <f t="shared" si="1"/>
        <v>0</v>
      </c>
    </row>
    <row r="13" spans="1:22" ht="19">
      <c r="A13" s="271"/>
      <c r="B13" s="272" t="s">
        <v>60</v>
      </c>
      <c r="C13" s="273">
        <v>1</v>
      </c>
      <c r="D13" s="273">
        <v>1</v>
      </c>
      <c r="E13" s="273">
        <v>4</v>
      </c>
      <c r="F13" s="274">
        <v>2.85</v>
      </c>
      <c r="G13" s="274">
        <v>2.85</v>
      </c>
      <c r="H13" s="274">
        <v>2</v>
      </c>
      <c r="I13" s="275">
        <f>PRODUCT(C13:H13)</f>
        <v>64.98</v>
      </c>
      <c r="J13" s="338"/>
      <c r="R13" s="32">
        <v>67.09</v>
      </c>
      <c r="S13" s="32">
        <v>2250</v>
      </c>
      <c r="T13" s="32">
        <f t="shared" si="0"/>
        <v>150952.5</v>
      </c>
      <c r="U13" s="32">
        <v>150952.5</v>
      </c>
      <c r="V13" s="32">
        <f t="shared" si="1"/>
        <v>0</v>
      </c>
    </row>
    <row r="14" spans="1:22" ht="19">
      <c r="A14" s="271"/>
      <c r="B14" s="272" t="s">
        <v>61</v>
      </c>
      <c r="C14" s="273">
        <v>1</v>
      </c>
      <c r="D14" s="273">
        <v>1</v>
      </c>
      <c r="E14" s="273">
        <v>2</v>
      </c>
      <c r="F14" s="274">
        <v>2.6</v>
      </c>
      <c r="G14" s="274">
        <v>3.66</v>
      </c>
      <c r="H14" s="274">
        <v>2</v>
      </c>
      <c r="I14" s="275">
        <f>PRODUCT(C14:H14)</f>
        <v>38.064</v>
      </c>
      <c r="J14" s="338"/>
      <c r="R14" s="32">
        <v>67.09</v>
      </c>
      <c r="S14" s="32">
        <v>2250</v>
      </c>
      <c r="T14" s="32">
        <f t="shared" si="0"/>
        <v>150952.5</v>
      </c>
      <c r="U14" s="32">
        <v>150952.5</v>
      </c>
      <c r="V14" s="32">
        <f t="shared" si="1"/>
        <v>0</v>
      </c>
    </row>
    <row r="15" spans="1:22" ht="19">
      <c r="A15" s="271"/>
      <c r="B15" s="272" t="s">
        <v>62</v>
      </c>
      <c r="C15" s="273">
        <v>1</v>
      </c>
      <c r="D15" s="273">
        <v>1</v>
      </c>
      <c r="E15" s="273">
        <v>1</v>
      </c>
      <c r="F15" s="274">
        <v>5.23</v>
      </c>
      <c r="G15" s="274">
        <v>3.75</v>
      </c>
      <c r="H15" s="274">
        <v>2</v>
      </c>
      <c r="I15" s="275">
        <f>PRODUCT(C15:H15)</f>
        <v>39.225000000000001</v>
      </c>
      <c r="J15" s="338"/>
      <c r="R15" s="32">
        <v>67.09</v>
      </c>
      <c r="S15" s="32">
        <v>2250</v>
      </c>
      <c r="T15" s="32">
        <f t="shared" si="0"/>
        <v>150952.5</v>
      </c>
      <c r="U15" s="32">
        <v>150952.5</v>
      </c>
      <c r="V15" s="32">
        <f t="shared" si="1"/>
        <v>0</v>
      </c>
    </row>
    <row r="16" spans="1:22" ht="19">
      <c r="A16" s="271"/>
      <c r="B16" s="272" t="s">
        <v>63</v>
      </c>
      <c r="C16" s="273">
        <v>1</v>
      </c>
      <c r="D16" s="273">
        <v>1</v>
      </c>
      <c r="E16" s="273">
        <v>1</v>
      </c>
      <c r="F16" s="274">
        <v>3.65</v>
      </c>
      <c r="G16" s="274">
        <v>3.65</v>
      </c>
      <c r="H16" s="274">
        <v>2</v>
      </c>
      <c r="I16" s="275">
        <f>PRODUCT(C16:H16)</f>
        <v>26.645</v>
      </c>
      <c r="J16" s="338"/>
    </row>
    <row r="17" spans="1:22" ht="19">
      <c r="A17" s="271"/>
      <c r="B17" s="272" t="s">
        <v>64</v>
      </c>
      <c r="C17" s="273"/>
      <c r="D17" s="273"/>
      <c r="E17" s="273"/>
      <c r="F17" s="274"/>
      <c r="G17" s="274"/>
      <c r="H17" s="274"/>
      <c r="I17" s="275"/>
      <c r="J17" s="338"/>
    </row>
    <row r="18" spans="1:22" ht="19">
      <c r="A18" s="271"/>
      <c r="B18" s="272" t="s">
        <v>65</v>
      </c>
      <c r="C18" s="273"/>
      <c r="D18" s="273"/>
      <c r="E18" s="273"/>
      <c r="F18" s="274"/>
      <c r="G18" s="274"/>
      <c r="H18" s="274"/>
      <c r="I18" s="275"/>
      <c r="J18" s="338"/>
    </row>
    <row r="19" spans="1:22" ht="19">
      <c r="A19" s="271"/>
      <c r="B19" s="272" t="s">
        <v>582</v>
      </c>
      <c r="C19" s="276">
        <v>1</v>
      </c>
      <c r="D19" s="273">
        <v>1</v>
      </c>
      <c r="E19" s="273">
        <v>1</v>
      </c>
      <c r="F19" s="274">
        <v>4.63</v>
      </c>
      <c r="G19" s="274">
        <v>0.38</v>
      </c>
      <c r="H19" s="274">
        <v>0.4</v>
      </c>
      <c r="I19" s="275">
        <f>PRODUCT(C19:H19)</f>
        <v>0.70376000000000005</v>
      </c>
      <c r="J19" s="338"/>
    </row>
    <row r="20" spans="1:22" ht="19">
      <c r="A20" s="271"/>
      <c r="B20" s="272" t="s">
        <v>583</v>
      </c>
      <c r="C20" s="276">
        <v>1</v>
      </c>
      <c r="D20" s="273">
        <v>1</v>
      </c>
      <c r="E20" s="273">
        <v>2</v>
      </c>
      <c r="F20" s="274">
        <v>16.690000000000001</v>
      </c>
      <c r="G20" s="274">
        <v>0.38</v>
      </c>
      <c r="H20" s="274">
        <v>0.4</v>
      </c>
      <c r="I20" s="275">
        <f t="shared" ref="I20:I29" si="3">PRODUCT(C20:H20)</f>
        <v>5.0737600000000009</v>
      </c>
      <c r="J20" s="338"/>
    </row>
    <row r="21" spans="1:22" ht="19">
      <c r="A21" s="271"/>
      <c r="B21" s="272" t="s">
        <v>584</v>
      </c>
      <c r="C21" s="276">
        <v>1</v>
      </c>
      <c r="D21" s="273">
        <v>1</v>
      </c>
      <c r="E21" s="273">
        <v>2</v>
      </c>
      <c r="F21" s="274">
        <v>2.37</v>
      </c>
      <c r="G21" s="274">
        <v>0.38</v>
      </c>
      <c r="H21" s="274">
        <v>0.4</v>
      </c>
      <c r="I21" s="275">
        <f t="shared" si="3"/>
        <v>0.72048000000000012</v>
      </c>
      <c r="J21" s="338"/>
    </row>
    <row r="22" spans="1:22" ht="19">
      <c r="A22" s="271"/>
      <c r="B22" s="272" t="s">
        <v>69</v>
      </c>
      <c r="C22" s="276">
        <v>1</v>
      </c>
      <c r="D22" s="273">
        <v>1</v>
      </c>
      <c r="E22" s="273">
        <v>2</v>
      </c>
      <c r="F22" s="274">
        <v>12.56</v>
      </c>
      <c r="G22" s="274">
        <v>0.38</v>
      </c>
      <c r="H22" s="274">
        <v>0.4</v>
      </c>
      <c r="I22" s="275">
        <f t="shared" si="3"/>
        <v>3.8182400000000003</v>
      </c>
      <c r="J22" s="338"/>
    </row>
    <row r="23" spans="1:22" ht="19">
      <c r="A23" s="271"/>
      <c r="B23" s="272" t="s">
        <v>70</v>
      </c>
      <c r="C23" s="276"/>
      <c r="D23" s="273"/>
      <c r="E23" s="273"/>
      <c r="F23" s="274"/>
      <c r="G23" s="274"/>
      <c r="H23" s="274"/>
      <c r="I23" s="275"/>
      <c r="J23" s="338"/>
    </row>
    <row r="24" spans="1:22" ht="19">
      <c r="A24" s="271"/>
      <c r="B24" s="272" t="s">
        <v>585</v>
      </c>
      <c r="C24" s="276">
        <v>1</v>
      </c>
      <c r="D24" s="273">
        <v>1</v>
      </c>
      <c r="E24" s="273">
        <v>2</v>
      </c>
      <c r="F24" s="274">
        <v>5.76</v>
      </c>
      <c r="G24" s="274">
        <v>0.38</v>
      </c>
      <c r="H24" s="274">
        <v>0.4</v>
      </c>
      <c r="I24" s="275">
        <f t="shared" si="3"/>
        <v>1.7510400000000002</v>
      </c>
      <c r="J24" s="338"/>
    </row>
    <row r="25" spans="1:22" ht="19">
      <c r="A25" s="271"/>
      <c r="B25" s="272" t="s">
        <v>586</v>
      </c>
      <c r="C25" s="276">
        <v>1</v>
      </c>
      <c r="D25" s="273">
        <v>1</v>
      </c>
      <c r="E25" s="273">
        <v>2</v>
      </c>
      <c r="F25" s="274">
        <v>5.72</v>
      </c>
      <c r="G25" s="274">
        <v>0.38</v>
      </c>
      <c r="H25" s="274">
        <v>0.4</v>
      </c>
      <c r="I25" s="275">
        <f t="shared" si="3"/>
        <v>1.73888</v>
      </c>
      <c r="J25" s="338"/>
    </row>
    <row r="26" spans="1:22" ht="19">
      <c r="A26" s="271"/>
      <c r="B26" s="272" t="s">
        <v>587</v>
      </c>
      <c r="C26" s="276">
        <v>1</v>
      </c>
      <c r="D26" s="273">
        <v>1</v>
      </c>
      <c r="E26" s="273">
        <v>3</v>
      </c>
      <c r="F26" s="274">
        <v>3.05</v>
      </c>
      <c r="G26" s="274">
        <v>0.38</v>
      </c>
      <c r="H26" s="274">
        <v>0.4</v>
      </c>
      <c r="I26" s="275">
        <f t="shared" si="3"/>
        <v>1.3907999999999998</v>
      </c>
      <c r="J26" s="338"/>
    </row>
    <row r="27" spans="1:22" ht="19">
      <c r="A27" s="271"/>
      <c r="B27" s="272" t="s">
        <v>74</v>
      </c>
      <c r="C27" s="276">
        <v>1</v>
      </c>
      <c r="D27" s="273">
        <v>1</v>
      </c>
      <c r="E27" s="273">
        <v>2</v>
      </c>
      <c r="F27" s="274">
        <v>2.29</v>
      </c>
      <c r="G27" s="274">
        <v>0.38</v>
      </c>
      <c r="H27" s="274">
        <v>0.4</v>
      </c>
      <c r="I27" s="275">
        <f t="shared" si="3"/>
        <v>0.69616</v>
      </c>
      <c r="J27" s="338"/>
    </row>
    <row r="28" spans="1:22" ht="19">
      <c r="A28" s="271"/>
      <c r="B28" s="272" t="s">
        <v>588</v>
      </c>
      <c r="C28" s="276">
        <v>1</v>
      </c>
      <c r="D28" s="273">
        <v>1</v>
      </c>
      <c r="E28" s="273">
        <v>2</v>
      </c>
      <c r="F28" s="274">
        <v>1.55</v>
      </c>
      <c r="G28" s="274">
        <v>0.38</v>
      </c>
      <c r="H28" s="274">
        <v>0.4</v>
      </c>
      <c r="I28" s="275">
        <f t="shared" si="3"/>
        <v>0.47120000000000006</v>
      </c>
      <c r="J28" s="338"/>
    </row>
    <row r="29" spans="1:22" ht="19">
      <c r="A29" s="271"/>
      <c r="B29" s="272" t="s">
        <v>76</v>
      </c>
      <c r="C29" s="276">
        <v>1</v>
      </c>
      <c r="D29" s="273">
        <v>1</v>
      </c>
      <c r="E29" s="273">
        <v>2</v>
      </c>
      <c r="F29" s="274">
        <v>3.09</v>
      </c>
      <c r="G29" s="274">
        <v>0.38</v>
      </c>
      <c r="H29" s="274">
        <v>0.4</v>
      </c>
      <c r="I29" s="275">
        <f t="shared" si="3"/>
        <v>0.93935999999999997</v>
      </c>
      <c r="J29" s="338"/>
    </row>
    <row r="30" spans="1:22" ht="19">
      <c r="A30" s="271"/>
      <c r="B30" s="277"/>
      <c r="C30" s="273"/>
      <c r="D30" s="273"/>
      <c r="E30" s="273"/>
      <c r="F30" s="274"/>
      <c r="G30" s="274"/>
      <c r="H30" s="274" t="s">
        <v>78</v>
      </c>
      <c r="I30" s="275">
        <f>SUM(I9:I29)</f>
        <v>312.49768</v>
      </c>
      <c r="J30" s="338"/>
      <c r="R30" s="32">
        <v>1178.3399999999999</v>
      </c>
      <c r="S30" s="32">
        <v>380</v>
      </c>
      <c r="T30" s="32">
        <f t="shared" si="0"/>
        <v>447769.19999999995</v>
      </c>
      <c r="U30" s="32">
        <v>447769.2</v>
      </c>
      <c r="V30" s="32">
        <f t="shared" si="1"/>
        <v>0</v>
      </c>
    </row>
    <row r="31" spans="1:22" ht="19">
      <c r="A31" s="271"/>
      <c r="B31" s="277"/>
      <c r="C31" s="273"/>
      <c r="D31" s="273"/>
      <c r="E31" s="273"/>
      <c r="F31" s="274"/>
      <c r="G31" s="274"/>
      <c r="H31" s="274" t="s">
        <v>13</v>
      </c>
      <c r="I31" s="275">
        <v>312.5</v>
      </c>
      <c r="J31" s="338" t="s">
        <v>79</v>
      </c>
      <c r="R31" s="32">
        <v>1194.6500000000001</v>
      </c>
      <c r="S31" s="32">
        <v>390</v>
      </c>
      <c r="T31" s="32">
        <f t="shared" si="0"/>
        <v>465913.50000000006</v>
      </c>
      <c r="U31" s="32">
        <v>465913.5</v>
      </c>
      <c r="V31" s="32">
        <f t="shared" si="1"/>
        <v>0</v>
      </c>
    </row>
    <row r="32" spans="1:22" ht="19">
      <c r="A32" s="271"/>
      <c r="B32" s="277" t="s">
        <v>80</v>
      </c>
      <c r="C32" s="273"/>
      <c r="D32" s="273"/>
      <c r="E32" s="273"/>
      <c r="F32" s="274"/>
      <c r="G32" s="274"/>
      <c r="H32" s="274"/>
      <c r="I32" s="275"/>
      <c r="J32" s="338"/>
    </row>
    <row r="33" spans="1:10" ht="19">
      <c r="A33" s="271"/>
      <c r="B33" s="272" t="s">
        <v>56</v>
      </c>
      <c r="C33" s="273">
        <v>1</v>
      </c>
      <c r="D33" s="273">
        <v>1</v>
      </c>
      <c r="E33" s="273">
        <v>3</v>
      </c>
      <c r="F33" s="274">
        <v>2</v>
      </c>
      <c r="G33" s="274">
        <v>2</v>
      </c>
      <c r="H33" s="274">
        <v>0.25</v>
      </c>
      <c r="I33" s="275">
        <f t="shared" ref="I33:I40" si="4">PRODUCT(C33:H33)</f>
        <v>3</v>
      </c>
      <c r="J33" s="338"/>
    </row>
    <row r="34" spans="1:10" ht="19">
      <c r="A34" s="271"/>
      <c r="B34" s="272" t="s">
        <v>57</v>
      </c>
      <c r="C34" s="273">
        <v>1</v>
      </c>
      <c r="D34" s="273">
        <v>1</v>
      </c>
      <c r="E34" s="273">
        <v>4</v>
      </c>
      <c r="F34" s="274">
        <v>2.4</v>
      </c>
      <c r="G34" s="274">
        <v>2.4</v>
      </c>
      <c r="H34" s="274">
        <v>0.25</v>
      </c>
      <c r="I34" s="275">
        <f t="shared" si="4"/>
        <v>5.76</v>
      </c>
      <c r="J34" s="338"/>
    </row>
    <row r="35" spans="1:10" ht="19">
      <c r="A35" s="271"/>
      <c r="B35" s="272" t="s">
        <v>58</v>
      </c>
      <c r="C35" s="273">
        <v>1</v>
      </c>
      <c r="D35" s="273">
        <v>1</v>
      </c>
      <c r="E35" s="273">
        <v>2</v>
      </c>
      <c r="F35" s="274">
        <v>2.6</v>
      </c>
      <c r="G35" s="274">
        <v>2.6</v>
      </c>
      <c r="H35" s="274">
        <v>0.25</v>
      </c>
      <c r="I35" s="275">
        <f t="shared" si="4"/>
        <v>3.3800000000000003</v>
      </c>
      <c r="J35" s="338"/>
    </row>
    <row r="36" spans="1:10" ht="19">
      <c r="A36" s="271"/>
      <c r="B36" s="272" t="s">
        <v>59</v>
      </c>
      <c r="C36" s="273">
        <v>1</v>
      </c>
      <c r="D36" s="273">
        <v>1</v>
      </c>
      <c r="E36" s="273">
        <v>2</v>
      </c>
      <c r="F36" s="274">
        <v>2.7</v>
      </c>
      <c r="G36" s="274">
        <v>2.7</v>
      </c>
      <c r="H36" s="274">
        <v>0.25</v>
      </c>
      <c r="I36" s="275">
        <f t="shared" si="4"/>
        <v>3.6450000000000005</v>
      </c>
      <c r="J36" s="338"/>
    </row>
    <row r="37" spans="1:10" ht="19">
      <c r="A37" s="271"/>
      <c r="B37" s="272" t="s">
        <v>60</v>
      </c>
      <c r="C37" s="273">
        <v>1</v>
      </c>
      <c r="D37" s="273">
        <v>1</v>
      </c>
      <c r="E37" s="273">
        <v>4</v>
      </c>
      <c r="F37" s="274">
        <v>2.85</v>
      </c>
      <c r="G37" s="274">
        <v>2.85</v>
      </c>
      <c r="H37" s="274">
        <v>0.25</v>
      </c>
      <c r="I37" s="275">
        <f t="shared" si="4"/>
        <v>8.1225000000000005</v>
      </c>
      <c r="J37" s="338"/>
    </row>
    <row r="38" spans="1:10" ht="19">
      <c r="A38" s="271"/>
      <c r="B38" s="272" t="s">
        <v>61</v>
      </c>
      <c r="C38" s="273">
        <v>1</v>
      </c>
      <c r="D38" s="273">
        <v>1</v>
      </c>
      <c r="E38" s="273">
        <v>2</v>
      </c>
      <c r="F38" s="274">
        <v>2.6</v>
      </c>
      <c r="G38" s="274">
        <v>3.66</v>
      </c>
      <c r="H38" s="274">
        <v>0.25</v>
      </c>
      <c r="I38" s="275">
        <f t="shared" si="4"/>
        <v>4.758</v>
      </c>
      <c r="J38" s="338"/>
    </row>
    <row r="39" spans="1:10" ht="19">
      <c r="A39" s="271"/>
      <c r="B39" s="272" t="s">
        <v>62</v>
      </c>
      <c r="C39" s="273">
        <v>1</v>
      </c>
      <c r="D39" s="273">
        <v>1</v>
      </c>
      <c r="E39" s="273">
        <v>1</v>
      </c>
      <c r="F39" s="274">
        <v>5.23</v>
      </c>
      <c r="G39" s="274">
        <v>3.75</v>
      </c>
      <c r="H39" s="274">
        <v>0.25</v>
      </c>
      <c r="I39" s="275">
        <f t="shared" si="4"/>
        <v>4.9031250000000002</v>
      </c>
      <c r="J39" s="338"/>
    </row>
    <row r="40" spans="1:10" ht="19">
      <c r="A40" s="271"/>
      <c r="B40" s="272" t="s">
        <v>63</v>
      </c>
      <c r="C40" s="273">
        <v>1</v>
      </c>
      <c r="D40" s="273">
        <v>1</v>
      </c>
      <c r="E40" s="273">
        <v>1</v>
      </c>
      <c r="F40" s="274">
        <v>3.65</v>
      </c>
      <c r="G40" s="274">
        <v>3.65</v>
      </c>
      <c r="H40" s="274">
        <v>0.27</v>
      </c>
      <c r="I40" s="275">
        <f t="shared" si="4"/>
        <v>3.5970750000000002</v>
      </c>
      <c r="J40" s="338"/>
    </row>
    <row r="41" spans="1:10">
      <c r="A41" s="271"/>
      <c r="B41" s="277"/>
      <c r="C41" s="273"/>
      <c r="D41" s="273"/>
      <c r="E41" s="273"/>
      <c r="F41" s="274"/>
      <c r="G41" s="274"/>
      <c r="H41" s="274"/>
      <c r="I41" s="275">
        <f>SUM(I33:I40)</f>
        <v>37.165700000000001</v>
      </c>
      <c r="J41" s="338"/>
    </row>
    <row r="42" spans="1:10" ht="19">
      <c r="A42" s="271"/>
      <c r="B42" s="277"/>
      <c r="C42" s="273"/>
      <c r="D42" s="273"/>
      <c r="E42" s="273"/>
      <c r="F42" s="274"/>
      <c r="G42" s="274"/>
      <c r="H42" s="274" t="s">
        <v>13</v>
      </c>
      <c r="I42" s="275">
        <v>37.200000000000003</v>
      </c>
      <c r="J42" s="338" t="s">
        <v>19</v>
      </c>
    </row>
    <row r="43" spans="1:10" ht="114">
      <c r="A43" s="271">
        <v>2</v>
      </c>
      <c r="B43" s="7" t="s">
        <v>1353</v>
      </c>
      <c r="C43" s="273"/>
      <c r="D43" s="273"/>
      <c r="E43" s="273"/>
      <c r="F43" s="274"/>
      <c r="G43" s="274"/>
      <c r="H43" s="274"/>
      <c r="I43" s="275"/>
      <c r="J43" s="338"/>
    </row>
    <row r="44" spans="1:10" ht="19">
      <c r="A44" s="271"/>
      <c r="B44" s="277" t="s">
        <v>81</v>
      </c>
      <c r="C44" s="273">
        <v>1</v>
      </c>
      <c r="D44" s="273">
        <v>1</v>
      </c>
      <c r="E44" s="273">
        <v>1</v>
      </c>
      <c r="F44" s="274">
        <v>1.35</v>
      </c>
      <c r="G44" s="274">
        <v>4.17</v>
      </c>
      <c r="H44" s="274">
        <v>0.5</v>
      </c>
      <c r="I44" s="275">
        <f t="shared" ref="I44:I51" si="5">PRODUCT(C44:H44)</f>
        <v>2.8147500000000001</v>
      </c>
      <c r="J44" s="338"/>
    </row>
    <row r="45" spans="1:10" ht="19">
      <c r="A45" s="271"/>
      <c r="B45" s="277" t="s">
        <v>82</v>
      </c>
      <c r="C45" s="273">
        <v>1</v>
      </c>
      <c r="D45" s="273">
        <v>1</v>
      </c>
      <c r="E45" s="273">
        <v>2</v>
      </c>
      <c r="F45" s="274">
        <v>3.05</v>
      </c>
      <c r="G45" s="274">
        <v>4.37</v>
      </c>
      <c r="H45" s="274">
        <v>0.5</v>
      </c>
      <c r="I45" s="275">
        <f t="shared" si="5"/>
        <v>13.3285</v>
      </c>
      <c r="J45" s="338"/>
    </row>
    <row r="46" spans="1:10" ht="19">
      <c r="A46" s="271"/>
      <c r="B46" s="277" t="s">
        <v>83</v>
      </c>
      <c r="C46" s="273">
        <v>1</v>
      </c>
      <c r="D46" s="273">
        <v>1</v>
      </c>
      <c r="E46" s="273">
        <v>2</v>
      </c>
      <c r="F46" s="274">
        <v>3.05</v>
      </c>
      <c r="G46" s="274">
        <v>3.41</v>
      </c>
      <c r="H46" s="274">
        <v>0.5</v>
      </c>
      <c r="I46" s="275">
        <f t="shared" si="5"/>
        <v>10.400499999999999</v>
      </c>
      <c r="J46" s="338"/>
    </row>
    <row r="47" spans="1:10" ht="19">
      <c r="A47" s="271"/>
      <c r="B47" s="277" t="s">
        <v>84</v>
      </c>
      <c r="C47" s="273">
        <v>1</v>
      </c>
      <c r="D47" s="273">
        <v>1</v>
      </c>
      <c r="E47" s="273">
        <v>2</v>
      </c>
      <c r="F47" s="274">
        <v>2.0299999999999998</v>
      </c>
      <c r="G47" s="274">
        <v>2.14</v>
      </c>
      <c r="H47" s="274">
        <v>0.5</v>
      </c>
      <c r="I47" s="275">
        <f t="shared" si="5"/>
        <v>4.3441999999999998</v>
      </c>
      <c r="J47" s="338"/>
    </row>
    <row r="48" spans="1:10" ht="19">
      <c r="A48" s="271"/>
      <c r="B48" s="277" t="s">
        <v>85</v>
      </c>
      <c r="C48" s="273">
        <v>1</v>
      </c>
      <c r="D48" s="273">
        <v>1</v>
      </c>
      <c r="E48" s="273">
        <v>2</v>
      </c>
      <c r="F48" s="274">
        <v>3.09</v>
      </c>
      <c r="G48" s="274">
        <v>4.2699999999999996</v>
      </c>
      <c r="H48" s="274">
        <v>0.5</v>
      </c>
      <c r="I48" s="275">
        <f t="shared" si="5"/>
        <v>13.194299999999998</v>
      </c>
      <c r="J48" s="338"/>
    </row>
    <row r="49" spans="1:13" ht="19">
      <c r="A49" s="271"/>
      <c r="B49" s="277" t="s">
        <v>86</v>
      </c>
      <c r="C49" s="273">
        <v>1</v>
      </c>
      <c r="D49" s="273">
        <v>1</v>
      </c>
      <c r="E49" s="273">
        <v>1</v>
      </c>
      <c r="F49" s="274">
        <v>3.09</v>
      </c>
      <c r="G49" s="274">
        <v>2.5099999999999998</v>
      </c>
      <c r="H49" s="274">
        <v>0.5</v>
      </c>
      <c r="I49" s="275">
        <f t="shared" si="5"/>
        <v>3.8779499999999993</v>
      </c>
      <c r="J49" s="338"/>
    </row>
    <row r="50" spans="1:13" ht="19">
      <c r="A50" s="271"/>
      <c r="B50" s="277" t="s">
        <v>87</v>
      </c>
      <c r="C50" s="273">
        <v>1</v>
      </c>
      <c r="D50" s="273">
        <v>1</v>
      </c>
      <c r="E50" s="273">
        <v>1</v>
      </c>
      <c r="F50" s="274">
        <v>2.29</v>
      </c>
      <c r="G50" s="274">
        <v>3.65</v>
      </c>
      <c r="H50" s="274">
        <v>0.5</v>
      </c>
      <c r="I50" s="275">
        <f t="shared" si="5"/>
        <v>4.1792499999999997</v>
      </c>
      <c r="J50" s="338"/>
    </row>
    <row r="51" spans="1:13" ht="19">
      <c r="A51" s="271"/>
      <c r="B51" s="277" t="s">
        <v>88</v>
      </c>
      <c r="C51" s="273">
        <v>1</v>
      </c>
      <c r="D51" s="273">
        <v>1</v>
      </c>
      <c r="E51" s="273">
        <v>1</v>
      </c>
      <c r="F51" s="274">
        <v>2.29</v>
      </c>
      <c r="G51" s="274">
        <v>5.72</v>
      </c>
      <c r="H51" s="274">
        <v>0.5</v>
      </c>
      <c r="I51" s="275">
        <f t="shared" si="5"/>
        <v>6.5493999999999994</v>
      </c>
      <c r="J51" s="338"/>
    </row>
    <row r="52" spans="1:13">
      <c r="A52" s="271"/>
      <c r="B52" s="277"/>
      <c r="C52" s="273"/>
      <c r="D52" s="273"/>
      <c r="E52" s="273"/>
      <c r="F52" s="274"/>
      <c r="G52" s="274"/>
      <c r="H52" s="274"/>
      <c r="I52" s="275">
        <f>SUM(I44:I51)</f>
        <v>58.688849999999995</v>
      </c>
      <c r="J52" s="338"/>
    </row>
    <row r="53" spans="1:13" ht="19">
      <c r="A53" s="271"/>
      <c r="B53" s="277"/>
      <c r="C53" s="273"/>
      <c r="D53" s="273"/>
      <c r="E53" s="273"/>
      <c r="F53" s="274"/>
      <c r="G53" s="274"/>
      <c r="H53" s="274" t="s">
        <v>13</v>
      </c>
      <c r="I53" s="275">
        <v>58.7</v>
      </c>
      <c r="J53" s="338" t="s">
        <v>19</v>
      </c>
    </row>
    <row r="54" spans="1:13" ht="114">
      <c r="A54" s="271">
        <v>3</v>
      </c>
      <c r="B54" s="36" t="s">
        <v>89</v>
      </c>
      <c r="C54" s="273"/>
      <c r="D54" s="273"/>
      <c r="E54" s="273"/>
      <c r="F54" s="274"/>
      <c r="G54" s="274"/>
      <c r="H54" s="274"/>
      <c r="I54" s="275"/>
      <c r="J54" s="338"/>
    </row>
    <row r="55" spans="1:13" ht="19">
      <c r="A55" s="271"/>
      <c r="B55" s="272" t="s">
        <v>64</v>
      </c>
      <c r="C55" s="273"/>
      <c r="D55" s="273"/>
      <c r="E55" s="273"/>
      <c r="F55" s="274"/>
      <c r="G55" s="274"/>
      <c r="H55" s="274"/>
      <c r="I55" s="275"/>
      <c r="J55" s="338"/>
    </row>
    <row r="56" spans="1:13" ht="19">
      <c r="A56" s="271"/>
      <c r="B56" s="272" t="s">
        <v>65</v>
      </c>
      <c r="C56" s="273"/>
      <c r="D56" s="273"/>
      <c r="E56" s="273"/>
      <c r="F56" s="274"/>
      <c r="G56" s="274"/>
      <c r="H56" s="274"/>
      <c r="I56" s="275"/>
      <c r="J56" s="338"/>
    </row>
    <row r="57" spans="1:13" ht="19">
      <c r="A57" s="271"/>
      <c r="B57" s="272" t="s">
        <v>582</v>
      </c>
      <c r="C57" s="276">
        <v>1</v>
      </c>
      <c r="D57" s="273">
        <v>1</v>
      </c>
      <c r="E57" s="273">
        <v>1</v>
      </c>
      <c r="F57" s="274">
        <v>4.63</v>
      </c>
      <c r="G57" s="274">
        <v>0.38</v>
      </c>
      <c r="H57" s="274">
        <v>0.4</v>
      </c>
      <c r="I57" s="275">
        <f>PRODUCT(C57:H57)</f>
        <v>0.70376000000000005</v>
      </c>
      <c r="J57" s="338"/>
    </row>
    <row r="58" spans="1:13" ht="19">
      <c r="A58" s="271"/>
      <c r="B58" s="272" t="s">
        <v>583</v>
      </c>
      <c r="C58" s="276">
        <v>1</v>
      </c>
      <c r="D58" s="273">
        <v>1</v>
      </c>
      <c r="E58" s="273">
        <v>2</v>
      </c>
      <c r="F58" s="274">
        <v>16.690000000000001</v>
      </c>
      <c r="G58" s="274">
        <v>0.38</v>
      </c>
      <c r="H58" s="274">
        <v>0.4</v>
      </c>
      <c r="I58" s="275">
        <f t="shared" ref="I58:I60" si="6">PRODUCT(C58:H58)</f>
        <v>5.0737600000000009</v>
      </c>
      <c r="J58" s="338"/>
    </row>
    <row r="59" spans="1:13" ht="19">
      <c r="A59" s="271"/>
      <c r="B59" s="272" t="s">
        <v>584</v>
      </c>
      <c r="C59" s="276">
        <v>1</v>
      </c>
      <c r="D59" s="273">
        <v>1</v>
      </c>
      <c r="E59" s="273">
        <v>2</v>
      </c>
      <c r="F59" s="274">
        <v>2.37</v>
      </c>
      <c r="G59" s="274">
        <v>0.38</v>
      </c>
      <c r="H59" s="274">
        <v>0.4</v>
      </c>
      <c r="I59" s="275">
        <f t="shared" si="6"/>
        <v>0.72048000000000012</v>
      </c>
      <c r="J59" s="338"/>
    </row>
    <row r="60" spans="1:13" ht="19">
      <c r="A60" s="271"/>
      <c r="B60" s="272" t="s">
        <v>69</v>
      </c>
      <c r="C60" s="276">
        <v>1</v>
      </c>
      <c r="D60" s="273">
        <v>1</v>
      </c>
      <c r="E60" s="273">
        <v>2</v>
      </c>
      <c r="F60" s="274">
        <v>12.56</v>
      </c>
      <c r="G60" s="274">
        <v>0.38</v>
      </c>
      <c r="H60" s="274">
        <v>0.4</v>
      </c>
      <c r="I60" s="275">
        <f t="shared" si="6"/>
        <v>3.8182400000000003</v>
      </c>
      <c r="J60" s="338"/>
    </row>
    <row r="61" spans="1:13" ht="19">
      <c r="A61" s="271"/>
      <c r="B61" s="272" t="s">
        <v>70</v>
      </c>
      <c r="C61" s="276"/>
      <c r="D61" s="273"/>
      <c r="E61" s="273"/>
      <c r="F61" s="274"/>
      <c r="G61" s="274"/>
      <c r="H61" s="274"/>
      <c r="I61" s="275"/>
      <c r="J61" s="338"/>
    </row>
    <row r="62" spans="1:13" ht="19">
      <c r="A62" s="271"/>
      <c r="B62" s="272" t="s">
        <v>585</v>
      </c>
      <c r="C62" s="276">
        <v>1</v>
      </c>
      <c r="D62" s="273">
        <v>1</v>
      </c>
      <c r="E62" s="273">
        <v>2</v>
      </c>
      <c r="F62" s="274">
        <v>5.76</v>
      </c>
      <c r="G62" s="274">
        <v>0.38</v>
      </c>
      <c r="H62" s="274">
        <v>0.4</v>
      </c>
      <c r="I62" s="275">
        <f t="shared" ref="I62:I75" si="7">PRODUCT(C62:H62)</f>
        <v>1.7510400000000002</v>
      </c>
      <c r="J62" s="338"/>
    </row>
    <row r="63" spans="1:13" ht="19">
      <c r="A63" s="271"/>
      <c r="B63" s="272" t="s">
        <v>586</v>
      </c>
      <c r="C63" s="276">
        <v>1</v>
      </c>
      <c r="D63" s="273">
        <v>1</v>
      </c>
      <c r="E63" s="273">
        <v>2</v>
      </c>
      <c r="F63" s="274">
        <v>5.72</v>
      </c>
      <c r="G63" s="274">
        <v>0.38</v>
      </c>
      <c r="H63" s="274">
        <v>0.4</v>
      </c>
      <c r="I63" s="275">
        <f t="shared" si="7"/>
        <v>1.73888</v>
      </c>
      <c r="J63" s="338"/>
    </row>
    <row r="64" spans="1:13" ht="19">
      <c r="A64" s="271"/>
      <c r="B64" s="272" t="s">
        <v>587</v>
      </c>
      <c r="C64" s="276">
        <v>1</v>
      </c>
      <c r="D64" s="273">
        <v>1</v>
      </c>
      <c r="E64" s="273">
        <v>3</v>
      </c>
      <c r="F64" s="274">
        <v>3.05</v>
      </c>
      <c r="G64" s="274">
        <v>0.38</v>
      </c>
      <c r="H64" s="274">
        <v>0.4</v>
      </c>
      <c r="I64" s="275">
        <f t="shared" si="7"/>
        <v>1.3907999999999998</v>
      </c>
      <c r="J64" s="338"/>
      <c r="M64" s="32">
        <v>1</v>
      </c>
    </row>
    <row r="65" spans="1:22" ht="19">
      <c r="A65" s="271"/>
      <c r="B65" s="272" t="s">
        <v>74</v>
      </c>
      <c r="C65" s="276">
        <v>1</v>
      </c>
      <c r="D65" s="273">
        <v>1</v>
      </c>
      <c r="E65" s="273">
        <v>2</v>
      </c>
      <c r="F65" s="274">
        <v>2.29</v>
      </c>
      <c r="G65" s="274">
        <v>0.38</v>
      </c>
      <c r="H65" s="274">
        <v>0.4</v>
      </c>
      <c r="I65" s="275">
        <f t="shared" si="7"/>
        <v>0.69616</v>
      </c>
      <c r="J65" s="338"/>
    </row>
    <row r="66" spans="1:22" ht="19">
      <c r="A66" s="271"/>
      <c r="B66" s="272" t="s">
        <v>588</v>
      </c>
      <c r="C66" s="276">
        <v>1</v>
      </c>
      <c r="D66" s="273">
        <v>1</v>
      </c>
      <c r="E66" s="273">
        <v>2</v>
      </c>
      <c r="F66" s="274">
        <v>1.55</v>
      </c>
      <c r="G66" s="274">
        <v>0.38</v>
      </c>
      <c r="H66" s="274">
        <v>0.4</v>
      </c>
      <c r="I66" s="275">
        <f t="shared" si="7"/>
        <v>0.47120000000000006</v>
      </c>
      <c r="J66" s="338"/>
    </row>
    <row r="67" spans="1:22" ht="19">
      <c r="A67" s="271"/>
      <c r="B67" s="272" t="s">
        <v>76</v>
      </c>
      <c r="C67" s="276">
        <v>1</v>
      </c>
      <c r="D67" s="273">
        <v>1</v>
      </c>
      <c r="E67" s="273">
        <v>2</v>
      </c>
      <c r="F67" s="274">
        <v>3.09</v>
      </c>
      <c r="G67" s="274">
        <v>0.38</v>
      </c>
      <c r="H67" s="274">
        <v>0.4</v>
      </c>
      <c r="I67" s="275">
        <f t="shared" si="7"/>
        <v>0.93935999999999997</v>
      </c>
      <c r="J67" s="338"/>
    </row>
    <row r="68" spans="1:22" ht="19">
      <c r="A68" s="271"/>
      <c r="B68" s="277" t="s">
        <v>81</v>
      </c>
      <c r="C68" s="273">
        <v>1</v>
      </c>
      <c r="D68" s="273">
        <v>1</v>
      </c>
      <c r="E68" s="273">
        <v>1</v>
      </c>
      <c r="F68" s="274">
        <v>1.35</v>
      </c>
      <c r="G68" s="274">
        <v>4.17</v>
      </c>
      <c r="H68" s="274">
        <v>0.4</v>
      </c>
      <c r="I68" s="275">
        <f t="shared" si="7"/>
        <v>2.2518000000000002</v>
      </c>
      <c r="J68" s="338"/>
    </row>
    <row r="69" spans="1:22" ht="19">
      <c r="A69" s="271"/>
      <c r="B69" s="277" t="s">
        <v>82</v>
      </c>
      <c r="C69" s="273">
        <v>1</v>
      </c>
      <c r="D69" s="273">
        <v>1</v>
      </c>
      <c r="E69" s="273">
        <v>2</v>
      </c>
      <c r="F69" s="274">
        <v>3.05</v>
      </c>
      <c r="G69" s="274">
        <v>4.37</v>
      </c>
      <c r="H69" s="274">
        <v>0.4</v>
      </c>
      <c r="I69" s="275">
        <f t="shared" si="7"/>
        <v>10.662800000000001</v>
      </c>
      <c r="J69" s="338"/>
    </row>
    <row r="70" spans="1:22" ht="19">
      <c r="A70" s="271"/>
      <c r="B70" s="277" t="s">
        <v>83</v>
      </c>
      <c r="C70" s="273">
        <v>1</v>
      </c>
      <c r="D70" s="273">
        <v>1</v>
      </c>
      <c r="E70" s="273">
        <v>2</v>
      </c>
      <c r="F70" s="274">
        <v>3.05</v>
      </c>
      <c r="G70" s="274">
        <v>3.41</v>
      </c>
      <c r="H70" s="274">
        <v>0.4</v>
      </c>
      <c r="I70" s="275">
        <f t="shared" si="7"/>
        <v>8.3203999999999994</v>
      </c>
      <c r="J70" s="338"/>
    </row>
    <row r="71" spans="1:22" ht="19">
      <c r="A71" s="271"/>
      <c r="B71" s="277" t="s">
        <v>84</v>
      </c>
      <c r="C71" s="273">
        <v>1</v>
      </c>
      <c r="D71" s="273">
        <v>1</v>
      </c>
      <c r="E71" s="273">
        <v>2</v>
      </c>
      <c r="F71" s="274">
        <v>2.0299999999999998</v>
      </c>
      <c r="G71" s="274">
        <v>2.14</v>
      </c>
      <c r="H71" s="274">
        <v>0.4</v>
      </c>
      <c r="I71" s="275">
        <f t="shared" si="7"/>
        <v>3.4753600000000002</v>
      </c>
      <c r="J71" s="338"/>
    </row>
    <row r="72" spans="1:22" ht="19">
      <c r="A72" s="271"/>
      <c r="B72" s="277" t="s">
        <v>85</v>
      </c>
      <c r="C72" s="273">
        <v>1</v>
      </c>
      <c r="D72" s="273">
        <v>1</v>
      </c>
      <c r="E72" s="273">
        <v>2</v>
      </c>
      <c r="F72" s="274">
        <v>3.09</v>
      </c>
      <c r="G72" s="274">
        <v>4.2699999999999996</v>
      </c>
      <c r="H72" s="274">
        <v>0.4</v>
      </c>
      <c r="I72" s="275">
        <f t="shared" si="7"/>
        <v>10.555439999999999</v>
      </c>
      <c r="J72" s="338"/>
    </row>
    <row r="73" spans="1:22" ht="19">
      <c r="A73" s="271"/>
      <c r="B73" s="277" t="s">
        <v>86</v>
      </c>
      <c r="C73" s="273">
        <v>1</v>
      </c>
      <c r="D73" s="273">
        <v>1</v>
      </c>
      <c r="E73" s="273">
        <v>1</v>
      </c>
      <c r="F73" s="274">
        <v>3.09</v>
      </c>
      <c r="G73" s="274">
        <v>2.5099999999999998</v>
      </c>
      <c r="H73" s="274">
        <v>0.4</v>
      </c>
      <c r="I73" s="275">
        <f t="shared" si="7"/>
        <v>3.1023599999999996</v>
      </c>
      <c r="J73" s="338"/>
    </row>
    <row r="74" spans="1:22" ht="19">
      <c r="A74" s="271"/>
      <c r="B74" s="277" t="s">
        <v>87</v>
      </c>
      <c r="C74" s="273">
        <v>1</v>
      </c>
      <c r="D74" s="273">
        <v>1</v>
      </c>
      <c r="E74" s="273">
        <v>1</v>
      </c>
      <c r="F74" s="274">
        <v>2.29</v>
      </c>
      <c r="G74" s="274">
        <v>3.65</v>
      </c>
      <c r="H74" s="274">
        <v>0.4</v>
      </c>
      <c r="I74" s="275">
        <f t="shared" si="7"/>
        <v>3.3433999999999999</v>
      </c>
      <c r="J74" s="338"/>
    </row>
    <row r="75" spans="1:22" ht="19">
      <c r="A75" s="271"/>
      <c r="B75" s="277" t="s">
        <v>88</v>
      </c>
      <c r="C75" s="273">
        <v>1</v>
      </c>
      <c r="D75" s="273">
        <v>1</v>
      </c>
      <c r="E75" s="273">
        <v>1</v>
      </c>
      <c r="F75" s="274">
        <v>2.29</v>
      </c>
      <c r="G75" s="274">
        <v>5.72</v>
      </c>
      <c r="H75" s="274">
        <v>0.4</v>
      </c>
      <c r="I75" s="275">
        <f t="shared" si="7"/>
        <v>5.2395199999999997</v>
      </c>
      <c r="J75" s="338"/>
    </row>
    <row r="76" spans="1:22">
      <c r="A76" s="271"/>
      <c r="B76" s="277"/>
      <c r="C76" s="273"/>
      <c r="D76" s="273"/>
      <c r="E76" s="273"/>
      <c r="F76" s="274"/>
      <c r="G76" s="274"/>
      <c r="H76" s="274"/>
      <c r="I76" s="275">
        <f>SUM(I57:I75)</f>
        <v>64.254760000000005</v>
      </c>
      <c r="J76" s="338"/>
    </row>
    <row r="77" spans="1:22" ht="19">
      <c r="A77" s="271"/>
      <c r="B77" s="277"/>
      <c r="C77" s="273"/>
      <c r="D77" s="273"/>
      <c r="E77" s="273"/>
      <c r="F77" s="274"/>
      <c r="G77" s="274"/>
      <c r="H77" s="274" t="s">
        <v>13</v>
      </c>
      <c r="I77" s="275">
        <v>64.3</v>
      </c>
      <c r="J77" s="338" t="s">
        <v>19</v>
      </c>
    </row>
    <row r="78" spans="1:22">
      <c r="A78" s="271"/>
      <c r="B78" s="277"/>
      <c r="C78" s="273"/>
      <c r="D78" s="273"/>
      <c r="E78" s="273"/>
      <c r="F78" s="274"/>
      <c r="G78" s="274"/>
      <c r="H78" s="274"/>
      <c r="I78" s="275"/>
      <c r="J78" s="338"/>
    </row>
    <row r="79" spans="1:22" ht="323">
      <c r="A79" s="271">
        <v>4</v>
      </c>
      <c r="B79" s="7" t="s">
        <v>90</v>
      </c>
      <c r="C79" s="273"/>
      <c r="D79" s="273"/>
      <c r="E79" s="273"/>
      <c r="F79" s="274"/>
      <c r="G79" s="274"/>
      <c r="H79" s="274"/>
      <c r="I79" s="275"/>
      <c r="J79" s="338"/>
      <c r="R79" s="32">
        <v>853.19</v>
      </c>
      <c r="S79" s="32">
        <v>98</v>
      </c>
      <c r="T79" s="32">
        <f t="shared" si="0"/>
        <v>83612.62000000001</v>
      </c>
      <c r="U79" s="32">
        <v>45831.66</v>
      </c>
      <c r="V79" s="32">
        <f t="shared" si="1"/>
        <v>37780.960000000006</v>
      </c>
    </row>
    <row r="80" spans="1:22" ht="19">
      <c r="A80" s="271"/>
      <c r="B80" s="272" t="s">
        <v>56</v>
      </c>
      <c r="C80" s="273">
        <v>1</v>
      </c>
      <c r="D80" s="273">
        <v>1</v>
      </c>
      <c r="E80" s="273">
        <v>3</v>
      </c>
      <c r="F80" s="274">
        <v>2</v>
      </c>
      <c r="G80" s="274">
        <v>2</v>
      </c>
      <c r="H80" s="274">
        <v>0.2</v>
      </c>
      <c r="I80" s="275">
        <f>PRODUCT(C80:H80)</f>
        <v>2.4000000000000004</v>
      </c>
      <c r="J80" s="338"/>
      <c r="R80" s="32">
        <v>62.44</v>
      </c>
      <c r="S80" s="32">
        <v>45</v>
      </c>
      <c r="T80" s="32">
        <f t="shared" si="0"/>
        <v>2809.7999999999997</v>
      </c>
      <c r="U80" s="32">
        <v>2809.8</v>
      </c>
      <c r="V80" s="32">
        <f t="shared" si="1"/>
        <v>0</v>
      </c>
    </row>
    <row r="81" spans="1:22" ht="19">
      <c r="A81" s="271"/>
      <c r="B81" s="272" t="s">
        <v>57</v>
      </c>
      <c r="C81" s="273">
        <v>1</v>
      </c>
      <c r="D81" s="273">
        <v>1</v>
      </c>
      <c r="E81" s="273">
        <v>4</v>
      </c>
      <c r="F81" s="274">
        <v>2.4</v>
      </c>
      <c r="G81" s="274">
        <v>2.4</v>
      </c>
      <c r="H81" s="274">
        <v>0.2</v>
      </c>
      <c r="I81" s="275">
        <f t="shared" ref="I81:I82" si="8">PRODUCT(C81:H81)</f>
        <v>4.6079999999999997</v>
      </c>
      <c r="J81" s="338"/>
      <c r="R81" s="32">
        <v>67.09</v>
      </c>
      <c r="S81" s="32">
        <v>2250</v>
      </c>
      <c r="T81" s="32">
        <f t="shared" si="0"/>
        <v>150952.5</v>
      </c>
      <c r="U81" s="32">
        <v>150952.5</v>
      </c>
      <c r="V81" s="32">
        <f t="shared" si="1"/>
        <v>0</v>
      </c>
    </row>
    <row r="82" spans="1:22" ht="19">
      <c r="A82" s="271"/>
      <c r="B82" s="272" t="s">
        <v>58</v>
      </c>
      <c r="C82" s="273">
        <v>1</v>
      </c>
      <c r="D82" s="273">
        <v>1</v>
      </c>
      <c r="E82" s="273">
        <v>2</v>
      </c>
      <c r="F82" s="274">
        <v>2.6</v>
      </c>
      <c r="G82" s="274">
        <v>2.6</v>
      </c>
      <c r="H82" s="274">
        <v>0.2</v>
      </c>
      <c r="I82" s="275">
        <f t="shared" si="8"/>
        <v>2.7040000000000006</v>
      </c>
      <c r="J82" s="338"/>
      <c r="R82" s="32">
        <v>37.200000000000003</v>
      </c>
      <c r="S82" s="32">
        <v>3525</v>
      </c>
      <c r="T82" s="32">
        <f t="shared" si="0"/>
        <v>131130</v>
      </c>
      <c r="U82" s="32">
        <v>131130</v>
      </c>
      <c r="V82" s="32">
        <f t="shared" si="1"/>
        <v>0</v>
      </c>
    </row>
    <row r="83" spans="1:22" ht="19">
      <c r="A83" s="271"/>
      <c r="B83" s="272" t="s">
        <v>59</v>
      </c>
      <c r="C83" s="273">
        <v>1</v>
      </c>
      <c r="D83" s="273">
        <v>1</v>
      </c>
      <c r="E83" s="273">
        <v>2</v>
      </c>
      <c r="F83" s="274">
        <v>2.7</v>
      </c>
      <c r="G83" s="274">
        <v>2.7</v>
      </c>
      <c r="H83" s="274">
        <v>0.2</v>
      </c>
      <c r="I83" s="275">
        <f>PRODUCT(C83:H83)</f>
        <v>2.9160000000000004</v>
      </c>
      <c r="J83" s="338"/>
      <c r="R83" s="32">
        <v>67.09</v>
      </c>
      <c r="S83" s="32">
        <v>2250</v>
      </c>
      <c r="T83" s="32">
        <f t="shared" si="0"/>
        <v>150952.5</v>
      </c>
      <c r="U83" s="32">
        <v>150952.5</v>
      </c>
      <c r="V83" s="32">
        <f t="shared" si="1"/>
        <v>0</v>
      </c>
    </row>
    <row r="84" spans="1:22" ht="19">
      <c r="A84" s="271"/>
      <c r="B84" s="272" t="s">
        <v>60</v>
      </c>
      <c r="C84" s="273">
        <v>1</v>
      </c>
      <c r="D84" s="273">
        <v>1</v>
      </c>
      <c r="E84" s="273">
        <v>4</v>
      </c>
      <c r="F84" s="274">
        <v>2.85</v>
      </c>
      <c r="G84" s="274">
        <v>2.85</v>
      </c>
      <c r="H84" s="274">
        <v>0.2</v>
      </c>
      <c r="I84" s="275">
        <f>PRODUCT(C84:H84)</f>
        <v>6.4980000000000011</v>
      </c>
      <c r="J84" s="338"/>
    </row>
    <row r="85" spans="1:22" ht="19">
      <c r="A85" s="271"/>
      <c r="B85" s="272" t="s">
        <v>61</v>
      </c>
      <c r="C85" s="273">
        <v>1</v>
      </c>
      <c r="D85" s="273">
        <v>1</v>
      </c>
      <c r="E85" s="273">
        <v>2</v>
      </c>
      <c r="F85" s="274">
        <v>2.6</v>
      </c>
      <c r="G85" s="274">
        <v>3.66</v>
      </c>
      <c r="H85" s="274">
        <v>0.2</v>
      </c>
      <c r="I85" s="275">
        <f>PRODUCT(C85:H85)</f>
        <v>3.8064</v>
      </c>
      <c r="J85" s="338"/>
    </row>
    <row r="86" spans="1:22" ht="19">
      <c r="A86" s="271"/>
      <c r="B86" s="272" t="s">
        <v>62</v>
      </c>
      <c r="C86" s="273">
        <v>1</v>
      </c>
      <c r="D86" s="273">
        <v>1</v>
      </c>
      <c r="E86" s="273">
        <v>1</v>
      </c>
      <c r="F86" s="274">
        <v>5.23</v>
      </c>
      <c r="G86" s="274">
        <v>3.75</v>
      </c>
      <c r="H86" s="274">
        <v>0.2</v>
      </c>
      <c r="I86" s="275">
        <f>PRODUCT(C86:H86)</f>
        <v>3.9225000000000003</v>
      </c>
      <c r="J86" s="338"/>
    </row>
    <row r="87" spans="1:22" ht="19">
      <c r="A87" s="271"/>
      <c r="B87" s="272" t="s">
        <v>63</v>
      </c>
      <c r="C87" s="273">
        <v>1</v>
      </c>
      <c r="D87" s="273">
        <v>1</v>
      </c>
      <c r="E87" s="273">
        <v>1</v>
      </c>
      <c r="F87" s="274">
        <v>3.65</v>
      </c>
      <c r="G87" s="274">
        <v>3.65</v>
      </c>
      <c r="H87" s="274">
        <v>0.2</v>
      </c>
      <c r="I87" s="275">
        <f>PRODUCT(C87:H87)</f>
        <v>2.6645000000000003</v>
      </c>
      <c r="J87" s="338"/>
    </row>
    <row r="88" spans="1:22">
      <c r="A88" s="271"/>
      <c r="B88" s="272"/>
      <c r="C88" s="273"/>
      <c r="D88" s="273"/>
      <c r="E88" s="273"/>
      <c r="F88" s="274"/>
      <c r="G88" s="274"/>
      <c r="H88" s="274"/>
      <c r="I88" s="275">
        <f>SUM(I80:I87)</f>
        <v>29.519400000000001</v>
      </c>
      <c r="J88" s="338" t="s">
        <v>19</v>
      </c>
    </row>
    <row r="89" spans="1:22" ht="152">
      <c r="A89" s="271">
        <v>5</v>
      </c>
      <c r="B89" s="7" t="s">
        <v>1354</v>
      </c>
      <c r="C89" s="273"/>
      <c r="D89" s="273"/>
      <c r="E89" s="273"/>
      <c r="F89" s="274"/>
      <c r="G89" s="274"/>
      <c r="H89" s="274"/>
      <c r="I89" s="275"/>
      <c r="J89" s="338"/>
    </row>
    <row r="90" spans="1:22" ht="19">
      <c r="A90" s="271"/>
      <c r="B90" s="272" t="s">
        <v>64</v>
      </c>
      <c r="C90" s="273"/>
      <c r="D90" s="273"/>
      <c r="E90" s="273"/>
      <c r="F90" s="274"/>
      <c r="G90" s="274"/>
      <c r="H90" s="274"/>
      <c r="I90" s="275"/>
      <c r="J90" s="338"/>
    </row>
    <row r="91" spans="1:22" ht="19">
      <c r="A91" s="271"/>
      <c r="B91" s="272" t="s">
        <v>65</v>
      </c>
      <c r="C91" s="273"/>
      <c r="D91" s="273"/>
      <c r="E91" s="273"/>
      <c r="F91" s="274"/>
      <c r="G91" s="274"/>
      <c r="H91" s="274"/>
      <c r="I91" s="275"/>
      <c r="J91" s="338"/>
    </row>
    <row r="92" spans="1:22" ht="19">
      <c r="A92" s="271"/>
      <c r="B92" s="272" t="s">
        <v>582</v>
      </c>
      <c r="C92" s="276">
        <v>1</v>
      </c>
      <c r="D92" s="273">
        <v>1</v>
      </c>
      <c r="E92" s="273">
        <v>1</v>
      </c>
      <c r="F92" s="274">
        <v>4.63</v>
      </c>
      <c r="G92" s="274">
        <v>0.38</v>
      </c>
      <c r="H92" s="274">
        <v>0.15</v>
      </c>
      <c r="I92" s="275">
        <f>PRODUCT(C92:H92)</f>
        <v>0.26390999999999998</v>
      </c>
      <c r="J92" s="338"/>
    </row>
    <row r="93" spans="1:22" ht="19">
      <c r="A93" s="271"/>
      <c r="B93" s="272" t="s">
        <v>583</v>
      </c>
      <c r="C93" s="276">
        <v>1</v>
      </c>
      <c r="D93" s="273">
        <v>1</v>
      </c>
      <c r="E93" s="273">
        <v>2</v>
      </c>
      <c r="F93" s="274">
        <v>16.690000000000001</v>
      </c>
      <c r="G93" s="274">
        <v>0.38</v>
      </c>
      <c r="H93" s="274">
        <v>0.15</v>
      </c>
      <c r="I93" s="275">
        <f t="shared" ref="I93:I95" si="9">PRODUCT(C93:H93)</f>
        <v>1.9026600000000002</v>
      </c>
      <c r="J93" s="338"/>
    </row>
    <row r="94" spans="1:22" ht="19">
      <c r="A94" s="271"/>
      <c r="B94" s="272" t="s">
        <v>584</v>
      </c>
      <c r="C94" s="276">
        <v>1</v>
      </c>
      <c r="D94" s="273">
        <v>1</v>
      </c>
      <c r="E94" s="273">
        <v>2</v>
      </c>
      <c r="F94" s="274">
        <v>2.37</v>
      </c>
      <c r="G94" s="274">
        <v>0.38</v>
      </c>
      <c r="H94" s="274">
        <v>0.15</v>
      </c>
      <c r="I94" s="275">
        <f t="shared" si="9"/>
        <v>0.27018000000000003</v>
      </c>
      <c r="J94" s="338"/>
    </row>
    <row r="95" spans="1:22" ht="19">
      <c r="A95" s="271"/>
      <c r="B95" s="272" t="s">
        <v>69</v>
      </c>
      <c r="C95" s="276">
        <v>1</v>
      </c>
      <c r="D95" s="273">
        <v>1</v>
      </c>
      <c r="E95" s="273">
        <v>2</v>
      </c>
      <c r="F95" s="274">
        <v>12.56</v>
      </c>
      <c r="G95" s="274">
        <v>0.38</v>
      </c>
      <c r="H95" s="274">
        <v>0.15</v>
      </c>
      <c r="I95" s="275">
        <f t="shared" si="9"/>
        <v>1.43184</v>
      </c>
      <c r="J95" s="338"/>
      <c r="K95" s="32">
        <v>56.91</v>
      </c>
      <c r="R95" s="32">
        <v>458.33</v>
      </c>
      <c r="S95" s="32">
        <v>4200</v>
      </c>
      <c r="T95" s="32">
        <f t="shared" si="0"/>
        <v>1924986</v>
      </c>
      <c r="U95" s="32">
        <v>1924986</v>
      </c>
      <c r="V95" s="32">
        <f t="shared" si="1"/>
        <v>0</v>
      </c>
    </row>
    <row r="96" spans="1:22" ht="19">
      <c r="A96" s="271"/>
      <c r="B96" s="272" t="s">
        <v>70</v>
      </c>
      <c r="C96" s="276"/>
      <c r="D96" s="273"/>
      <c r="E96" s="273"/>
      <c r="F96" s="274"/>
      <c r="G96" s="274"/>
      <c r="H96" s="274"/>
      <c r="I96" s="275"/>
      <c r="J96" s="338"/>
      <c r="K96" s="32">
        <f>K95-0.92</f>
        <v>55.989999999999995</v>
      </c>
      <c r="R96" s="32">
        <v>282.19</v>
      </c>
      <c r="S96" s="32">
        <v>3000</v>
      </c>
      <c r="T96" s="32">
        <f t="shared" si="0"/>
        <v>846570</v>
      </c>
      <c r="U96" s="32">
        <v>846570</v>
      </c>
      <c r="V96" s="32">
        <f t="shared" si="1"/>
        <v>0</v>
      </c>
    </row>
    <row r="97" spans="1:22" ht="19">
      <c r="A97" s="271"/>
      <c r="B97" s="272" t="s">
        <v>585</v>
      </c>
      <c r="C97" s="276">
        <v>1</v>
      </c>
      <c r="D97" s="273">
        <v>1</v>
      </c>
      <c r="E97" s="273">
        <v>2</v>
      </c>
      <c r="F97" s="274">
        <v>5.76</v>
      </c>
      <c r="G97" s="274">
        <v>0.38</v>
      </c>
      <c r="H97" s="274">
        <v>0.15</v>
      </c>
      <c r="I97" s="275">
        <f t="shared" ref="I97:I110" si="10">PRODUCT(C97:H97)</f>
        <v>0.65664</v>
      </c>
      <c r="J97" s="338"/>
      <c r="R97" s="32">
        <v>195.94</v>
      </c>
      <c r="S97" s="32">
        <v>440</v>
      </c>
      <c r="T97" s="32">
        <f t="shared" si="0"/>
        <v>86213.6</v>
      </c>
      <c r="U97" s="32">
        <v>86213.6</v>
      </c>
      <c r="V97" s="32">
        <f t="shared" si="1"/>
        <v>0</v>
      </c>
    </row>
    <row r="98" spans="1:22" ht="19">
      <c r="A98" s="271"/>
      <c r="B98" s="272" t="s">
        <v>586</v>
      </c>
      <c r="C98" s="276">
        <v>1</v>
      </c>
      <c r="D98" s="273">
        <v>1</v>
      </c>
      <c r="E98" s="273">
        <v>2</v>
      </c>
      <c r="F98" s="274">
        <v>5.72</v>
      </c>
      <c r="G98" s="274">
        <v>0.38</v>
      </c>
      <c r="H98" s="274">
        <v>0.15</v>
      </c>
      <c r="I98" s="275">
        <f t="shared" si="10"/>
        <v>0.65207999999999999</v>
      </c>
      <c r="J98" s="338"/>
      <c r="R98" s="32">
        <v>465.05</v>
      </c>
      <c r="S98" s="32">
        <v>4280</v>
      </c>
      <c r="T98" s="32">
        <f t="shared" si="0"/>
        <v>1990414</v>
      </c>
      <c r="U98" s="32">
        <v>1990414</v>
      </c>
      <c r="V98" s="32">
        <f t="shared" si="1"/>
        <v>0</v>
      </c>
    </row>
    <row r="99" spans="1:22" ht="19">
      <c r="A99" s="271"/>
      <c r="B99" s="272" t="s">
        <v>587</v>
      </c>
      <c r="C99" s="276">
        <v>1</v>
      </c>
      <c r="D99" s="273">
        <v>1</v>
      </c>
      <c r="E99" s="273">
        <v>3</v>
      </c>
      <c r="F99" s="274">
        <v>3.05</v>
      </c>
      <c r="G99" s="274">
        <v>0.38</v>
      </c>
      <c r="H99" s="274">
        <v>0.15</v>
      </c>
      <c r="I99" s="275">
        <f t="shared" si="10"/>
        <v>0.52154999999999985</v>
      </c>
      <c r="J99" s="338"/>
      <c r="R99" s="32">
        <v>465.52</v>
      </c>
      <c r="S99" s="32">
        <v>4380</v>
      </c>
      <c r="T99" s="32">
        <f t="shared" si="0"/>
        <v>2038977.5999999999</v>
      </c>
      <c r="U99" s="32">
        <v>2038977.6</v>
      </c>
      <c r="V99" s="32">
        <f t="shared" si="1"/>
        <v>0</v>
      </c>
    </row>
    <row r="100" spans="1:22" ht="19">
      <c r="A100" s="271"/>
      <c r="B100" s="272" t="s">
        <v>74</v>
      </c>
      <c r="C100" s="276">
        <v>1</v>
      </c>
      <c r="D100" s="273">
        <v>1</v>
      </c>
      <c r="E100" s="273">
        <v>2</v>
      </c>
      <c r="F100" s="274">
        <v>2.29</v>
      </c>
      <c r="G100" s="274">
        <v>0.38</v>
      </c>
      <c r="H100" s="274">
        <v>0.15</v>
      </c>
      <c r="I100" s="275">
        <f t="shared" si="10"/>
        <v>0.26105999999999996</v>
      </c>
      <c r="J100" s="338"/>
      <c r="R100" s="32">
        <v>541.99</v>
      </c>
      <c r="S100" s="32">
        <v>4480</v>
      </c>
      <c r="T100" s="32">
        <f t="shared" si="0"/>
        <v>2428115.2000000002</v>
      </c>
      <c r="U100" s="32">
        <v>2420230.4</v>
      </c>
      <c r="V100" s="32">
        <f t="shared" si="1"/>
        <v>7884.8000000002794</v>
      </c>
    </row>
    <row r="101" spans="1:22" ht="19">
      <c r="A101" s="271"/>
      <c r="B101" s="272" t="s">
        <v>588</v>
      </c>
      <c r="C101" s="276">
        <v>1</v>
      </c>
      <c r="D101" s="273">
        <v>1</v>
      </c>
      <c r="E101" s="273">
        <v>2</v>
      </c>
      <c r="F101" s="274">
        <v>1.55</v>
      </c>
      <c r="G101" s="274">
        <v>0.38</v>
      </c>
      <c r="H101" s="274">
        <v>0.15</v>
      </c>
      <c r="I101" s="275">
        <f t="shared" si="10"/>
        <v>0.17670000000000002</v>
      </c>
      <c r="J101" s="338"/>
      <c r="R101" s="32">
        <v>56.57</v>
      </c>
      <c r="S101" s="32">
        <v>4550</v>
      </c>
      <c r="T101" s="32">
        <f t="shared" si="0"/>
        <v>257393.5</v>
      </c>
      <c r="U101" s="32">
        <v>255746.75</v>
      </c>
      <c r="V101" s="32">
        <f t="shared" si="1"/>
        <v>1646.75</v>
      </c>
    </row>
    <row r="102" spans="1:22" ht="19">
      <c r="A102" s="271"/>
      <c r="B102" s="272" t="s">
        <v>76</v>
      </c>
      <c r="C102" s="276">
        <v>1</v>
      </c>
      <c r="D102" s="273">
        <v>1</v>
      </c>
      <c r="E102" s="273">
        <v>2</v>
      </c>
      <c r="F102" s="274">
        <v>3.09</v>
      </c>
      <c r="G102" s="274">
        <v>0.38</v>
      </c>
      <c r="H102" s="274">
        <v>0.15</v>
      </c>
      <c r="I102" s="275">
        <f t="shared" si="10"/>
        <v>0.35225999999999996</v>
      </c>
      <c r="J102" s="338"/>
      <c r="R102" s="32">
        <v>56.57</v>
      </c>
      <c r="S102" s="32">
        <v>4550</v>
      </c>
      <c r="T102" s="32">
        <f t="shared" si="0"/>
        <v>257393.5</v>
      </c>
      <c r="U102" s="32">
        <v>255746.75</v>
      </c>
      <c r="V102" s="32">
        <f t="shared" si="1"/>
        <v>1646.75</v>
      </c>
    </row>
    <row r="103" spans="1:22" ht="19">
      <c r="A103" s="271"/>
      <c r="B103" s="277" t="s">
        <v>81</v>
      </c>
      <c r="C103" s="273">
        <v>1</v>
      </c>
      <c r="D103" s="273">
        <v>1</v>
      </c>
      <c r="E103" s="273">
        <v>1</v>
      </c>
      <c r="F103" s="274">
        <v>1.35</v>
      </c>
      <c r="G103" s="274">
        <v>4.17</v>
      </c>
      <c r="H103" s="274">
        <v>0.15</v>
      </c>
      <c r="I103" s="275">
        <f t="shared" si="10"/>
        <v>0.84442499999999998</v>
      </c>
      <c r="J103" s="338"/>
    </row>
    <row r="104" spans="1:22" ht="19">
      <c r="A104" s="271"/>
      <c r="B104" s="277" t="s">
        <v>82</v>
      </c>
      <c r="C104" s="273">
        <v>1</v>
      </c>
      <c r="D104" s="273">
        <v>1</v>
      </c>
      <c r="E104" s="273">
        <v>2</v>
      </c>
      <c r="F104" s="274">
        <v>3.05</v>
      </c>
      <c r="G104" s="274">
        <v>4.37</v>
      </c>
      <c r="H104" s="274">
        <v>0.15</v>
      </c>
      <c r="I104" s="275">
        <f t="shared" si="10"/>
        <v>3.9985499999999998</v>
      </c>
      <c r="J104" s="338"/>
    </row>
    <row r="105" spans="1:22" ht="19">
      <c r="A105" s="271"/>
      <c r="B105" s="277" t="s">
        <v>83</v>
      </c>
      <c r="C105" s="273">
        <v>1</v>
      </c>
      <c r="D105" s="273">
        <v>1</v>
      </c>
      <c r="E105" s="273">
        <v>2</v>
      </c>
      <c r="F105" s="274">
        <v>3.05</v>
      </c>
      <c r="G105" s="274">
        <v>3.41</v>
      </c>
      <c r="H105" s="274">
        <v>0.15</v>
      </c>
      <c r="I105" s="275">
        <f t="shared" si="10"/>
        <v>3.1201499999999998</v>
      </c>
      <c r="J105" s="338"/>
    </row>
    <row r="106" spans="1:22" ht="19">
      <c r="A106" s="271"/>
      <c r="B106" s="277" t="s">
        <v>84</v>
      </c>
      <c r="C106" s="273">
        <v>1</v>
      </c>
      <c r="D106" s="273">
        <v>1</v>
      </c>
      <c r="E106" s="273">
        <v>2</v>
      </c>
      <c r="F106" s="274">
        <v>2.0299999999999998</v>
      </c>
      <c r="G106" s="274">
        <v>2.14</v>
      </c>
      <c r="H106" s="274">
        <v>0.15</v>
      </c>
      <c r="I106" s="275">
        <f t="shared" si="10"/>
        <v>1.3032599999999999</v>
      </c>
      <c r="J106" s="338"/>
    </row>
    <row r="107" spans="1:22" ht="19">
      <c r="A107" s="271"/>
      <c r="B107" s="277" t="s">
        <v>85</v>
      </c>
      <c r="C107" s="273">
        <v>1</v>
      </c>
      <c r="D107" s="273">
        <v>1</v>
      </c>
      <c r="E107" s="273">
        <v>2</v>
      </c>
      <c r="F107" s="274">
        <v>3.09</v>
      </c>
      <c r="G107" s="274">
        <v>4.2699999999999996</v>
      </c>
      <c r="H107" s="274">
        <v>0.15</v>
      </c>
      <c r="I107" s="275">
        <f t="shared" si="10"/>
        <v>3.9582899999999994</v>
      </c>
      <c r="J107" s="338"/>
    </row>
    <row r="108" spans="1:22" ht="19">
      <c r="A108" s="271"/>
      <c r="B108" s="277" t="s">
        <v>86</v>
      </c>
      <c r="C108" s="273">
        <v>1</v>
      </c>
      <c r="D108" s="273">
        <v>1</v>
      </c>
      <c r="E108" s="273">
        <v>1</v>
      </c>
      <c r="F108" s="274">
        <v>3.09</v>
      </c>
      <c r="G108" s="274">
        <v>2.5099999999999998</v>
      </c>
      <c r="H108" s="274">
        <v>0.15</v>
      </c>
      <c r="I108" s="275">
        <f t="shared" si="10"/>
        <v>1.1633849999999997</v>
      </c>
      <c r="J108" s="338"/>
    </row>
    <row r="109" spans="1:22" ht="19">
      <c r="A109" s="271"/>
      <c r="B109" s="277" t="s">
        <v>87</v>
      </c>
      <c r="C109" s="273">
        <v>1</v>
      </c>
      <c r="D109" s="273">
        <v>1</v>
      </c>
      <c r="E109" s="273">
        <v>1</v>
      </c>
      <c r="F109" s="274">
        <v>2.29</v>
      </c>
      <c r="G109" s="274">
        <v>3.65</v>
      </c>
      <c r="H109" s="274">
        <v>0.15</v>
      </c>
      <c r="I109" s="275">
        <f t="shared" si="10"/>
        <v>1.2537749999999999</v>
      </c>
      <c r="J109" s="338"/>
    </row>
    <row r="110" spans="1:22" ht="19">
      <c r="A110" s="271"/>
      <c r="B110" s="277" t="s">
        <v>88</v>
      </c>
      <c r="C110" s="273">
        <v>1</v>
      </c>
      <c r="D110" s="273">
        <v>1</v>
      </c>
      <c r="E110" s="273">
        <v>1</v>
      </c>
      <c r="F110" s="274">
        <v>2.29</v>
      </c>
      <c r="G110" s="274">
        <v>5.72</v>
      </c>
      <c r="H110" s="274">
        <v>0.15</v>
      </c>
      <c r="I110" s="275">
        <f t="shared" si="10"/>
        <v>1.9648199999999998</v>
      </c>
      <c r="J110" s="338"/>
    </row>
    <row r="111" spans="1:22" ht="19">
      <c r="A111" s="271"/>
      <c r="B111" s="277"/>
      <c r="C111" s="273"/>
      <c r="D111" s="273"/>
      <c r="E111" s="273"/>
      <c r="F111" s="274"/>
      <c r="G111" s="274"/>
      <c r="H111" s="274" t="s">
        <v>78</v>
      </c>
      <c r="I111" s="275">
        <f>SUM(I92:I110)</f>
        <v>24.095534999999998</v>
      </c>
      <c r="J111" s="338"/>
      <c r="R111" s="32">
        <v>1178.3399999999999</v>
      </c>
      <c r="S111" s="32">
        <v>380</v>
      </c>
      <c r="T111" s="32">
        <f t="shared" si="0"/>
        <v>447769.19999999995</v>
      </c>
      <c r="U111" s="32">
        <v>447769.2</v>
      </c>
      <c r="V111" s="32">
        <f t="shared" si="1"/>
        <v>0</v>
      </c>
    </row>
    <row r="112" spans="1:22" ht="19">
      <c r="A112" s="271"/>
      <c r="B112" s="277"/>
      <c r="C112" s="273"/>
      <c r="D112" s="273"/>
      <c r="E112" s="273"/>
      <c r="F112" s="274"/>
      <c r="G112" s="274"/>
      <c r="H112" s="274" t="s">
        <v>13</v>
      </c>
      <c r="I112" s="275">
        <v>24.1</v>
      </c>
      <c r="J112" s="338" t="s">
        <v>79</v>
      </c>
      <c r="R112" s="32">
        <v>1194.6500000000001</v>
      </c>
      <c r="S112" s="32">
        <v>390</v>
      </c>
      <c r="T112" s="32">
        <f t="shared" si="0"/>
        <v>465913.50000000006</v>
      </c>
      <c r="U112" s="32">
        <v>465913.5</v>
      </c>
      <c r="V112" s="32">
        <f t="shared" si="1"/>
        <v>0</v>
      </c>
    </row>
    <row r="113" spans="1:22" ht="152">
      <c r="A113" s="271">
        <v>6</v>
      </c>
      <c r="B113" s="339" t="s">
        <v>1355</v>
      </c>
      <c r="C113" s="37"/>
      <c r="D113" s="38"/>
      <c r="E113" s="37"/>
      <c r="F113" s="39"/>
      <c r="G113" s="39"/>
      <c r="H113" s="39"/>
      <c r="I113" s="275"/>
      <c r="J113" s="338"/>
      <c r="R113" s="40">
        <v>209.291</v>
      </c>
      <c r="S113" s="32">
        <v>58000</v>
      </c>
      <c r="T113" s="32">
        <f>S113*R113</f>
        <v>12138878</v>
      </c>
      <c r="U113" s="32">
        <v>12133310</v>
      </c>
      <c r="V113" s="32">
        <f>T113-U113</f>
        <v>5568</v>
      </c>
    </row>
    <row r="114" spans="1:22" ht="19">
      <c r="A114" s="271"/>
      <c r="B114" s="13" t="s">
        <v>91</v>
      </c>
      <c r="C114" s="37"/>
      <c r="D114" s="38"/>
      <c r="E114" s="37"/>
      <c r="F114" s="39"/>
      <c r="G114" s="39"/>
      <c r="H114" s="39"/>
      <c r="I114" s="275"/>
      <c r="J114" s="338"/>
      <c r="R114" s="40"/>
    </row>
    <row r="115" spans="1:22" ht="19">
      <c r="A115" s="271"/>
      <c r="B115" s="277" t="s">
        <v>81</v>
      </c>
      <c r="C115" s="273">
        <v>1</v>
      </c>
      <c r="D115" s="273">
        <v>1</v>
      </c>
      <c r="E115" s="273">
        <v>1</v>
      </c>
      <c r="F115" s="274">
        <v>1.35</v>
      </c>
      <c r="G115" s="274">
        <v>4.17</v>
      </c>
      <c r="H115" s="274">
        <v>0.1</v>
      </c>
      <c r="I115" s="275">
        <f t="shared" ref="I115:I122" si="11">PRODUCT(C115:H115)</f>
        <v>0.56295000000000006</v>
      </c>
      <c r="J115" s="338"/>
      <c r="R115" s="40"/>
    </row>
    <row r="116" spans="1:22" ht="19">
      <c r="A116" s="271"/>
      <c r="B116" s="277" t="s">
        <v>82</v>
      </c>
      <c r="C116" s="273">
        <v>1</v>
      </c>
      <c r="D116" s="273">
        <v>1</v>
      </c>
      <c r="E116" s="273">
        <v>2</v>
      </c>
      <c r="F116" s="274">
        <v>3.05</v>
      </c>
      <c r="G116" s="274">
        <v>4.37</v>
      </c>
      <c r="H116" s="274">
        <v>0.1</v>
      </c>
      <c r="I116" s="275">
        <f t="shared" si="11"/>
        <v>2.6657000000000002</v>
      </c>
      <c r="J116" s="338"/>
      <c r="R116" s="40"/>
    </row>
    <row r="117" spans="1:22" ht="19">
      <c r="A117" s="271"/>
      <c r="B117" s="277" t="s">
        <v>83</v>
      </c>
      <c r="C117" s="273">
        <v>1</v>
      </c>
      <c r="D117" s="273">
        <v>1</v>
      </c>
      <c r="E117" s="273">
        <v>2</v>
      </c>
      <c r="F117" s="274">
        <v>3.05</v>
      </c>
      <c r="G117" s="274">
        <v>3.41</v>
      </c>
      <c r="H117" s="274">
        <v>0.1</v>
      </c>
      <c r="I117" s="275">
        <f t="shared" si="11"/>
        <v>2.0800999999999998</v>
      </c>
      <c r="J117" s="338"/>
      <c r="R117" s="40"/>
    </row>
    <row r="118" spans="1:22" ht="19">
      <c r="A118" s="271"/>
      <c r="B118" s="277" t="s">
        <v>84</v>
      </c>
      <c r="C118" s="273">
        <v>1</v>
      </c>
      <c r="D118" s="273">
        <v>1</v>
      </c>
      <c r="E118" s="273">
        <v>2</v>
      </c>
      <c r="F118" s="274">
        <v>2.0299999999999998</v>
      </c>
      <c r="G118" s="274">
        <v>2.14</v>
      </c>
      <c r="H118" s="274">
        <v>0.1</v>
      </c>
      <c r="I118" s="275">
        <f t="shared" si="11"/>
        <v>0.86884000000000006</v>
      </c>
      <c r="J118" s="338"/>
      <c r="R118" s="40"/>
    </row>
    <row r="119" spans="1:22" ht="19">
      <c r="A119" s="271"/>
      <c r="B119" s="277" t="s">
        <v>85</v>
      </c>
      <c r="C119" s="273">
        <v>1</v>
      </c>
      <c r="D119" s="273">
        <v>1</v>
      </c>
      <c r="E119" s="273">
        <v>2</v>
      </c>
      <c r="F119" s="274">
        <v>3.09</v>
      </c>
      <c r="G119" s="274">
        <v>4.2699999999999996</v>
      </c>
      <c r="H119" s="274">
        <v>0.1</v>
      </c>
      <c r="I119" s="275">
        <f t="shared" si="11"/>
        <v>2.6388599999999998</v>
      </c>
      <c r="J119" s="338"/>
      <c r="R119" s="40"/>
    </row>
    <row r="120" spans="1:22" ht="19">
      <c r="A120" s="271"/>
      <c r="B120" s="277" t="s">
        <v>86</v>
      </c>
      <c r="C120" s="273">
        <v>1</v>
      </c>
      <c r="D120" s="273">
        <v>1</v>
      </c>
      <c r="E120" s="273">
        <v>1</v>
      </c>
      <c r="F120" s="274">
        <v>3.09</v>
      </c>
      <c r="G120" s="274">
        <v>2.5099999999999998</v>
      </c>
      <c r="H120" s="274">
        <v>0.1</v>
      </c>
      <c r="I120" s="275">
        <f t="shared" si="11"/>
        <v>0.77558999999999989</v>
      </c>
      <c r="J120" s="338"/>
      <c r="R120" s="40"/>
    </row>
    <row r="121" spans="1:22" ht="19">
      <c r="A121" s="271"/>
      <c r="B121" s="277" t="s">
        <v>87</v>
      </c>
      <c r="C121" s="273">
        <v>1</v>
      </c>
      <c r="D121" s="273">
        <v>1</v>
      </c>
      <c r="E121" s="273">
        <v>1</v>
      </c>
      <c r="F121" s="274">
        <v>2.29</v>
      </c>
      <c r="G121" s="274">
        <v>3.65</v>
      </c>
      <c r="H121" s="274">
        <v>0.1</v>
      </c>
      <c r="I121" s="275">
        <f t="shared" si="11"/>
        <v>0.83584999999999998</v>
      </c>
      <c r="J121" s="338"/>
      <c r="R121" s="40"/>
    </row>
    <row r="122" spans="1:22" ht="19">
      <c r="A122" s="271"/>
      <c r="B122" s="277" t="s">
        <v>88</v>
      </c>
      <c r="C122" s="273">
        <v>1</v>
      </c>
      <c r="D122" s="273">
        <v>1</v>
      </c>
      <c r="E122" s="273">
        <v>1</v>
      </c>
      <c r="F122" s="274">
        <v>2.29</v>
      </c>
      <c r="G122" s="274">
        <v>5.72</v>
      </c>
      <c r="H122" s="274">
        <v>0.1</v>
      </c>
      <c r="I122" s="275">
        <f t="shared" si="11"/>
        <v>1.3098799999999999</v>
      </c>
      <c r="J122" s="338"/>
      <c r="R122" s="40"/>
    </row>
    <row r="123" spans="1:22">
      <c r="A123" s="271"/>
      <c r="B123" s="13"/>
      <c r="C123" s="37"/>
      <c r="D123" s="38"/>
      <c r="E123" s="37"/>
      <c r="F123" s="39"/>
      <c r="G123" s="39"/>
      <c r="H123" s="39"/>
      <c r="I123" s="275">
        <f>SUM(I115:I122)</f>
        <v>11.737769999999999</v>
      </c>
      <c r="J123" s="338"/>
      <c r="R123" s="40"/>
    </row>
    <row r="124" spans="1:22">
      <c r="A124" s="271"/>
      <c r="B124" s="13"/>
      <c r="C124" s="37"/>
      <c r="D124" s="38"/>
      <c r="E124" s="37"/>
      <c r="F124" s="39"/>
      <c r="G124" s="39"/>
      <c r="H124" s="39" t="s">
        <v>13</v>
      </c>
      <c r="I124" s="275">
        <v>11.8</v>
      </c>
      <c r="J124" s="338" t="s">
        <v>19</v>
      </c>
      <c r="R124" s="40"/>
    </row>
    <row r="125" spans="1:22" ht="57">
      <c r="A125" s="271">
        <v>7</v>
      </c>
      <c r="B125" s="272" t="s">
        <v>92</v>
      </c>
      <c r="C125" s="273"/>
      <c r="D125" s="273"/>
      <c r="E125" s="273"/>
      <c r="F125" s="274"/>
      <c r="G125" s="274"/>
      <c r="H125" s="274"/>
      <c r="I125" s="275"/>
      <c r="J125" s="338"/>
      <c r="R125" s="32">
        <v>300</v>
      </c>
      <c r="S125" s="32">
        <v>190</v>
      </c>
      <c r="T125" s="32">
        <f t="shared" ref="T125:T146" si="12">S125*R125</f>
        <v>57000</v>
      </c>
      <c r="U125" s="32">
        <v>57000</v>
      </c>
      <c r="V125" s="32">
        <f t="shared" ref="V125:V146" si="13">T125-U125</f>
        <v>0</v>
      </c>
    </row>
    <row r="126" spans="1:22" ht="19">
      <c r="A126" s="271"/>
      <c r="B126" s="272" t="s">
        <v>56</v>
      </c>
      <c r="C126" s="273">
        <v>1</v>
      </c>
      <c r="D126" s="273">
        <v>1</v>
      </c>
      <c r="E126" s="273">
        <v>3</v>
      </c>
      <c r="F126" s="274">
        <v>2</v>
      </c>
      <c r="G126" s="274">
        <v>2</v>
      </c>
      <c r="H126" s="274">
        <v>0.45</v>
      </c>
      <c r="I126" s="275">
        <f>PRODUCT(C126:H126)</f>
        <v>5.4</v>
      </c>
      <c r="J126" s="338"/>
      <c r="R126" s="32">
        <v>62.44</v>
      </c>
      <c r="S126" s="32">
        <v>45</v>
      </c>
      <c r="T126" s="32">
        <f t="shared" si="12"/>
        <v>2809.7999999999997</v>
      </c>
      <c r="U126" s="32">
        <v>2809.8</v>
      </c>
      <c r="V126" s="32">
        <f t="shared" si="13"/>
        <v>0</v>
      </c>
    </row>
    <row r="127" spans="1:22" ht="19">
      <c r="A127" s="271"/>
      <c r="B127" s="272" t="s">
        <v>57</v>
      </c>
      <c r="C127" s="273">
        <v>1</v>
      </c>
      <c r="D127" s="273">
        <v>1</v>
      </c>
      <c r="E127" s="273">
        <v>4</v>
      </c>
      <c r="F127" s="274">
        <v>2.4</v>
      </c>
      <c r="G127" s="274">
        <v>2.4</v>
      </c>
      <c r="H127" s="274">
        <v>0.6</v>
      </c>
      <c r="I127" s="275">
        <f t="shared" ref="I127:I134" si="14">PRODUCT(C127:H127)</f>
        <v>13.824</v>
      </c>
      <c r="J127" s="338"/>
      <c r="R127" s="32">
        <v>67.09</v>
      </c>
      <c r="S127" s="32">
        <v>2250</v>
      </c>
      <c r="T127" s="32">
        <f t="shared" si="12"/>
        <v>150952.5</v>
      </c>
      <c r="U127" s="32">
        <v>150952.5</v>
      </c>
      <c r="V127" s="32">
        <f t="shared" si="13"/>
        <v>0</v>
      </c>
    </row>
    <row r="128" spans="1:22" ht="19">
      <c r="A128" s="271"/>
      <c r="B128" s="272" t="s">
        <v>58</v>
      </c>
      <c r="C128" s="273">
        <v>1</v>
      </c>
      <c r="D128" s="273">
        <v>1</v>
      </c>
      <c r="E128" s="273">
        <v>2</v>
      </c>
      <c r="F128" s="274">
        <v>2.6</v>
      </c>
      <c r="G128" s="274">
        <v>2.6</v>
      </c>
      <c r="H128" s="274">
        <v>0.65</v>
      </c>
      <c r="I128" s="275">
        <f t="shared" si="14"/>
        <v>8.788000000000002</v>
      </c>
      <c r="J128" s="338"/>
    </row>
    <row r="129" spans="1:22" ht="19">
      <c r="A129" s="271"/>
      <c r="B129" s="272" t="s">
        <v>59</v>
      </c>
      <c r="C129" s="273">
        <v>1</v>
      </c>
      <c r="D129" s="273">
        <v>1</v>
      </c>
      <c r="E129" s="273">
        <v>2</v>
      </c>
      <c r="F129" s="274">
        <v>2.7</v>
      </c>
      <c r="G129" s="274">
        <v>2.7</v>
      </c>
      <c r="H129" s="274">
        <v>0.65</v>
      </c>
      <c r="I129" s="275">
        <f t="shared" si="14"/>
        <v>9.4770000000000021</v>
      </c>
      <c r="J129" s="338"/>
    </row>
    <row r="130" spans="1:22" ht="19">
      <c r="A130" s="271"/>
      <c r="B130" s="272" t="s">
        <v>60</v>
      </c>
      <c r="C130" s="273">
        <v>1</v>
      </c>
      <c r="D130" s="273">
        <v>1</v>
      </c>
      <c r="E130" s="273">
        <v>4</v>
      </c>
      <c r="F130" s="274">
        <v>2.85</v>
      </c>
      <c r="G130" s="274">
        <v>2.85</v>
      </c>
      <c r="H130" s="274">
        <v>0.65</v>
      </c>
      <c r="I130" s="275">
        <f t="shared" si="14"/>
        <v>21.118500000000001</v>
      </c>
      <c r="J130" s="338"/>
    </row>
    <row r="131" spans="1:22" ht="19">
      <c r="A131" s="271"/>
      <c r="B131" s="272" t="s">
        <v>61</v>
      </c>
      <c r="C131" s="273">
        <v>1</v>
      </c>
      <c r="D131" s="273">
        <v>1</v>
      </c>
      <c r="E131" s="273">
        <v>2</v>
      </c>
      <c r="F131" s="274">
        <v>2.6</v>
      </c>
      <c r="G131" s="274">
        <v>3.66</v>
      </c>
      <c r="H131" s="274">
        <v>0.28000000000000003</v>
      </c>
      <c r="I131" s="275">
        <f t="shared" si="14"/>
        <v>5.3289600000000004</v>
      </c>
      <c r="J131" s="338"/>
    </row>
    <row r="132" spans="1:22" ht="19">
      <c r="A132" s="271"/>
      <c r="B132" s="272" t="s">
        <v>62</v>
      </c>
      <c r="C132" s="273">
        <v>1</v>
      </c>
      <c r="D132" s="273">
        <v>1</v>
      </c>
      <c r="E132" s="273">
        <v>1</v>
      </c>
      <c r="F132" s="274">
        <v>5.23</v>
      </c>
      <c r="G132" s="274">
        <v>3.75</v>
      </c>
      <c r="H132" s="274">
        <v>0.35</v>
      </c>
      <c r="I132" s="275">
        <f t="shared" si="14"/>
        <v>6.8643749999999999</v>
      </c>
      <c r="J132" s="338"/>
    </row>
    <row r="133" spans="1:22" ht="19">
      <c r="A133" s="271"/>
      <c r="B133" s="272" t="s">
        <v>93</v>
      </c>
      <c r="C133" s="273">
        <v>1</v>
      </c>
      <c r="D133" s="273">
        <v>1</v>
      </c>
      <c r="E133" s="273">
        <v>1</v>
      </c>
      <c r="F133" s="274">
        <v>3.65</v>
      </c>
      <c r="G133" s="274">
        <v>3.65</v>
      </c>
      <c r="H133" s="274">
        <v>0.2</v>
      </c>
      <c r="I133" s="275">
        <f t="shared" si="14"/>
        <v>2.6645000000000003</v>
      </c>
      <c r="J133" s="338"/>
    </row>
    <row r="134" spans="1:22" ht="19">
      <c r="A134" s="271"/>
      <c r="B134" s="272" t="s">
        <v>94</v>
      </c>
      <c r="C134" s="273">
        <v>1</v>
      </c>
      <c r="D134" s="273">
        <v>1</v>
      </c>
      <c r="E134" s="273">
        <v>1</v>
      </c>
      <c r="F134" s="274">
        <v>10.08</v>
      </c>
      <c r="G134" s="274">
        <v>0.23</v>
      </c>
      <c r="H134" s="274">
        <v>1.65</v>
      </c>
      <c r="I134" s="275">
        <f t="shared" si="14"/>
        <v>3.8253599999999999</v>
      </c>
      <c r="J134" s="338"/>
    </row>
    <row r="135" spans="1:22" ht="19">
      <c r="A135" s="271"/>
      <c r="B135" s="272" t="s">
        <v>95</v>
      </c>
      <c r="C135" s="273"/>
      <c r="D135" s="273"/>
      <c r="E135" s="273"/>
      <c r="F135" s="274"/>
      <c r="G135" s="274"/>
      <c r="H135" s="274"/>
      <c r="I135" s="275"/>
      <c r="J135" s="338"/>
      <c r="R135" s="32">
        <v>37.200000000000003</v>
      </c>
      <c r="S135" s="32">
        <v>3525</v>
      </c>
      <c r="T135" s="32">
        <f t="shared" si="12"/>
        <v>131130</v>
      </c>
      <c r="U135" s="32">
        <v>131130</v>
      </c>
      <c r="V135" s="32">
        <f t="shared" si="13"/>
        <v>0</v>
      </c>
    </row>
    <row r="136" spans="1:22" ht="19">
      <c r="A136" s="271"/>
      <c r="B136" s="272" t="s">
        <v>96</v>
      </c>
      <c r="C136" s="273">
        <v>1</v>
      </c>
      <c r="D136" s="273">
        <v>1</v>
      </c>
      <c r="E136" s="273">
        <v>2</v>
      </c>
      <c r="F136" s="274">
        <v>0.3</v>
      </c>
      <c r="G136" s="274">
        <v>0.45</v>
      </c>
      <c r="H136" s="274">
        <v>1.35</v>
      </c>
      <c r="I136" s="275">
        <f t="shared" ref="I136:I146" si="15">PRODUCT(C136:H136)</f>
        <v>0.36450000000000005</v>
      </c>
      <c r="J136" s="338"/>
      <c r="R136" s="32">
        <v>67.09</v>
      </c>
      <c r="S136" s="32">
        <v>2250</v>
      </c>
      <c r="T136" s="32">
        <f t="shared" si="12"/>
        <v>150952.5</v>
      </c>
      <c r="U136" s="32">
        <v>150952.5</v>
      </c>
      <c r="V136" s="32">
        <f t="shared" si="13"/>
        <v>0</v>
      </c>
    </row>
    <row r="137" spans="1:22" s="41" customFormat="1" ht="19">
      <c r="A137" s="278"/>
      <c r="B137" s="272" t="s">
        <v>97</v>
      </c>
      <c r="C137" s="273">
        <v>1</v>
      </c>
      <c r="D137" s="279">
        <v>1</v>
      </c>
      <c r="E137" s="279">
        <v>2</v>
      </c>
      <c r="F137" s="280">
        <v>0.3</v>
      </c>
      <c r="G137" s="280">
        <v>0.45</v>
      </c>
      <c r="H137" s="280">
        <v>1.5</v>
      </c>
      <c r="I137" s="275">
        <f t="shared" si="15"/>
        <v>0.40500000000000003</v>
      </c>
      <c r="J137" s="281"/>
      <c r="N137" s="41">
        <f>2.52*4</f>
        <v>10.08</v>
      </c>
      <c r="R137" s="41">
        <v>62.44</v>
      </c>
      <c r="S137" s="41">
        <v>45</v>
      </c>
      <c r="T137" s="41">
        <f t="shared" si="12"/>
        <v>2809.7999999999997</v>
      </c>
      <c r="U137" s="41">
        <v>2809.8</v>
      </c>
      <c r="V137" s="41">
        <f t="shared" si="13"/>
        <v>0</v>
      </c>
    </row>
    <row r="138" spans="1:22" s="41" customFormat="1" ht="19">
      <c r="A138" s="278"/>
      <c r="B138" s="272" t="s">
        <v>98</v>
      </c>
      <c r="C138" s="273">
        <v>1</v>
      </c>
      <c r="D138" s="279">
        <v>1</v>
      </c>
      <c r="E138" s="279">
        <v>2</v>
      </c>
      <c r="F138" s="280">
        <v>0.23</v>
      </c>
      <c r="G138" s="280">
        <v>0.3</v>
      </c>
      <c r="H138" s="280">
        <v>1.5</v>
      </c>
      <c r="I138" s="275">
        <f t="shared" si="15"/>
        <v>0.20700000000000002</v>
      </c>
      <c r="J138" s="281"/>
      <c r="R138" s="41">
        <v>62.44</v>
      </c>
      <c r="S138" s="41">
        <v>45</v>
      </c>
      <c r="T138" s="41">
        <f t="shared" si="12"/>
        <v>2809.7999999999997</v>
      </c>
      <c r="U138" s="41">
        <v>2809.8</v>
      </c>
      <c r="V138" s="41">
        <f t="shared" si="13"/>
        <v>0</v>
      </c>
    </row>
    <row r="139" spans="1:22" s="41" customFormat="1" ht="19">
      <c r="A139" s="278"/>
      <c r="B139" s="272" t="s">
        <v>99</v>
      </c>
      <c r="C139" s="273">
        <v>1</v>
      </c>
      <c r="D139" s="279">
        <v>1</v>
      </c>
      <c r="E139" s="279">
        <v>1</v>
      </c>
      <c r="F139" s="280">
        <v>0.3</v>
      </c>
      <c r="G139" s="280">
        <v>0.45</v>
      </c>
      <c r="H139" s="280">
        <v>1.5</v>
      </c>
      <c r="I139" s="275">
        <f t="shared" si="15"/>
        <v>0.20250000000000001</v>
      </c>
      <c r="J139" s="281"/>
      <c r="R139" s="41">
        <v>62.44</v>
      </c>
      <c r="S139" s="41">
        <v>45</v>
      </c>
      <c r="T139" s="41">
        <f>S139*R139</f>
        <v>2809.7999999999997</v>
      </c>
      <c r="U139" s="41">
        <v>2809.8</v>
      </c>
      <c r="V139" s="41">
        <f>T139-U139</f>
        <v>0</v>
      </c>
    </row>
    <row r="140" spans="1:22" s="41" customFormat="1" ht="19">
      <c r="A140" s="278"/>
      <c r="B140" s="272" t="s">
        <v>100</v>
      </c>
      <c r="C140" s="273">
        <v>1</v>
      </c>
      <c r="D140" s="279">
        <v>1</v>
      </c>
      <c r="E140" s="279">
        <v>2</v>
      </c>
      <c r="F140" s="280">
        <v>0.23</v>
      </c>
      <c r="G140" s="280">
        <v>0.6</v>
      </c>
      <c r="H140" s="280">
        <v>1.3</v>
      </c>
      <c r="I140" s="275">
        <f t="shared" si="15"/>
        <v>0.35880000000000006</v>
      </c>
      <c r="J140" s="281"/>
      <c r="R140" s="41">
        <v>67.09</v>
      </c>
      <c r="S140" s="41">
        <v>2250</v>
      </c>
      <c r="T140" s="41">
        <f t="shared" si="12"/>
        <v>150952.5</v>
      </c>
      <c r="U140" s="41">
        <v>150952.5</v>
      </c>
      <c r="V140" s="41">
        <f t="shared" si="13"/>
        <v>0</v>
      </c>
    </row>
    <row r="141" spans="1:22" s="41" customFormat="1" ht="19">
      <c r="A141" s="278"/>
      <c r="B141" s="272" t="s">
        <v>101</v>
      </c>
      <c r="C141" s="273">
        <v>1</v>
      </c>
      <c r="D141" s="279">
        <v>1</v>
      </c>
      <c r="E141" s="279">
        <v>2</v>
      </c>
      <c r="F141" s="280">
        <v>0.3</v>
      </c>
      <c r="G141" s="280">
        <v>0.45</v>
      </c>
      <c r="H141" s="280">
        <v>1.3</v>
      </c>
      <c r="I141" s="275">
        <f t="shared" si="15"/>
        <v>0.35100000000000003</v>
      </c>
      <c r="J141" s="281"/>
      <c r="R141" s="41">
        <v>62.44</v>
      </c>
      <c r="S141" s="41">
        <v>45</v>
      </c>
      <c r="T141" s="41">
        <f t="shared" si="12"/>
        <v>2809.7999999999997</v>
      </c>
      <c r="U141" s="41">
        <v>2809.8</v>
      </c>
      <c r="V141" s="41">
        <f t="shared" si="13"/>
        <v>0</v>
      </c>
    </row>
    <row r="142" spans="1:22" s="41" customFormat="1" ht="19">
      <c r="A142" s="278"/>
      <c r="B142" s="272" t="s">
        <v>96</v>
      </c>
      <c r="C142" s="273">
        <v>1</v>
      </c>
      <c r="D142" s="279">
        <v>1</v>
      </c>
      <c r="E142" s="279">
        <v>2</v>
      </c>
      <c r="F142" s="280">
        <v>0.3</v>
      </c>
      <c r="G142" s="280">
        <v>0.45</v>
      </c>
      <c r="H142" s="280">
        <v>1.35</v>
      </c>
      <c r="I142" s="275">
        <f t="shared" si="15"/>
        <v>0.36450000000000005</v>
      </c>
      <c r="J142" s="281"/>
      <c r="R142" s="41">
        <v>67.09</v>
      </c>
      <c r="S142" s="41">
        <v>2250</v>
      </c>
      <c r="T142" s="41">
        <f t="shared" si="12"/>
        <v>150952.5</v>
      </c>
      <c r="U142" s="41">
        <v>150952.5</v>
      </c>
      <c r="V142" s="41">
        <f t="shared" si="13"/>
        <v>0</v>
      </c>
    </row>
    <row r="143" spans="1:22" s="41" customFormat="1" ht="19">
      <c r="A143" s="278"/>
      <c r="B143" s="272" t="s">
        <v>102</v>
      </c>
      <c r="C143" s="273">
        <v>1</v>
      </c>
      <c r="D143" s="279">
        <v>1</v>
      </c>
      <c r="E143" s="279">
        <v>2</v>
      </c>
      <c r="F143" s="280">
        <v>0.3</v>
      </c>
      <c r="G143" s="280">
        <v>0.45</v>
      </c>
      <c r="H143" s="280">
        <v>1.3</v>
      </c>
      <c r="I143" s="275">
        <f t="shared" si="15"/>
        <v>0.35100000000000003</v>
      </c>
      <c r="J143" s="281"/>
      <c r="R143" s="41">
        <v>67.09</v>
      </c>
      <c r="S143" s="41">
        <v>2250</v>
      </c>
      <c r="T143" s="41">
        <f t="shared" si="12"/>
        <v>150952.5</v>
      </c>
      <c r="U143" s="41">
        <v>150952.5</v>
      </c>
      <c r="V143" s="41">
        <f t="shared" si="13"/>
        <v>0</v>
      </c>
    </row>
    <row r="144" spans="1:22" s="41" customFormat="1" ht="19">
      <c r="A144" s="278"/>
      <c r="B144" s="282" t="s">
        <v>103</v>
      </c>
      <c r="C144" s="273">
        <v>1</v>
      </c>
      <c r="D144" s="279">
        <v>1</v>
      </c>
      <c r="E144" s="279">
        <v>2</v>
      </c>
      <c r="F144" s="280">
        <v>0.3</v>
      </c>
      <c r="G144" s="280">
        <v>0.3</v>
      </c>
      <c r="H144" s="280">
        <v>1.45</v>
      </c>
      <c r="I144" s="275">
        <f t="shared" si="15"/>
        <v>0.26100000000000001</v>
      </c>
      <c r="J144" s="281"/>
      <c r="R144" s="41">
        <v>67.09</v>
      </c>
      <c r="S144" s="41">
        <v>2250</v>
      </c>
      <c r="T144" s="41">
        <f t="shared" si="12"/>
        <v>150952.5</v>
      </c>
      <c r="U144" s="41">
        <v>150952.5</v>
      </c>
      <c r="V144" s="41">
        <f t="shared" si="13"/>
        <v>0</v>
      </c>
    </row>
    <row r="145" spans="1:22" ht="19">
      <c r="A145" s="271"/>
      <c r="B145" s="272" t="s">
        <v>104</v>
      </c>
      <c r="C145" s="273">
        <v>1</v>
      </c>
      <c r="D145" s="279">
        <v>1</v>
      </c>
      <c r="E145" s="273">
        <v>2</v>
      </c>
      <c r="F145" s="274">
        <v>0.3</v>
      </c>
      <c r="G145" s="274">
        <v>0.45</v>
      </c>
      <c r="H145" s="274">
        <v>1.45</v>
      </c>
      <c r="I145" s="275">
        <f t="shared" si="15"/>
        <v>0.39150000000000001</v>
      </c>
      <c r="J145" s="338"/>
      <c r="K145" s="32">
        <v>56.91</v>
      </c>
      <c r="R145" s="32">
        <v>458.33</v>
      </c>
      <c r="S145" s="32">
        <v>4200</v>
      </c>
      <c r="T145" s="32">
        <f t="shared" si="12"/>
        <v>1924986</v>
      </c>
      <c r="U145" s="32">
        <v>1924986</v>
      </c>
      <c r="V145" s="32">
        <f t="shared" si="13"/>
        <v>0</v>
      </c>
    </row>
    <row r="146" spans="1:22" ht="19">
      <c r="A146" s="271"/>
      <c r="B146" s="272" t="s">
        <v>105</v>
      </c>
      <c r="C146" s="273">
        <v>1</v>
      </c>
      <c r="D146" s="279">
        <v>1</v>
      </c>
      <c r="E146" s="273">
        <v>2</v>
      </c>
      <c r="F146" s="274">
        <v>0.23</v>
      </c>
      <c r="G146" s="274">
        <v>0.6</v>
      </c>
      <c r="H146" s="274">
        <v>1.35</v>
      </c>
      <c r="I146" s="275">
        <f t="shared" si="15"/>
        <v>0.37260000000000004</v>
      </c>
      <c r="J146" s="338"/>
      <c r="K146" s="32">
        <f>K145-0.92</f>
        <v>55.989999999999995</v>
      </c>
      <c r="R146" s="32">
        <v>282.19</v>
      </c>
      <c r="S146" s="32">
        <v>3000</v>
      </c>
      <c r="T146" s="32">
        <f t="shared" si="12"/>
        <v>846570</v>
      </c>
      <c r="U146" s="32">
        <v>846570</v>
      </c>
      <c r="V146" s="32">
        <f t="shared" si="13"/>
        <v>0</v>
      </c>
    </row>
    <row r="147" spans="1:22" ht="19">
      <c r="A147" s="271"/>
      <c r="B147" s="272" t="s">
        <v>64</v>
      </c>
      <c r="C147" s="273"/>
      <c r="D147" s="273"/>
      <c r="E147" s="273"/>
      <c r="F147" s="274"/>
      <c r="G147" s="274"/>
      <c r="H147" s="274"/>
      <c r="I147" s="275"/>
      <c r="J147" s="338"/>
    </row>
    <row r="148" spans="1:22" ht="19">
      <c r="A148" s="271"/>
      <c r="B148" s="272" t="s">
        <v>65</v>
      </c>
      <c r="C148" s="273"/>
      <c r="D148" s="273"/>
      <c r="E148" s="273"/>
      <c r="F148" s="274"/>
      <c r="G148" s="274"/>
      <c r="H148" s="274"/>
      <c r="I148" s="275"/>
      <c r="J148" s="338"/>
    </row>
    <row r="149" spans="1:22" ht="19">
      <c r="A149" s="271"/>
      <c r="B149" s="272" t="s">
        <v>582</v>
      </c>
      <c r="C149" s="276">
        <v>1</v>
      </c>
      <c r="D149" s="273">
        <v>1</v>
      </c>
      <c r="E149" s="273">
        <v>1</v>
      </c>
      <c r="F149" s="274">
        <v>4.63</v>
      </c>
      <c r="G149" s="274">
        <v>0.23</v>
      </c>
      <c r="H149" s="274">
        <v>0.4</v>
      </c>
      <c r="I149" s="275">
        <f>PRODUCT(C149:H149)</f>
        <v>0.42596000000000001</v>
      </c>
      <c r="J149" s="338"/>
    </row>
    <row r="150" spans="1:22" ht="19">
      <c r="A150" s="271"/>
      <c r="B150" s="272" t="s">
        <v>583</v>
      </c>
      <c r="C150" s="276">
        <v>1</v>
      </c>
      <c r="D150" s="273">
        <v>1</v>
      </c>
      <c r="E150" s="273">
        <v>2</v>
      </c>
      <c r="F150" s="274">
        <v>16.690000000000001</v>
      </c>
      <c r="G150" s="274">
        <v>0.23</v>
      </c>
      <c r="H150" s="274">
        <v>0.4</v>
      </c>
      <c r="I150" s="275">
        <f t="shared" ref="I150:I152" si="16">PRODUCT(C150:H150)</f>
        <v>3.0709600000000008</v>
      </c>
      <c r="J150" s="338"/>
    </row>
    <row r="151" spans="1:22" ht="19">
      <c r="A151" s="271"/>
      <c r="B151" s="272" t="s">
        <v>584</v>
      </c>
      <c r="C151" s="276">
        <v>1</v>
      </c>
      <c r="D151" s="273">
        <v>1</v>
      </c>
      <c r="E151" s="273">
        <v>2</v>
      </c>
      <c r="F151" s="274">
        <v>2.37</v>
      </c>
      <c r="G151" s="274">
        <v>0.23</v>
      </c>
      <c r="H151" s="274">
        <v>0.4</v>
      </c>
      <c r="I151" s="275">
        <f t="shared" si="16"/>
        <v>0.43608000000000002</v>
      </c>
      <c r="J151" s="338"/>
    </row>
    <row r="152" spans="1:22" ht="19">
      <c r="A152" s="271"/>
      <c r="B152" s="272" t="s">
        <v>69</v>
      </c>
      <c r="C152" s="276">
        <v>1</v>
      </c>
      <c r="D152" s="273">
        <v>1</v>
      </c>
      <c r="E152" s="273">
        <v>2</v>
      </c>
      <c r="F152" s="274">
        <v>12.56</v>
      </c>
      <c r="G152" s="274">
        <v>0.23</v>
      </c>
      <c r="H152" s="274">
        <v>0.4</v>
      </c>
      <c r="I152" s="275">
        <f t="shared" si="16"/>
        <v>2.3110400000000002</v>
      </c>
      <c r="J152" s="338"/>
    </row>
    <row r="153" spans="1:22" ht="19">
      <c r="A153" s="271"/>
      <c r="B153" s="272" t="s">
        <v>70</v>
      </c>
      <c r="C153" s="276"/>
      <c r="D153" s="273"/>
      <c r="E153" s="273"/>
      <c r="F153" s="274"/>
      <c r="G153" s="274"/>
      <c r="H153" s="274"/>
      <c r="I153" s="275"/>
      <c r="J153" s="338"/>
    </row>
    <row r="154" spans="1:22" ht="19">
      <c r="A154" s="271"/>
      <c r="B154" s="272" t="s">
        <v>585</v>
      </c>
      <c r="C154" s="276">
        <v>1</v>
      </c>
      <c r="D154" s="273">
        <v>1</v>
      </c>
      <c r="E154" s="273">
        <v>2</v>
      </c>
      <c r="F154" s="274">
        <v>5.76</v>
      </c>
      <c r="G154" s="274">
        <v>0.23</v>
      </c>
      <c r="H154" s="274">
        <v>0.4</v>
      </c>
      <c r="I154" s="275">
        <f t="shared" ref="I154:I159" si="17">PRODUCT(C154:H154)</f>
        <v>1.0598400000000001</v>
      </c>
      <c r="J154" s="338"/>
    </row>
    <row r="155" spans="1:22" ht="19">
      <c r="A155" s="271"/>
      <c r="B155" s="272" t="s">
        <v>586</v>
      </c>
      <c r="C155" s="276">
        <v>1</v>
      </c>
      <c r="D155" s="273">
        <v>1</v>
      </c>
      <c r="E155" s="273">
        <v>2</v>
      </c>
      <c r="F155" s="274">
        <v>5.72</v>
      </c>
      <c r="G155" s="274">
        <v>0.23</v>
      </c>
      <c r="H155" s="274">
        <v>0.4</v>
      </c>
      <c r="I155" s="275">
        <f t="shared" si="17"/>
        <v>1.0524800000000001</v>
      </c>
      <c r="J155" s="338"/>
    </row>
    <row r="156" spans="1:22" ht="19">
      <c r="A156" s="271"/>
      <c r="B156" s="272" t="s">
        <v>587</v>
      </c>
      <c r="C156" s="276">
        <v>1</v>
      </c>
      <c r="D156" s="273">
        <v>1</v>
      </c>
      <c r="E156" s="273">
        <v>3</v>
      </c>
      <c r="F156" s="274">
        <v>3.05</v>
      </c>
      <c r="G156" s="274">
        <v>0.23</v>
      </c>
      <c r="H156" s="274">
        <v>0.4</v>
      </c>
      <c r="I156" s="275">
        <f t="shared" si="17"/>
        <v>0.84179999999999999</v>
      </c>
      <c r="J156" s="338"/>
    </row>
    <row r="157" spans="1:22" ht="19">
      <c r="A157" s="271"/>
      <c r="B157" s="272" t="s">
        <v>74</v>
      </c>
      <c r="C157" s="276">
        <v>1</v>
      </c>
      <c r="D157" s="273">
        <v>1</v>
      </c>
      <c r="E157" s="273">
        <v>2</v>
      </c>
      <c r="F157" s="274">
        <v>2.29</v>
      </c>
      <c r="G157" s="274">
        <v>0.23</v>
      </c>
      <c r="H157" s="274">
        <v>0.4</v>
      </c>
      <c r="I157" s="275">
        <f t="shared" si="17"/>
        <v>0.42136000000000007</v>
      </c>
      <c r="J157" s="338"/>
    </row>
    <row r="158" spans="1:22" ht="19">
      <c r="A158" s="271"/>
      <c r="B158" s="272" t="s">
        <v>588</v>
      </c>
      <c r="C158" s="276">
        <v>1</v>
      </c>
      <c r="D158" s="273">
        <v>1</v>
      </c>
      <c r="E158" s="273">
        <v>2</v>
      </c>
      <c r="F158" s="274">
        <v>1.55</v>
      </c>
      <c r="G158" s="274">
        <v>0.23</v>
      </c>
      <c r="H158" s="274">
        <v>0.4</v>
      </c>
      <c r="I158" s="275">
        <f t="shared" si="17"/>
        <v>0.28520000000000006</v>
      </c>
      <c r="J158" s="338"/>
    </row>
    <row r="159" spans="1:22" ht="19">
      <c r="A159" s="271"/>
      <c r="B159" s="272" t="s">
        <v>76</v>
      </c>
      <c r="C159" s="276">
        <v>1</v>
      </c>
      <c r="D159" s="273">
        <v>1</v>
      </c>
      <c r="E159" s="273">
        <v>2</v>
      </c>
      <c r="F159" s="274">
        <v>3.09</v>
      </c>
      <c r="G159" s="274">
        <v>0.23</v>
      </c>
      <c r="H159" s="274">
        <v>0.4</v>
      </c>
      <c r="I159" s="275">
        <f t="shared" si="17"/>
        <v>0.56856000000000007</v>
      </c>
      <c r="J159" s="338"/>
    </row>
    <row r="160" spans="1:22" ht="19">
      <c r="A160" s="271"/>
      <c r="B160" s="272" t="s">
        <v>38</v>
      </c>
      <c r="C160" s="279"/>
      <c r="D160" s="279"/>
      <c r="E160" s="273"/>
      <c r="F160" s="274"/>
      <c r="G160" s="274"/>
      <c r="H160" s="274"/>
      <c r="I160" s="275"/>
      <c r="J160" s="338"/>
    </row>
    <row r="161" spans="1:10" ht="19">
      <c r="A161" s="271"/>
      <c r="B161" s="272" t="s">
        <v>65</v>
      </c>
      <c r="C161" s="273"/>
      <c r="D161" s="273"/>
      <c r="E161" s="273"/>
      <c r="F161" s="274"/>
      <c r="G161" s="274"/>
      <c r="H161" s="274"/>
      <c r="I161" s="275"/>
      <c r="J161" s="338"/>
    </row>
    <row r="162" spans="1:10" ht="19">
      <c r="A162" s="271"/>
      <c r="B162" s="272" t="s">
        <v>582</v>
      </c>
      <c r="C162" s="276">
        <v>1</v>
      </c>
      <c r="D162" s="273">
        <v>1</v>
      </c>
      <c r="E162" s="273">
        <v>1</v>
      </c>
      <c r="F162" s="274">
        <v>4.63</v>
      </c>
      <c r="G162" s="274">
        <v>0.23</v>
      </c>
      <c r="H162" s="274">
        <v>0.15</v>
      </c>
      <c r="I162" s="275">
        <f>PRODUCT(C162:H162)</f>
        <v>0.15973499999999999</v>
      </c>
      <c r="J162" s="338"/>
    </row>
    <row r="163" spans="1:10" ht="19">
      <c r="A163" s="271"/>
      <c r="B163" s="272" t="s">
        <v>583</v>
      </c>
      <c r="C163" s="276">
        <v>1</v>
      </c>
      <c r="D163" s="273">
        <v>1</v>
      </c>
      <c r="E163" s="273">
        <v>2</v>
      </c>
      <c r="F163" s="274">
        <v>16.690000000000001</v>
      </c>
      <c r="G163" s="274">
        <v>0.23</v>
      </c>
      <c r="H163" s="274">
        <v>0.15</v>
      </c>
      <c r="I163" s="275">
        <f t="shared" ref="I163:I165" si="18">PRODUCT(C163:H163)</f>
        <v>1.1516100000000002</v>
      </c>
      <c r="J163" s="338"/>
    </row>
    <row r="164" spans="1:10" ht="19">
      <c r="A164" s="271"/>
      <c r="B164" s="272" t="s">
        <v>584</v>
      </c>
      <c r="C164" s="276">
        <v>1</v>
      </c>
      <c r="D164" s="273">
        <v>1</v>
      </c>
      <c r="E164" s="273">
        <v>2</v>
      </c>
      <c r="F164" s="274">
        <v>2.37</v>
      </c>
      <c r="G164" s="274">
        <v>0.23</v>
      </c>
      <c r="H164" s="274">
        <v>0.15</v>
      </c>
      <c r="I164" s="275">
        <f t="shared" si="18"/>
        <v>0.16353000000000001</v>
      </c>
      <c r="J164" s="338"/>
    </row>
    <row r="165" spans="1:10" ht="19">
      <c r="A165" s="271"/>
      <c r="B165" s="272" t="s">
        <v>69</v>
      </c>
      <c r="C165" s="276">
        <v>1</v>
      </c>
      <c r="D165" s="273">
        <v>1</v>
      </c>
      <c r="E165" s="273">
        <v>2</v>
      </c>
      <c r="F165" s="274">
        <v>12.56</v>
      </c>
      <c r="G165" s="274">
        <v>0.23</v>
      </c>
      <c r="H165" s="274">
        <v>0.15</v>
      </c>
      <c r="I165" s="275">
        <f t="shared" si="18"/>
        <v>0.86664000000000008</v>
      </c>
      <c r="J165" s="338"/>
    </row>
    <row r="166" spans="1:10" ht="19">
      <c r="A166" s="271"/>
      <c r="B166" s="272" t="s">
        <v>70</v>
      </c>
      <c r="C166" s="276"/>
      <c r="D166" s="273"/>
      <c r="E166" s="273"/>
      <c r="F166" s="274"/>
      <c r="G166" s="274"/>
      <c r="H166" s="274"/>
      <c r="I166" s="275"/>
      <c r="J166" s="338"/>
    </row>
    <row r="167" spans="1:10" ht="19">
      <c r="A167" s="271"/>
      <c r="B167" s="272" t="s">
        <v>585</v>
      </c>
      <c r="C167" s="276">
        <v>1</v>
      </c>
      <c r="D167" s="273">
        <v>1</v>
      </c>
      <c r="E167" s="273">
        <v>2</v>
      </c>
      <c r="F167" s="274">
        <v>5.76</v>
      </c>
      <c r="G167" s="274">
        <v>0.23</v>
      </c>
      <c r="H167" s="274">
        <v>0.15</v>
      </c>
      <c r="I167" s="275">
        <f t="shared" ref="I167:I172" si="19">PRODUCT(C167:H167)</f>
        <v>0.39743999999999996</v>
      </c>
      <c r="J167" s="338"/>
    </row>
    <row r="168" spans="1:10" ht="19">
      <c r="A168" s="271"/>
      <c r="B168" s="272" t="s">
        <v>586</v>
      </c>
      <c r="C168" s="276">
        <v>1</v>
      </c>
      <c r="D168" s="273">
        <v>1</v>
      </c>
      <c r="E168" s="273">
        <v>2</v>
      </c>
      <c r="F168" s="274">
        <v>5.72</v>
      </c>
      <c r="G168" s="274">
        <v>0.23</v>
      </c>
      <c r="H168" s="274">
        <v>0.15</v>
      </c>
      <c r="I168" s="275">
        <f t="shared" si="19"/>
        <v>0.39468000000000003</v>
      </c>
      <c r="J168" s="338"/>
    </row>
    <row r="169" spans="1:10" ht="19">
      <c r="A169" s="271"/>
      <c r="B169" s="272" t="s">
        <v>587</v>
      </c>
      <c r="C169" s="276">
        <v>1</v>
      </c>
      <c r="D169" s="273">
        <v>1</v>
      </c>
      <c r="E169" s="273">
        <v>3</v>
      </c>
      <c r="F169" s="274">
        <v>3.05</v>
      </c>
      <c r="G169" s="274">
        <v>0.23</v>
      </c>
      <c r="H169" s="274">
        <v>0.15</v>
      </c>
      <c r="I169" s="275">
        <f t="shared" si="19"/>
        <v>0.31567499999999998</v>
      </c>
      <c r="J169" s="338"/>
    </row>
    <row r="170" spans="1:10" ht="19">
      <c r="A170" s="271"/>
      <c r="B170" s="272" t="s">
        <v>74</v>
      </c>
      <c r="C170" s="276">
        <v>1</v>
      </c>
      <c r="D170" s="273">
        <v>1</v>
      </c>
      <c r="E170" s="273">
        <v>2</v>
      </c>
      <c r="F170" s="274">
        <v>2.29</v>
      </c>
      <c r="G170" s="274">
        <v>0.23</v>
      </c>
      <c r="H170" s="274">
        <v>0.15</v>
      </c>
      <c r="I170" s="275">
        <f t="shared" si="19"/>
        <v>0.15801000000000001</v>
      </c>
      <c r="J170" s="338"/>
    </row>
    <row r="171" spans="1:10" ht="19">
      <c r="A171" s="271"/>
      <c r="B171" s="272" t="s">
        <v>588</v>
      </c>
      <c r="C171" s="276">
        <v>1</v>
      </c>
      <c r="D171" s="273">
        <v>1</v>
      </c>
      <c r="E171" s="273">
        <v>2</v>
      </c>
      <c r="F171" s="274">
        <v>1.55</v>
      </c>
      <c r="G171" s="274">
        <v>0.23</v>
      </c>
      <c r="H171" s="274">
        <v>0.15</v>
      </c>
      <c r="I171" s="275">
        <f t="shared" si="19"/>
        <v>0.10695</v>
      </c>
      <c r="J171" s="338"/>
    </row>
    <row r="172" spans="1:10" ht="19">
      <c r="A172" s="271"/>
      <c r="B172" s="272" t="s">
        <v>76</v>
      </c>
      <c r="C172" s="276">
        <v>1</v>
      </c>
      <c r="D172" s="273">
        <v>1</v>
      </c>
      <c r="E172" s="273">
        <v>2</v>
      </c>
      <c r="F172" s="274">
        <v>3.09</v>
      </c>
      <c r="G172" s="274">
        <v>0.23</v>
      </c>
      <c r="H172" s="274">
        <v>0.15</v>
      </c>
      <c r="I172" s="275">
        <f t="shared" si="19"/>
        <v>0.21320999999999998</v>
      </c>
      <c r="J172" s="338"/>
    </row>
    <row r="173" spans="1:10" ht="19">
      <c r="A173" s="271"/>
      <c r="B173" s="272"/>
      <c r="C173" s="273"/>
      <c r="D173" s="273"/>
      <c r="E173" s="273"/>
      <c r="F173" s="274"/>
      <c r="G173" s="274"/>
      <c r="H173" s="274" t="s">
        <v>78</v>
      </c>
      <c r="I173" s="275">
        <f>SUM(I126:I172)</f>
        <v>95.320855000000051</v>
      </c>
      <c r="J173" s="338"/>
    </row>
    <row r="174" spans="1:10" ht="19">
      <c r="A174" s="271"/>
      <c r="B174" s="272"/>
      <c r="C174" s="273"/>
      <c r="D174" s="273"/>
      <c r="E174" s="273"/>
      <c r="F174" s="274"/>
      <c r="G174" s="274"/>
      <c r="H174" s="274" t="s">
        <v>13</v>
      </c>
      <c r="I174" s="275">
        <v>95.4</v>
      </c>
      <c r="J174" s="338" t="s">
        <v>79</v>
      </c>
    </row>
    <row r="175" spans="1:10">
      <c r="A175" s="271"/>
      <c r="B175" s="272"/>
      <c r="C175" s="273"/>
      <c r="D175" s="273"/>
      <c r="E175" s="273"/>
      <c r="F175" s="274"/>
      <c r="G175" s="274"/>
      <c r="H175" s="274"/>
      <c r="I175" s="275"/>
      <c r="J175" s="338"/>
    </row>
    <row r="176" spans="1:10" ht="114">
      <c r="A176" s="271">
        <v>8</v>
      </c>
      <c r="B176" s="7" t="s">
        <v>1356</v>
      </c>
      <c r="C176" s="273"/>
      <c r="D176" s="273"/>
      <c r="E176" s="273"/>
      <c r="F176" s="274"/>
      <c r="G176" s="274"/>
      <c r="H176" s="274"/>
      <c r="I176" s="275"/>
      <c r="J176" s="338"/>
    </row>
    <row r="177" spans="1:22">
      <c r="A177" s="271"/>
      <c r="B177" s="272"/>
      <c r="C177" s="273"/>
      <c r="D177" s="273"/>
      <c r="E177" s="273"/>
      <c r="F177" s="274"/>
      <c r="G177" s="274"/>
      <c r="H177" s="274"/>
      <c r="I177" s="275"/>
      <c r="J177" s="338"/>
      <c r="K177" s="32">
        <v>56.91</v>
      </c>
      <c r="R177" s="32">
        <v>458.33</v>
      </c>
      <c r="S177" s="32">
        <v>4200</v>
      </c>
      <c r="T177" s="32">
        <f t="shared" ref="T177:T187" si="20">S177*R177</f>
        <v>1924986</v>
      </c>
      <c r="U177" s="32">
        <v>1924986</v>
      </c>
      <c r="V177" s="32">
        <f t="shared" ref="V177:V187" si="21">T177-U177</f>
        <v>0</v>
      </c>
    </row>
    <row r="178" spans="1:22" ht="19">
      <c r="A178" s="271"/>
      <c r="B178" s="272" t="s">
        <v>65</v>
      </c>
      <c r="C178" s="273"/>
      <c r="D178" s="273"/>
      <c r="E178" s="273"/>
      <c r="F178" s="274"/>
      <c r="G178" s="274"/>
      <c r="H178" s="274"/>
      <c r="I178" s="275"/>
      <c r="J178" s="338"/>
      <c r="K178" s="32">
        <f>K177-0.92</f>
        <v>55.989999999999995</v>
      </c>
      <c r="R178" s="32">
        <v>282.19</v>
      </c>
      <c r="S178" s="32">
        <v>3000</v>
      </c>
      <c r="T178" s="32">
        <f t="shared" si="20"/>
        <v>846570</v>
      </c>
      <c r="U178" s="32">
        <v>846570</v>
      </c>
      <c r="V178" s="32">
        <f t="shared" si="21"/>
        <v>0</v>
      </c>
    </row>
    <row r="179" spans="1:22" ht="19">
      <c r="A179" s="271"/>
      <c r="B179" s="272" t="s">
        <v>582</v>
      </c>
      <c r="C179" s="276">
        <v>1</v>
      </c>
      <c r="D179" s="273">
        <v>1</v>
      </c>
      <c r="E179" s="273">
        <v>1</v>
      </c>
      <c r="F179" s="274">
        <v>4.63</v>
      </c>
      <c r="G179" s="274">
        <v>0.23</v>
      </c>
      <c r="H179" s="274">
        <v>1</v>
      </c>
      <c r="I179" s="275">
        <f>PRODUCT(C179:H179)</f>
        <v>1.0649</v>
      </c>
      <c r="J179" s="338"/>
      <c r="R179" s="32">
        <v>195.94</v>
      </c>
      <c r="S179" s="32">
        <v>440</v>
      </c>
      <c r="T179" s="32">
        <f t="shared" si="20"/>
        <v>86213.6</v>
      </c>
      <c r="U179" s="32">
        <v>86213.6</v>
      </c>
      <c r="V179" s="32">
        <f t="shared" si="21"/>
        <v>0</v>
      </c>
    </row>
    <row r="180" spans="1:22" ht="19">
      <c r="A180" s="271"/>
      <c r="B180" s="272" t="s">
        <v>583</v>
      </c>
      <c r="C180" s="276">
        <v>1</v>
      </c>
      <c r="D180" s="273">
        <v>1</v>
      </c>
      <c r="E180" s="273">
        <v>2</v>
      </c>
      <c r="F180" s="274">
        <v>16.690000000000001</v>
      </c>
      <c r="G180" s="274">
        <v>0.23</v>
      </c>
      <c r="H180" s="274">
        <v>1</v>
      </c>
      <c r="I180" s="275">
        <f t="shared" ref="I180:I182" si="22">PRODUCT(C180:H180)</f>
        <v>7.6774000000000013</v>
      </c>
      <c r="J180" s="338"/>
      <c r="R180" s="32">
        <v>465.05</v>
      </c>
      <c r="S180" s="32">
        <v>4280</v>
      </c>
      <c r="T180" s="32">
        <f t="shared" si="20"/>
        <v>1990414</v>
      </c>
      <c r="U180" s="32">
        <v>1990414</v>
      </c>
      <c r="V180" s="32">
        <f t="shared" si="21"/>
        <v>0</v>
      </c>
    </row>
    <row r="181" spans="1:22" ht="19">
      <c r="A181" s="271"/>
      <c r="B181" s="272" t="s">
        <v>584</v>
      </c>
      <c r="C181" s="276">
        <v>1</v>
      </c>
      <c r="D181" s="273">
        <v>1</v>
      </c>
      <c r="E181" s="273">
        <v>2</v>
      </c>
      <c r="F181" s="274">
        <v>2.37</v>
      </c>
      <c r="G181" s="274">
        <v>0.23</v>
      </c>
      <c r="H181" s="274">
        <v>1</v>
      </c>
      <c r="I181" s="275">
        <f t="shared" si="22"/>
        <v>1.0902000000000001</v>
      </c>
      <c r="J181" s="338"/>
      <c r="R181" s="32">
        <v>465.52</v>
      </c>
      <c r="S181" s="32">
        <v>4380</v>
      </c>
      <c r="T181" s="32">
        <f t="shared" si="20"/>
        <v>2038977.5999999999</v>
      </c>
      <c r="U181" s="32">
        <v>2038977.6</v>
      </c>
      <c r="V181" s="32">
        <f t="shared" si="21"/>
        <v>0</v>
      </c>
    </row>
    <row r="182" spans="1:22" ht="19">
      <c r="A182" s="271"/>
      <c r="B182" s="272" t="s">
        <v>69</v>
      </c>
      <c r="C182" s="276">
        <v>1</v>
      </c>
      <c r="D182" s="273">
        <v>1</v>
      </c>
      <c r="E182" s="273">
        <v>2</v>
      </c>
      <c r="F182" s="274">
        <v>12.56</v>
      </c>
      <c r="G182" s="274">
        <v>0.23</v>
      </c>
      <c r="H182" s="274">
        <v>1</v>
      </c>
      <c r="I182" s="275">
        <f t="shared" si="22"/>
        <v>5.7776000000000005</v>
      </c>
      <c r="J182" s="338"/>
      <c r="R182" s="32">
        <v>541.99</v>
      </c>
      <c r="S182" s="32">
        <v>4480</v>
      </c>
      <c r="T182" s="32">
        <f t="shared" si="20"/>
        <v>2428115.2000000002</v>
      </c>
      <c r="U182" s="32">
        <v>2420230.4</v>
      </c>
      <c r="V182" s="32">
        <f t="shared" si="21"/>
        <v>7884.8000000002794</v>
      </c>
    </row>
    <row r="183" spans="1:22" ht="19">
      <c r="A183" s="271"/>
      <c r="B183" s="272" t="s">
        <v>70</v>
      </c>
      <c r="C183" s="276"/>
      <c r="D183" s="273"/>
      <c r="E183" s="273"/>
      <c r="F183" s="274"/>
      <c r="G183" s="274"/>
      <c r="H183" s="274"/>
      <c r="I183" s="275"/>
      <c r="J183" s="338"/>
      <c r="R183" s="32">
        <v>56.57</v>
      </c>
      <c r="S183" s="32">
        <v>4550</v>
      </c>
      <c r="T183" s="32">
        <f t="shared" si="20"/>
        <v>257393.5</v>
      </c>
      <c r="U183" s="32">
        <v>255746.75</v>
      </c>
      <c r="V183" s="32">
        <f t="shared" si="21"/>
        <v>1646.75</v>
      </c>
    </row>
    <row r="184" spans="1:22" ht="19">
      <c r="A184" s="271"/>
      <c r="B184" s="272" t="s">
        <v>585</v>
      </c>
      <c r="C184" s="276">
        <v>1</v>
      </c>
      <c r="D184" s="273">
        <v>1</v>
      </c>
      <c r="E184" s="273">
        <v>2</v>
      </c>
      <c r="F184" s="274">
        <v>5.76</v>
      </c>
      <c r="G184" s="274">
        <v>0.23</v>
      </c>
      <c r="H184" s="274">
        <v>1</v>
      </c>
      <c r="I184" s="275">
        <f t="shared" ref="I184:I195" si="23">PRODUCT(C184:H184)</f>
        <v>2.6496</v>
      </c>
      <c r="J184" s="338"/>
      <c r="R184" s="32">
        <v>56.57</v>
      </c>
      <c r="S184" s="32">
        <v>4550</v>
      </c>
      <c r="T184" s="32">
        <f t="shared" si="20"/>
        <v>257393.5</v>
      </c>
      <c r="U184" s="32">
        <v>255746.75</v>
      </c>
      <c r="V184" s="32">
        <f t="shared" si="21"/>
        <v>1646.75</v>
      </c>
    </row>
    <row r="185" spans="1:22" ht="19">
      <c r="A185" s="271"/>
      <c r="B185" s="272" t="s">
        <v>586</v>
      </c>
      <c r="C185" s="276">
        <v>1</v>
      </c>
      <c r="D185" s="273">
        <v>1</v>
      </c>
      <c r="E185" s="273">
        <v>2</v>
      </c>
      <c r="F185" s="274">
        <v>5.72</v>
      </c>
      <c r="G185" s="274">
        <v>0.23</v>
      </c>
      <c r="H185" s="274">
        <v>1</v>
      </c>
      <c r="I185" s="275">
        <f t="shared" si="23"/>
        <v>2.6312000000000002</v>
      </c>
      <c r="J185" s="338"/>
      <c r="R185" s="32">
        <v>416.83</v>
      </c>
      <c r="S185" s="32">
        <v>3080</v>
      </c>
      <c r="T185" s="32">
        <f t="shared" si="20"/>
        <v>1283836.3999999999</v>
      </c>
      <c r="U185" s="32">
        <v>1283836.3999999999</v>
      </c>
      <c r="V185" s="32">
        <f t="shared" si="21"/>
        <v>0</v>
      </c>
    </row>
    <row r="186" spans="1:22" ht="19">
      <c r="A186" s="271"/>
      <c r="B186" s="272" t="s">
        <v>587</v>
      </c>
      <c r="C186" s="276">
        <v>1</v>
      </c>
      <c r="D186" s="273">
        <v>1</v>
      </c>
      <c r="E186" s="273">
        <v>3</v>
      </c>
      <c r="F186" s="274">
        <v>3.05</v>
      </c>
      <c r="G186" s="274">
        <v>0.23</v>
      </c>
      <c r="H186" s="274">
        <v>1</v>
      </c>
      <c r="I186" s="275">
        <f t="shared" si="23"/>
        <v>2.1044999999999998</v>
      </c>
      <c r="J186" s="338"/>
      <c r="R186" s="32">
        <v>572.29999999999995</v>
      </c>
      <c r="S186" s="32">
        <v>3180</v>
      </c>
      <c r="T186" s="32">
        <f t="shared" si="20"/>
        <v>1819913.9999999998</v>
      </c>
      <c r="U186" s="32">
        <v>1799466.6</v>
      </c>
      <c r="V186" s="32">
        <f t="shared" si="21"/>
        <v>20447.399999999674</v>
      </c>
    </row>
    <row r="187" spans="1:22" ht="19">
      <c r="A187" s="271"/>
      <c r="B187" s="272" t="s">
        <v>74</v>
      </c>
      <c r="C187" s="276">
        <v>1</v>
      </c>
      <c r="D187" s="273">
        <v>1</v>
      </c>
      <c r="E187" s="273">
        <v>2</v>
      </c>
      <c r="F187" s="274">
        <v>2.29</v>
      </c>
      <c r="G187" s="274">
        <v>0.23</v>
      </c>
      <c r="H187" s="274">
        <v>1</v>
      </c>
      <c r="I187" s="275">
        <f t="shared" si="23"/>
        <v>1.0534000000000001</v>
      </c>
      <c r="J187" s="338"/>
      <c r="K187" s="42"/>
      <c r="R187" s="32">
        <v>111.23</v>
      </c>
      <c r="S187" s="32">
        <v>3280</v>
      </c>
      <c r="T187" s="32">
        <f t="shared" si="20"/>
        <v>364834.4</v>
      </c>
      <c r="U187" s="32">
        <v>338233.59999999998</v>
      </c>
      <c r="V187" s="32">
        <f t="shared" si="21"/>
        <v>26600.800000000047</v>
      </c>
    </row>
    <row r="188" spans="1:22" ht="19">
      <c r="A188" s="271"/>
      <c r="B188" s="272" t="s">
        <v>588</v>
      </c>
      <c r="C188" s="276">
        <v>1</v>
      </c>
      <c r="D188" s="273">
        <v>1</v>
      </c>
      <c r="E188" s="273">
        <v>2</v>
      </c>
      <c r="F188" s="274">
        <v>1.55</v>
      </c>
      <c r="G188" s="274">
        <v>0.23</v>
      </c>
      <c r="H188" s="274">
        <v>1</v>
      </c>
      <c r="I188" s="275">
        <f t="shared" si="23"/>
        <v>0.71300000000000008</v>
      </c>
      <c r="J188" s="338"/>
      <c r="K188" s="42"/>
      <c r="R188" s="32">
        <v>111.23</v>
      </c>
      <c r="S188" s="32">
        <v>3280</v>
      </c>
      <c r="T188" s="32">
        <f>S188*R188</f>
        <v>364834.4</v>
      </c>
      <c r="U188" s="32">
        <v>338233.59999999998</v>
      </c>
      <c r="V188" s="32">
        <f>T188-U188</f>
        <v>26600.800000000047</v>
      </c>
    </row>
    <row r="189" spans="1:22" ht="19">
      <c r="A189" s="271"/>
      <c r="B189" s="272" t="s">
        <v>76</v>
      </c>
      <c r="C189" s="276">
        <v>1</v>
      </c>
      <c r="D189" s="273">
        <v>1</v>
      </c>
      <c r="E189" s="273">
        <v>2</v>
      </c>
      <c r="F189" s="274">
        <v>3.09</v>
      </c>
      <c r="G189" s="274">
        <v>0.23</v>
      </c>
      <c r="H189" s="274">
        <v>1</v>
      </c>
      <c r="I189" s="275">
        <f t="shared" si="23"/>
        <v>1.4214</v>
      </c>
      <c r="J189" s="338"/>
    </row>
    <row r="190" spans="1:22" ht="19">
      <c r="A190" s="271"/>
      <c r="B190" s="272" t="s">
        <v>107</v>
      </c>
      <c r="C190" s="276">
        <v>-1</v>
      </c>
      <c r="D190" s="273">
        <v>1</v>
      </c>
      <c r="E190" s="273">
        <v>2</v>
      </c>
      <c r="F190" s="274">
        <v>0.3</v>
      </c>
      <c r="G190" s="274">
        <v>0.23</v>
      </c>
      <c r="H190" s="274">
        <v>1</v>
      </c>
      <c r="I190" s="275">
        <f t="shared" si="23"/>
        <v>-0.13800000000000001</v>
      </c>
      <c r="J190" s="338"/>
    </row>
    <row r="191" spans="1:22" ht="19">
      <c r="A191" s="271"/>
      <c r="B191" s="272" t="s">
        <v>108</v>
      </c>
      <c r="C191" s="276">
        <v>-1</v>
      </c>
      <c r="D191" s="273">
        <v>1</v>
      </c>
      <c r="E191" s="273">
        <v>2</v>
      </c>
      <c r="F191" s="274">
        <v>0.3</v>
      </c>
      <c r="G191" s="274">
        <v>0.23</v>
      </c>
      <c r="H191" s="274">
        <v>1</v>
      </c>
      <c r="I191" s="275">
        <f t="shared" si="23"/>
        <v>-0.13800000000000001</v>
      </c>
      <c r="J191" s="338"/>
    </row>
    <row r="192" spans="1:22" ht="19">
      <c r="A192" s="271"/>
      <c r="B192" s="272" t="s">
        <v>109</v>
      </c>
      <c r="C192" s="276">
        <v>-1</v>
      </c>
      <c r="D192" s="273">
        <v>1</v>
      </c>
      <c r="E192" s="273">
        <v>4</v>
      </c>
      <c r="F192" s="274">
        <v>0.45</v>
      </c>
      <c r="G192" s="274">
        <v>0.23</v>
      </c>
      <c r="H192" s="274">
        <v>1</v>
      </c>
      <c r="I192" s="275">
        <f t="shared" si="23"/>
        <v>-0.41400000000000003</v>
      </c>
      <c r="J192" s="338"/>
    </row>
    <row r="193" spans="1:22" ht="19">
      <c r="A193" s="271"/>
      <c r="B193" s="272" t="s">
        <v>110</v>
      </c>
      <c r="C193" s="276">
        <v>-1</v>
      </c>
      <c r="D193" s="273">
        <v>1</v>
      </c>
      <c r="E193" s="273">
        <v>9</v>
      </c>
      <c r="F193" s="274">
        <v>0.45</v>
      </c>
      <c r="G193" s="274">
        <v>0.23</v>
      </c>
      <c r="H193" s="274">
        <v>1</v>
      </c>
      <c r="I193" s="275">
        <f t="shared" si="23"/>
        <v>-0.93149999999999999</v>
      </c>
      <c r="J193" s="338"/>
    </row>
    <row r="194" spans="1:22" ht="19">
      <c r="A194" s="271"/>
      <c r="B194" s="272" t="s">
        <v>111</v>
      </c>
      <c r="C194" s="276">
        <v>-1</v>
      </c>
      <c r="D194" s="273">
        <v>1</v>
      </c>
      <c r="E194" s="273">
        <v>4</v>
      </c>
      <c r="F194" s="274">
        <v>0.45</v>
      </c>
      <c r="G194" s="274">
        <v>0.23</v>
      </c>
      <c r="H194" s="274">
        <v>1</v>
      </c>
      <c r="I194" s="275">
        <f t="shared" si="23"/>
        <v>-0.41400000000000003</v>
      </c>
      <c r="J194" s="338"/>
    </row>
    <row r="195" spans="1:22" ht="19">
      <c r="A195" s="271"/>
      <c r="B195" s="272" t="s">
        <v>112</v>
      </c>
      <c r="C195" s="276">
        <v>-1</v>
      </c>
      <c r="D195" s="273">
        <v>1</v>
      </c>
      <c r="E195" s="273">
        <v>4</v>
      </c>
      <c r="F195" s="274">
        <v>0.6</v>
      </c>
      <c r="G195" s="274">
        <v>0.23</v>
      </c>
      <c r="H195" s="274">
        <v>1</v>
      </c>
      <c r="I195" s="275">
        <f t="shared" si="23"/>
        <v>-0.55200000000000005</v>
      </c>
      <c r="J195" s="338"/>
    </row>
    <row r="196" spans="1:22" ht="19">
      <c r="A196" s="271"/>
      <c r="B196" s="277"/>
      <c r="C196" s="273"/>
      <c r="D196" s="273"/>
      <c r="E196" s="273"/>
      <c r="F196" s="274"/>
      <c r="G196" s="274"/>
      <c r="H196" s="274" t="s">
        <v>78</v>
      </c>
      <c r="I196" s="275">
        <f>SUM(I177:I195)</f>
        <v>23.595699999999997</v>
      </c>
      <c r="J196" s="338"/>
    </row>
    <row r="197" spans="1:22" ht="19">
      <c r="A197" s="271"/>
      <c r="B197" s="277"/>
      <c r="C197" s="273"/>
      <c r="D197" s="273"/>
      <c r="E197" s="273"/>
      <c r="F197" s="274"/>
      <c r="G197" s="274"/>
      <c r="H197" s="274" t="s">
        <v>13</v>
      </c>
      <c r="I197" s="275">
        <v>23.6</v>
      </c>
      <c r="J197" s="338" t="s">
        <v>79</v>
      </c>
    </row>
    <row r="198" spans="1:22">
      <c r="A198" s="271"/>
      <c r="B198" s="277"/>
      <c r="C198" s="273"/>
      <c r="D198" s="273"/>
      <c r="E198" s="273"/>
      <c r="F198" s="274"/>
      <c r="G198" s="274"/>
      <c r="H198" s="274"/>
      <c r="I198" s="275"/>
      <c r="J198" s="338"/>
    </row>
    <row r="199" spans="1:22" ht="38">
      <c r="A199" s="271">
        <v>9</v>
      </c>
      <c r="B199" s="272" t="s">
        <v>113</v>
      </c>
      <c r="C199" s="273"/>
      <c r="D199" s="273"/>
      <c r="E199" s="273"/>
      <c r="F199" s="274"/>
      <c r="G199" s="274"/>
      <c r="H199" s="274"/>
      <c r="I199" s="275"/>
      <c r="J199" s="338"/>
    </row>
    <row r="200" spans="1:22" ht="19">
      <c r="A200" s="271"/>
      <c r="B200" s="272" t="s">
        <v>17</v>
      </c>
      <c r="C200" s="273"/>
      <c r="D200" s="273"/>
      <c r="E200" s="273"/>
      <c r="F200" s="274"/>
      <c r="G200" s="274"/>
      <c r="H200" s="274"/>
      <c r="I200" s="275"/>
      <c r="J200" s="338"/>
    </row>
    <row r="201" spans="1:22" s="41" customFormat="1" ht="19">
      <c r="A201" s="278"/>
      <c r="B201" s="272" t="s">
        <v>114</v>
      </c>
      <c r="C201" s="276">
        <v>1</v>
      </c>
      <c r="D201" s="273">
        <v>1</v>
      </c>
      <c r="E201" s="273">
        <v>2</v>
      </c>
      <c r="F201" s="274">
        <v>0.3</v>
      </c>
      <c r="G201" s="274">
        <v>0.23</v>
      </c>
      <c r="H201" s="274">
        <v>2.6</v>
      </c>
      <c r="I201" s="275">
        <f t="shared" ref="I201:I206" si="24">PRODUCT(C201:H201)</f>
        <v>0.35880000000000006</v>
      </c>
      <c r="J201" s="281"/>
      <c r="R201" s="41">
        <v>62.44</v>
      </c>
      <c r="S201" s="41">
        <v>45</v>
      </c>
      <c r="T201" s="41">
        <f>S201*R201</f>
        <v>2809.7999999999997</v>
      </c>
      <c r="U201" s="41">
        <v>2809.8</v>
      </c>
      <c r="V201" s="41">
        <f>T201-U201</f>
        <v>0</v>
      </c>
    </row>
    <row r="202" spans="1:22" s="41" customFormat="1" ht="19">
      <c r="A202" s="278"/>
      <c r="B202" s="272" t="s">
        <v>115</v>
      </c>
      <c r="C202" s="276">
        <v>1</v>
      </c>
      <c r="D202" s="273">
        <v>1</v>
      </c>
      <c r="E202" s="273">
        <v>2</v>
      </c>
      <c r="F202" s="274">
        <v>0.3</v>
      </c>
      <c r="G202" s="274">
        <v>0.3</v>
      </c>
      <c r="H202" s="274">
        <v>2.6</v>
      </c>
      <c r="I202" s="275">
        <f t="shared" si="24"/>
        <v>0.46799999999999997</v>
      </c>
      <c r="J202" s="281"/>
      <c r="R202" s="41">
        <v>67.09</v>
      </c>
      <c r="S202" s="41">
        <v>2250</v>
      </c>
      <c r="T202" s="41">
        <f>S202*R202</f>
        <v>150952.5</v>
      </c>
      <c r="U202" s="41">
        <v>150952.5</v>
      </c>
      <c r="V202" s="41">
        <f>T202-U202</f>
        <v>0</v>
      </c>
    </row>
    <row r="203" spans="1:22" s="41" customFormat="1" ht="19">
      <c r="A203" s="278"/>
      <c r="B203" s="272" t="s">
        <v>116</v>
      </c>
      <c r="C203" s="276">
        <v>1</v>
      </c>
      <c r="D203" s="273">
        <v>1</v>
      </c>
      <c r="E203" s="273">
        <v>4</v>
      </c>
      <c r="F203" s="274">
        <v>0.45</v>
      </c>
      <c r="G203" s="274">
        <v>0.23</v>
      </c>
      <c r="H203" s="274">
        <v>2.6</v>
      </c>
      <c r="I203" s="275">
        <f t="shared" si="24"/>
        <v>1.0764</v>
      </c>
      <c r="J203" s="281"/>
      <c r="R203" s="41">
        <v>62.44</v>
      </c>
      <c r="S203" s="41">
        <v>45</v>
      </c>
      <c r="T203" s="41">
        <f>S203*R203</f>
        <v>2809.7999999999997</v>
      </c>
      <c r="U203" s="41">
        <v>2809.8</v>
      </c>
      <c r="V203" s="41">
        <f>T203-U203</f>
        <v>0</v>
      </c>
    </row>
    <row r="204" spans="1:22" s="41" customFormat="1" ht="19">
      <c r="A204" s="278"/>
      <c r="B204" s="272" t="s">
        <v>117</v>
      </c>
      <c r="C204" s="276">
        <v>1</v>
      </c>
      <c r="D204" s="273">
        <v>1</v>
      </c>
      <c r="E204" s="273">
        <v>9</v>
      </c>
      <c r="F204" s="274">
        <v>0.45</v>
      </c>
      <c r="G204" s="274">
        <v>0.3</v>
      </c>
      <c r="H204" s="274">
        <v>2.6</v>
      </c>
      <c r="I204" s="275">
        <f t="shared" si="24"/>
        <v>3.1589999999999998</v>
      </c>
      <c r="J204" s="281"/>
    </row>
    <row r="205" spans="1:22" s="41" customFormat="1" ht="19">
      <c r="A205" s="278"/>
      <c r="B205" s="272" t="s">
        <v>118</v>
      </c>
      <c r="C205" s="276">
        <v>1</v>
      </c>
      <c r="D205" s="273">
        <v>1</v>
      </c>
      <c r="E205" s="273">
        <v>4</v>
      </c>
      <c r="F205" s="274">
        <v>0.45</v>
      </c>
      <c r="G205" s="274">
        <v>0.3</v>
      </c>
      <c r="H205" s="274">
        <v>2.6</v>
      </c>
      <c r="I205" s="275">
        <f t="shared" si="24"/>
        <v>1.4040000000000001</v>
      </c>
      <c r="J205" s="281"/>
    </row>
    <row r="206" spans="1:22" s="41" customFormat="1" ht="19">
      <c r="A206" s="278"/>
      <c r="B206" s="272" t="s">
        <v>119</v>
      </c>
      <c r="C206" s="276">
        <v>1</v>
      </c>
      <c r="D206" s="273">
        <v>1</v>
      </c>
      <c r="E206" s="273">
        <v>4</v>
      </c>
      <c r="F206" s="274">
        <v>0.6</v>
      </c>
      <c r="G206" s="274">
        <v>0.23</v>
      </c>
      <c r="H206" s="274">
        <v>2.6</v>
      </c>
      <c r="I206" s="275">
        <f t="shared" si="24"/>
        <v>1.4352000000000003</v>
      </c>
      <c r="J206" s="281"/>
    </row>
    <row r="207" spans="1:22" s="41" customFormat="1" ht="19">
      <c r="A207" s="278"/>
      <c r="B207" s="282" t="s">
        <v>120</v>
      </c>
      <c r="C207" s="279"/>
      <c r="D207" s="279"/>
      <c r="E207" s="279"/>
      <c r="F207" s="280"/>
      <c r="G207" s="280"/>
      <c r="H207" s="280"/>
      <c r="I207" s="283"/>
      <c r="J207" s="281"/>
    </row>
    <row r="208" spans="1:22" s="41" customFormat="1" ht="19">
      <c r="A208" s="278"/>
      <c r="B208" s="282" t="s">
        <v>121</v>
      </c>
      <c r="C208" s="279"/>
      <c r="D208" s="279"/>
      <c r="E208" s="279"/>
      <c r="F208" s="280"/>
      <c r="G208" s="280"/>
      <c r="H208" s="280"/>
      <c r="I208" s="283"/>
      <c r="J208" s="281"/>
    </row>
    <row r="209" spans="1:10" s="41" customFormat="1" ht="19">
      <c r="A209" s="278"/>
      <c r="B209" s="282" t="s">
        <v>589</v>
      </c>
      <c r="C209" s="279">
        <v>1</v>
      </c>
      <c r="D209" s="279">
        <v>1</v>
      </c>
      <c r="E209" s="279">
        <v>1</v>
      </c>
      <c r="F209" s="280">
        <v>4.03</v>
      </c>
      <c r="G209" s="280">
        <v>0.2</v>
      </c>
      <c r="H209" s="280">
        <v>0.4</v>
      </c>
      <c r="I209" s="275">
        <f t="shared" ref="I209:I245" si="25">PRODUCT(C209:H209)</f>
        <v>0.32240000000000002</v>
      </c>
      <c r="J209" s="281"/>
    </row>
    <row r="210" spans="1:10" s="41" customFormat="1" ht="19">
      <c r="A210" s="278"/>
      <c r="B210" s="282" t="s">
        <v>590</v>
      </c>
      <c r="C210" s="279">
        <v>1</v>
      </c>
      <c r="D210" s="279">
        <v>1</v>
      </c>
      <c r="E210" s="279">
        <v>2</v>
      </c>
      <c r="F210" s="280">
        <v>5.88</v>
      </c>
      <c r="G210" s="280">
        <v>0.23</v>
      </c>
      <c r="H210" s="280">
        <v>0.65</v>
      </c>
      <c r="I210" s="275">
        <f t="shared" si="25"/>
        <v>1.7581200000000001</v>
      </c>
      <c r="J210" s="281"/>
    </row>
    <row r="211" spans="1:10" s="41" customFormat="1" ht="19">
      <c r="A211" s="278"/>
      <c r="B211" s="282" t="s">
        <v>591</v>
      </c>
      <c r="C211" s="279">
        <v>1</v>
      </c>
      <c r="D211" s="279">
        <v>1</v>
      </c>
      <c r="E211" s="279">
        <v>1</v>
      </c>
      <c r="F211" s="280">
        <v>6.95</v>
      </c>
      <c r="G211" s="280">
        <v>0.23</v>
      </c>
      <c r="H211" s="280">
        <v>0.4</v>
      </c>
      <c r="I211" s="275">
        <f t="shared" si="25"/>
        <v>0.63940000000000008</v>
      </c>
      <c r="J211" s="281"/>
    </row>
    <row r="212" spans="1:10" s="41" customFormat="1" ht="19">
      <c r="A212" s="278"/>
      <c r="B212" s="282" t="s">
        <v>592</v>
      </c>
      <c r="C212" s="279">
        <v>1</v>
      </c>
      <c r="D212" s="279">
        <v>1</v>
      </c>
      <c r="E212" s="279">
        <v>2</v>
      </c>
      <c r="F212" s="280">
        <v>3.37</v>
      </c>
      <c r="G212" s="280">
        <v>0.23</v>
      </c>
      <c r="H212" s="280">
        <v>0.4</v>
      </c>
      <c r="I212" s="275">
        <f t="shared" si="25"/>
        <v>0.62008000000000008</v>
      </c>
      <c r="J212" s="281"/>
    </row>
    <row r="213" spans="1:10" s="41" customFormat="1" ht="19">
      <c r="A213" s="278"/>
      <c r="B213" s="282" t="s">
        <v>593</v>
      </c>
      <c r="C213" s="279">
        <v>1</v>
      </c>
      <c r="D213" s="279">
        <v>1</v>
      </c>
      <c r="E213" s="279">
        <v>2</v>
      </c>
      <c r="F213" s="280">
        <v>4.95</v>
      </c>
      <c r="G213" s="280">
        <v>0.23</v>
      </c>
      <c r="H213" s="280">
        <v>0.65</v>
      </c>
      <c r="I213" s="275">
        <f t="shared" si="25"/>
        <v>1.4800500000000001</v>
      </c>
      <c r="J213" s="281"/>
    </row>
    <row r="214" spans="1:10" s="41" customFormat="1" ht="19">
      <c r="A214" s="278"/>
      <c r="B214" s="284" t="s">
        <v>594</v>
      </c>
      <c r="C214" s="279">
        <v>1</v>
      </c>
      <c r="D214" s="279">
        <v>1</v>
      </c>
      <c r="E214" s="279">
        <v>2</v>
      </c>
      <c r="F214" s="280">
        <v>2.1</v>
      </c>
      <c r="G214" s="280">
        <v>0.23</v>
      </c>
      <c r="H214" s="280">
        <v>0.4</v>
      </c>
      <c r="I214" s="275">
        <f t="shared" si="25"/>
        <v>0.38640000000000008</v>
      </c>
      <c r="J214" s="281"/>
    </row>
    <row r="215" spans="1:10" s="41" customFormat="1" ht="19">
      <c r="A215" s="278"/>
      <c r="B215" s="282" t="s">
        <v>595</v>
      </c>
      <c r="C215" s="279">
        <v>1</v>
      </c>
      <c r="D215" s="279">
        <v>1</v>
      </c>
      <c r="E215" s="279">
        <v>2</v>
      </c>
      <c r="F215" s="280">
        <v>3.37</v>
      </c>
      <c r="G215" s="280">
        <v>0.23</v>
      </c>
      <c r="H215" s="280">
        <v>0.4</v>
      </c>
      <c r="I215" s="275">
        <f t="shared" si="25"/>
        <v>0.62008000000000008</v>
      </c>
      <c r="J215" s="281"/>
    </row>
    <row r="216" spans="1:10" s="41" customFormat="1" ht="19">
      <c r="A216" s="278"/>
      <c r="B216" s="282" t="s">
        <v>129</v>
      </c>
      <c r="C216" s="279">
        <v>1</v>
      </c>
      <c r="D216" s="279">
        <v>1</v>
      </c>
      <c r="E216" s="279">
        <v>2</v>
      </c>
      <c r="F216" s="280">
        <v>5.0999999999999996</v>
      </c>
      <c r="G216" s="280">
        <v>0.23</v>
      </c>
      <c r="H216" s="280">
        <v>0.4</v>
      </c>
      <c r="I216" s="275">
        <f t="shared" si="25"/>
        <v>0.93840000000000012</v>
      </c>
      <c r="J216" s="281"/>
    </row>
    <row r="217" spans="1:10" s="41" customFormat="1" ht="19">
      <c r="A217" s="278"/>
      <c r="B217" s="282" t="s">
        <v>130</v>
      </c>
      <c r="C217" s="279">
        <v>1</v>
      </c>
      <c r="D217" s="279">
        <v>1</v>
      </c>
      <c r="E217" s="279">
        <v>2</v>
      </c>
      <c r="F217" s="280">
        <v>8.06</v>
      </c>
      <c r="G217" s="280">
        <v>0.23</v>
      </c>
      <c r="H217" s="280">
        <v>0.4</v>
      </c>
      <c r="I217" s="275">
        <f t="shared" si="25"/>
        <v>1.4830400000000001</v>
      </c>
      <c r="J217" s="281"/>
    </row>
    <row r="218" spans="1:10" s="41" customFormat="1" ht="19">
      <c r="A218" s="278"/>
      <c r="B218" s="282" t="s">
        <v>131</v>
      </c>
      <c r="C218" s="279">
        <v>1</v>
      </c>
      <c r="D218" s="279">
        <v>1</v>
      </c>
      <c r="E218" s="279">
        <v>2</v>
      </c>
      <c r="F218" s="280">
        <v>2.6</v>
      </c>
      <c r="G218" s="280">
        <v>0.23</v>
      </c>
      <c r="H218" s="280">
        <v>0.13</v>
      </c>
      <c r="I218" s="275">
        <f t="shared" si="25"/>
        <v>0.15548000000000003</v>
      </c>
      <c r="J218" s="281"/>
    </row>
    <row r="219" spans="1:10" s="41" customFormat="1" ht="19">
      <c r="A219" s="278"/>
      <c r="B219" s="282" t="s">
        <v>132</v>
      </c>
      <c r="C219" s="279">
        <v>1</v>
      </c>
      <c r="D219" s="279">
        <v>1</v>
      </c>
      <c r="E219" s="279">
        <v>2</v>
      </c>
      <c r="F219" s="280">
        <v>1.26</v>
      </c>
      <c r="G219" s="280">
        <v>0.12</v>
      </c>
      <c r="H219" s="280">
        <v>0.4</v>
      </c>
      <c r="I219" s="275">
        <f t="shared" si="25"/>
        <v>0.12096000000000001</v>
      </c>
      <c r="J219" s="281"/>
    </row>
    <row r="220" spans="1:10" s="41" customFormat="1" ht="19">
      <c r="A220" s="278"/>
      <c r="B220" s="282" t="s">
        <v>133</v>
      </c>
      <c r="C220" s="279"/>
      <c r="D220" s="279"/>
      <c r="E220" s="279"/>
      <c r="F220" s="280"/>
      <c r="G220" s="280"/>
      <c r="H220" s="280"/>
      <c r="I220" s="275">
        <f t="shared" si="25"/>
        <v>0</v>
      </c>
      <c r="J220" s="281"/>
    </row>
    <row r="221" spans="1:10" s="41" customFormat="1" ht="19">
      <c r="A221" s="278"/>
      <c r="B221" s="282" t="s">
        <v>596</v>
      </c>
      <c r="C221" s="279">
        <v>1</v>
      </c>
      <c r="D221" s="279">
        <v>1</v>
      </c>
      <c r="E221" s="279">
        <v>2</v>
      </c>
      <c r="F221" s="280">
        <v>1.3</v>
      </c>
      <c r="G221" s="280">
        <v>0.23</v>
      </c>
      <c r="H221" s="280">
        <v>0.3</v>
      </c>
      <c r="I221" s="275">
        <f t="shared" si="25"/>
        <v>0.17940000000000003</v>
      </c>
      <c r="J221" s="281"/>
    </row>
    <row r="222" spans="1:10" s="41" customFormat="1" ht="19">
      <c r="A222" s="278"/>
      <c r="B222" s="282" t="s">
        <v>597</v>
      </c>
      <c r="C222" s="279">
        <v>1</v>
      </c>
      <c r="D222" s="279">
        <v>1</v>
      </c>
      <c r="E222" s="279">
        <v>2</v>
      </c>
      <c r="F222" s="280">
        <v>5.25</v>
      </c>
      <c r="G222" s="280">
        <v>0.23</v>
      </c>
      <c r="H222" s="280">
        <v>0.3</v>
      </c>
      <c r="I222" s="275">
        <f t="shared" si="25"/>
        <v>0.72450000000000003</v>
      </c>
      <c r="J222" s="281"/>
    </row>
    <row r="223" spans="1:10" s="41" customFormat="1" ht="19">
      <c r="A223" s="278"/>
      <c r="B223" s="282" t="s">
        <v>136</v>
      </c>
      <c r="C223" s="279">
        <v>1</v>
      </c>
      <c r="D223" s="279">
        <v>1</v>
      </c>
      <c r="E223" s="279">
        <v>1</v>
      </c>
      <c r="F223" s="280">
        <v>2.29</v>
      </c>
      <c r="G223" s="280">
        <v>0.23</v>
      </c>
      <c r="H223" s="280">
        <v>0.3</v>
      </c>
      <c r="I223" s="275">
        <f t="shared" si="25"/>
        <v>0.15801000000000001</v>
      </c>
      <c r="J223" s="281"/>
    </row>
    <row r="224" spans="1:10" s="41" customFormat="1" ht="19">
      <c r="A224" s="278"/>
      <c r="B224" s="282" t="s">
        <v>598</v>
      </c>
      <c r="C224" s="279">
        <v>1</v>
      </c>
      <c r="D224" s="279">
        <v>1</v>
      </c>
      <c r="E224" s="279">
        <v>4</v>
      </c>
      <c r="F224" s="280">
        <v>3.55</v>
      </c>
      <c r="G224" s="280">
        <v>0.23</v>
      </c>
      <c r="H224" s="280">
        <v>0.4</v>
      </c>
      <c r="I224" s="275">
        <f t="shared" si="25"/>
        <v>1.3064</v>
      </c>
      <c r="J224" s="281"/>
    </row>
    <row r="225" spans="1:22" s="41" customFormat="1" ht="19">
      <c r="A225" s="278"/>
      <c r="B225" s="282" t="s">
        <v>599</v>
      </c>
      <c r="C225" s="279">
        <v>1</v>
      </c>
      <c r="D225" s="279">
        <v>1</v>
      </c>
      <c r="E225" s="279">
        <v>2</v>
      </c>
      <c r="F225" s="280">
        <v>3.5</v>
      </c>
      <c r="G225" s="280">
        <v>0.23</v>
      </c>
      <c r="H225" s="280">
        <v>0.65</v>
      </c>
      <c r="I225" s="275">
        <f t="shared" si="25"/>
        <v>1.0465000000000002</v>
      </c>
      <c r="J225" s="281"/>
    </row>
    <row r="226" spans="1:22" s="41" customFormat="1" ht="19">
      <c r="A226" s="278"/>
      <c r="B226" s="282" t="s">
        <v>600</v>
      </c>
      <c r="C226" s="279">
        <v>1</v>
      </c>
      <c r="D226" s="279">
        <v>1</v>
      </c>
      <c r="E226" s="279">
        <v>2</v>
      </c>
      <c r="F226" s="280">
        <v>3.5</v>
      </c>
      <c r="G226" s="280">
        <v>0.23</v>
      </c>
      <c r="H226" s="280">
        <v>0.65</v>
      </c>
      <c r="I226" s="275">
        <f t="shared" si="25"/>
        <v>1.0465000000000002</v>
      </c>
      <c r="J226" s="281"/>
    </row>
    <row r="227" spans="1:22" s="41" customFormat="1" ht="19">
      <c r="A227" s="278"/>
      <c r="B227" s="282" t="s">
        <v>140</v>
      </c>
      <c r="C227" s="279">
        <v>1</v>
      </c>
      <c r="D227" s="279">
        <v>1</v>
      </c>
      <c r="E227" s="279">
        <v>1</v>
      </c>
      <c r="F227" s="280">
        <v>2.29</v>
      </c>
      <c r="G227" s="280">
        <v>0.23</v>
      </c>
      <c r="H227" s="280">
        <v>0.4</v>
      </c>
      <c r="I227" s="275">
        <f t="shared" si="25"/>
        <v>0.21068000000000003</v>
      </c>
      <c r="J227" s="281"/>
    </row>
    <row r="228" spans="1:22" s="41" customFormat="1" ht="19">
      <c r="A228" s="278"/>
      <c r="B228" s="282" t="s">
        <v>601</v>
      </c>
      <c r="C228" s="279">
        <v>1</v>
      </c>
      <c r="D228" s="279">
        <v>1</v>
      </c>
      <c r="E228" s="279">
        <v>1</v>
      </c>
      <c r="F228" s="280">
        <v>3.05</v>
      </c>
      <c r="G228" s="280">
        <v>0.23</v>
      </c>
      <c r="H228" s="280">
        <v>0.4</v>
      </c>
      <c r="I228" s="275">
        <f t="shared" si="25"/>
        <v>0.28060000000000002</v>
      </c>
      <c r="J228" s="281"/>
    </row>
    <row r="229" spans="1:22" s="41" customFormat="1" ht="19">
      <c r="A229" s="278"/>
      <c r="B229" s="282" t="s">
        <v>142</v>
      </c>
      <c r="C229" s="279">
        <v>1</v>
      </c>
      <c r="D229" s="279">
        <v>1</v>
      </c>
      <c r="E229" s="279">
        <v>2</v>
      </c>
      <c r="F229" s="280">
        <v>2.29</v>
      </c>
      <c r="G229" s="280">
        <v>0.23</v>
      </c>
      <c r="H229" s="280">
        <v>0.3</v>
      </c>
      <c r="I229" s="275">
        <f t="shared" si="25"/>
        <v>0.31602000000000002</v>
      </c>
      <c r="J229" s="281"/>
    </row>
    <row r="230" spans="1:22" s="41" customFormat="1" ht="19">
      <c r="A230" s="278"/>
      <c r="B230" s="282" t="s">
        <v>602</v>
      </c>
      <c r="C230" s="279">
        <v>1</v>
      </c>
      <c r="D230" s="279">
        <v>1</v>
      </c>
      <c r="E230" s="279">
        <v>1</v>
      </c>
      <c r="F230" s="280">
        <v>3.05</v>
      </c>
      <c r="G230" s="280">
        <v>0.23</v>
      </c>
      <c r="H230" s="280">
        <v>0.15</v>
      </c>
      <c r="I230" s="275">
        <f t="shared" si="25"/>
        <v>0.105225</v>
      </c>
      <c r="J230" s="281"/>
    </row>
    <row r="231" spans="1:22" ht="19">
      <c r="A231" s="271"/>
      <c r="B231" s="272" t="s">
        <v>603</v>
      </c>
      <c r="C231" s="279">
        <v>1</v>
      </c>
      <c r="D231" s="273">
        <v>1</v>
      </c>
      <c r="E231" s="273">
        <v>2</v>
      </c>
      <c r="F231" s="274">
        <v>5.76</v>
      </c>
      <c r="G231" s="274">
        <v>0.23</v>
      </c>
      <c r="H231" s="274">
        <v>0.15</v>
      </c>
      <c r="I231" s="275">
        <f t="shared" si="25"/>
        <v>0.39743999999999996</v>
      </c>
      <c r="J231" s="338"/>
      <c r="R231" s="32">
        <v>379.97</v>
      </c>
      <c r="S231" s="32">
        <v>495</v>
      </c>
      <c r="T231" s="32">
        <f>S231*R231</f>
        <v>188085.15000000002</v>
      </c>
      <c r="U231" s="32">
        <v>188085.15</v>
      </c>
      <c r="V231" s="32">
        <f>T231-U231</f>
        <v>0</v>
      </c>
    </row>
    <row r="232" spans="1:22" s="43" customFormat="1" ht="19">
      <c r="A232" s="285"/>
      <c r="B232" s="282" t="s">
        <v>145</v>
      </c>
      <c r="C232" s="286"/>
      <c r="D232" s="286"/>
      <c r="E232" s="286"/>
      <c r="F232" s="287"/>
      <c r="G232" s="287"/>
      <c r="H232" s="287"/>
      <c r="I232" s="275">
        <f t="shared" si="25"/>
        <v>0</v>
      </c>
      <c r="J232" s="288"/>
    </row>
    <row r="233" spans="1:22" ht="19">
      <c r="A233" s="271"/>
      <c r="B233" s="277" t="s">
        <v>85</v>
      </c>
      <c r="C233" s="273">
        <v>1</v>
      </c>
      <c r="D233" s="273">
        <v>1</v>
      </c>
      <c r="E233" s="273">
        <v>2</v>
      </c>
      <c r="F233" s="274">
        <v>3.2</v>
      </c>
      <c r="G233" s="274">
        <v>4.2699999999999996</v>
      </c>
      <c r="H233" s="289">
        <v>0.125</v>
      </c>
      <c r="I233" s="275">
        <f t="shared" si="25"/>
        <v>3.4159999999999999</v>
      </c>
      <c r="J233" s="338"/>
      <c r="R233" s="32">
        <v>75.36</v>
      </c>
      <c r="S233" s="32">
        <v>410</v>
      </c>
      <c r="T233" s="32">
        <f>S233*R233</f>
        <v>30897.599999999999</v>
      </c>
      <c r="U233" s="32">
        <v>30897.599999999999</v>
      </c>
      <c r="V233" s="32">
        <f>T233-U233</f>
        <v>0</v>
      </c>
    </row>
    <row r="234" spans="1:22" ht="19">
      <c r="A234" s="271"/>
      <c r="B234" s="277" t="s">
        <v>146</v>
      </c>
      <c r="C234" s="273">
        <v>1</v>
      </c>
      <c r="D234" s="273">
        <v>1</v>
      </c>
      <c r="E234" s="273">
        <v>2</v>
      </c>
      <c r="F234" s="274">
        <v>3.35</v>
      </c>
      <c r="G234" s="274">
        <v>3.05</v>
      </c>
      <c r="H234" s="289">
        <v>0.125</v>
      </c>
      <c r="I234" s="275">
        <f t="shared" si="25"/>
        <v>2.5543749999999998</v>
      </c>
      <c r="J234" s="338"/>
      <c r="R234" s="32">
        <v>443.04</v>
      </c>
      <c r="S234" s="32">
        <v>250</v>
      </c>
      <c r="T234" s="32">
        <f>S234*R234</f>
        <v>110760</v>
      </c>
      <c r="U234" s="32">
        <v>110760</v>
      </c>
      <c r="V234" s="32">
        <f>T234-U234</f>
        <v>0</v>
      </c>
    </row>
    <row r="235" spans="1:22" ht="19">
      <c r="A235" s="271"/>
      <c r="B235" s="277" t="s">
        <v>147</v>
      </c>
      <c r="C235" s="273">
        <v>1</v>
      </c>
      <c r="D235" s="273">
        <v>1</v>
      </c>
      <c r="E235" s="273">
        <v>2</v>
      </c>
      <c r="F235" s="274">
        <v>3.05</v>
      </c>
      <c r="G235" s="274">
        <v>3.05</v>
      </c>
      <c r="H235" s="289">
        <v>0.125</v>
      </c>
      <c r="I235" s="275">
        <f t="shared" si="25"/>
        <v>2.3256249999999996</v>
      </c>
      <c r="J235" s="338"/>
    </row>
    <row r="236" spans="1:22" ht="19">
      <c r="A236" s="271"/>
      <c r="B236" s="277" t="s">
        <v>148</v>
      </c>
      <c r="C236" s="273">
        <v>1</v>
      </c>
      <c r="D236" s="273">
        <v>1</v>
      </c>
      <c r="E236" s="273">
        <v>2</v>
      </c>
      <c r="F236" s="274">
        <v>0.85</v>
      </c>
      <c r="G236" s="274">
        <v>1.82</v>
      </c>
      <c r="H236" s="289">
        <v>0.125</v>
      </c>
      <c r="I236" s="275">
        <f t="shared" si="25"/>
        <v>0.38674999999999998</v>
      </c>
      <c r="J236" s="338"/>
    </row>
    <row r="237" spans="1:22" ht="19">
      <c r="A237" s="271"/>
      <c r="B237" s="277" t="s">
        <v>149</v>
      </c>
      <c r="C237" s="273">
        <v>1</v>
      </c>
      <c r="D237" s="273">
        <v>1</v>
      </c>
      <c r="E237" s="273">
        <v>2</v>
      </c>
      <c r="F237" s="274">
        <v>3.05</v>
      </c>
      <c r="G237" s="274">
        <v>1</v>
      </c>
      <c r="H237" s="289">
        <v>0.125</v>
      </c>
      <c r="I237" s="275">
        <f t="shared" si="25"/>
        <v>0.76249999999999996</v>
      </c>
      <c r="J237" s="338"/>
    </row>
    <row r="238" spans="1:22" ht="19">
      <c r="A238" s="271"/>
      <c r="B238" s="277" t="s">
        <v>150</v>
      </c>
      <c r="C238" s="273">
        <v>1</v>
      </c>
      <c r="D238" s="273">
        <v>1</v>
      </c>
      <c r="E238" s="273">
        <v>2</v>
      </c>
      <c r="F238" s="274">
        <v>1.41</v>
      </c>
      <c r="G238" s="274">
        <v>1.97</v>
      </c>
      <c r="H238" s="289">
        <v>0.125</v>
      </c>
      <c r="I238" s="275">
        <f t="shared" si="25"/>
        <v>0.69442499999999996</v>
      </c>
      <c r="J238" s="338"/>
      <c r="R238" s="32">
        <v>443.04</v>
      </c>
      <c r="S238" s="32">
        <v>250</v>
      </c>
      <c r="T238" s="32">
        <f>S238*R238</f>
        <v>110760</v>
      </c>
      <c r="U238" s="32">
        <v>110760</v>
      </c>
      <c r="V238" s="32">
        <f>T238-U238</f>
        <v>0</v>
      </c>
    </row>
    <row r="239" spans="1:22" ht="19">
      <c r="A239" s="271"/>
      <c r="B239" s="272" t="s">
        <v>151</v>
      </c>
      <c r="C239" s="273">
        <v>1</v>
      </c>
      <c r="D239" s="273">
        <v>1</v>
      </c>
      <c r="E239" s="273">
        <v>2</v>
      </c>
      <c r="F239" s="274">
        <v>2.04</v>
      </c>
      <c r="G239" s="274">
        <v>1.37</v>
      </c>
      <c r="H239" s="289">
        <v>0.125</v>
      </c>
      <c r="I239" s="275">
        <f t="shared" si="25"/>
        <v>0.6987000000000001</v>
      </c>
      <c r="J239" s="338"/>
      <c r="R239" s="32">
        <v>379.97</v>
      </c>
      <c r="S239" s="32">
        <v>495</v>
      </c>
      <c r="T239" s="32">
        <f>S239*R239</f>
        <v>188085.15000000002</v>
      </c>
      <c r="U239" s="32">
        <v>188085.15</v>
      </c>
      <c r="V239" s="32">
        <f>T239-U239</f>
        <v>0</v>
      </c>
    </row>
    <row r="240" spans="1:22" ht="19">
      <c r="A240" s="271"/>
      <c r="B240" s="272" t="s">
        <v>84</v>
      </c>
      <c r="C240" s="273">
        <v>1</v>
      </c>
      <c r="D240" s="273">
        <v>1</v>
      </c>
      <c r="E240" s="273">
        <v>2</v>
      </c>
      <c r="F240" s="274">
        <v>2.14</v>
      </c>
      <c r="G240" s="274">
        <v>2.25</v>
      </c>
      <c r="H240" s="289">
        <v>0.125</v>
      </c>
      <c r="I240" s="275">
        <f t="shared" si="25"/>
        <v>1.2037500000000001</v>
      </c>
      <c r="J240" s="338"/>
      <c r="R240" s="32">
        <v>379.97</v>
      </c>
      <c r="S240" s="32">
        <v>495</v>
      </c>
      <c r="T240" s="32">
        <f>S240*R240</f>
        <v>188085.15000000002</v>
      </c>
      <c r="U240" s="32">
        <v>188085.15</v>
      </c>
      <c r="V240" s="32">
        <f>T240-U240</f>
        <v>0</v>
      </c>
    </row>
    <row r="241" spans="1:22" s="41" customFormat="1" ht="19">
      <c r="A241" s="278"/>
      <c r="B241" s="282" t="s">
        <v>152</v>
      </c>
      <c r="C241" s="273">
        <v>1</v>
      </c>
      <c r="D241" s="279">
        <v>1</v>
      </c>
      <c r="E241" s="273">
        <v>2</v>
      </c>
      <c r="F241" s="280">
        <v>2.35</v>
      </c>
      <c r="G241" s="280">
        <v>1</v>
      </c>
      <c r="H241" s="289">
        <v>0.125</v>
      </c>
      <c r="I241" s="275">
        <f t="shared" si="25"/>
        <v>0.58750000000000002</v>
      </c>
      <c r="J241" s="281"/>
    </row>
    <row r="242" spans="1:22" s="41" customFormat="1" ht="19">
      <c r="A242" s="278"/>
      <c r="B242" s="282" t="s">
        <v>153</v>
      </c>
      <c r="C242" s="273">
        <v>1</v>
      </c>
      <c r="D242" s="279">
        <v>1</v>
      </c>
      <c r="E242" s="279">
        <v>1</v>
      </c>
      <c r="F242" s="280">
        <v>2.29</v>
      </c>
      <c r="G242" s="280">
        <v>5.95</v>
      </c>
      <c r="H242" s="289">
        <v>0.125</v>
      </c>
      <c r="I242" s="275">
        <f t="shared" si="25"/>
        <v>1.7031875000000001</v>
      </c>
      <c r="J242" s="281"/>
    </row>
    <row r="243" spans="1:22" s="41" customFormat="1" ht="19">
      <c r="A243" s="278"/>
      <c r="B243" s="282" t="s">
        <v>154</v>
      </c>
      <c r="C243" s="273">
        <v>1</v>
      </c>
      <c r="D243" s="279">
        <v>1</v>
      </c>
      <c r="E243" s="279">
        <v>2</v>
      </c>
      <c r="F243" s="280">
        <v>3.09</v>
      </c>
      <c r="G243" s="280">
        <v>1.05</v>
      </c>
      <c r="H243" s="289">
        <v>0.125</v>
      </c>
      <c r="I243" s="275">
        <f t="shared" si="25"/>
        <v>0.81112499999999998</v>
      </c>
      <c r="J243" s="281"/>
    </row>
    <row r="244" spans="1:22" s="41" customFormat="1" ht="19">
      <c r="A244" s="278"/>
      <c r="B244" s="282" t="s">
        <v>155</v>
      </c>
      <c r="C244" s="273">
        <v>1</v>
      </c>
      <c r="D244" s="279">
        <v>1</v>
      </c>
      <c r="E244" s="279">
        <v>1</v>
      </c>
      <c r="F244" s="280">
        <v>2.29</v>
      </c>
      <c r="G244" s="280">
        <v>1</v>
      </c>
      <c r="H244" s="289">
        <v>0.125</v>
      </c>
      <c r="I244" s="275">
        <f t="shared" si="25"/>
        <v>0.28625</v>
      </c>
      <c r="J244" s="281"/>
    </row>
    <row r="245" spans="1:22" s="41" customFormat="1" ht="19">
      <c r="A245" s="278"/>
      <c r="B245" s="282" t="s">
        <v>156</v>
      </c>
      <c r="C245" s="273">
        <v>1</v>
      </c>
      <c r="D245" s="279">
        <v>0.5</v>
      </c>
      <c r="E245" s="279">
        <v>17</v>
      </c>
      <c r="F245" s="280">
        <v>1.05</v>
      </c>
      <c r="G245" s="280">
        <v>0.3</v>
      </c>
      <c r="H245" s="289">
        <v>0.15</v>
      </c>
      <c r="I245" s="275">
        <f t="shared" si="25"/>
        <v>0.40162500000000001</v>
      </c>
      <c r="J245" s="281"/>
    </row>
    <row r="246" spans="1:22" s="41" customFormat="1" ht="19">
      <c r="A246" s="278"/>
      <c r="B246" s="282" t="s">
        <v>157</v>
      </c>
      <c r="C246" s="279"/>
      <c r="D246" s="279"/>
      <c r="E246" s="279"/>
      <c r="F246" s="280"/>
      <c r="G246" s="280"/>
      <c r="H246" s="280"/>
      <c r="I246" s="280"/>
      <c r="J246" s="281"/>
    </row>
    <row r="247" spans="1:22" ht="19">
      <c r="A247" s="271"/>
      <c r="B247" s="272" t="s">
        <v>158</v>
      </c>
      <c r="C247" s="273">
        <v>1</v>
      </c>
      <c r="D247" s="273">
        <v>1</v>
      </c>
      <c r="E247" s="273">
        <v>1</v>
      </c>
      <c r="F247" s="274">
        <v>1.96</v>
      </c>
      <c r="G247" s="274">
        <v>0.23</v>
      </c>
      <c r="H247" s="274">
        <v>0.05</v>
      </c>
      <c r="I247" s="283">
        <f t="shared" ref="I247:I249" si="26">PRODUCT(C247:H247)</f>
        <v>2.2540000000000004E-2</v>
      </c>
      <c r="J247" s="338"/>
    </row>
    <row r="248" spans="1:22" s="41" customFormat="1" ht="19">
      <c r="A248" s="278"/>
      <c r="B248" s="282" t="s">
        <v>159</v>
      </c>
      <c r="C248" s="279">
        <v>1</v>
      </c>
      <c r="D248" s="279">
        <v>1</v>
      </c>
      <c r="E248" s="279">
        <v>2</v>
      </c>
      <c r="F248" s="280">
        <v>1.36</v>
      </c>
      <c r="G248" s="274">
        <v>0.23</v>
      </c>
      <c r="H248" s="280">
        <v>0.15</v>
      </c>
      <c r="I248" s="283">
        <f t="shared" si="26"/>
        <v>9.3840000000000007E-2</v>
      </c>
      <c r="J248" s="281"/>
    </row>
    <row r="249" spans="1:22" s="41" customFormat="1" ht="19">
      <c r="A249" s="278"/>
      <c r="B249" s="282" t="s">
        <v>160</v>
      </c>
      <c r="C249" s="279">
        <v>1</v>
      </c>
      <c r="D249" s="279">
        <v>1</v>
      </c>
      <c r="E249" s="279">
        <v>2</v>
      </c>
      <c r="F249" s="280">
        <v>1.21</v>
      </c>
      <c r="G249" s="274">
        <v>0.23</v>
      </c>
      <c r="H249" s="280">
        <v>0.15</v>
      </c>
      <c r="I249" s="283">
        <f t="shared" si="26"/>
        <v>8.3489999999999995E-2</v>
      </c>
      <c r="J249" s="281"/>
    </row>
    <row r="250" spans="1:22" ht="19">
      <c r="A250" s="271"/>
      <c r="B250" s="272"/>
      <c r="C250" s="273"/>
      <c r="D250" s="273"/>
      <c r="E250" s="273"/>
      <c r="F250" s="274"/>
      <c r="G250" s="274"/>
      <c r="H250" s="274" t="s">
        <v>78</v>
      </c>
      <c r="I250" s="275">
        <f>SUM(I201:I249)</f>
        <v>38.228767500000004</v>
      </c>
      <c r="J250" s="338"/>
    </row>
    <row r="251" spans="1:22" ht="19">
      <c r="A251" s="271"/>
      <c r="B251" s="272"/>
      <c r="C251" s="273"/>
      <c r="D251" s="273"/>
      <c r="E251" s="273"/>
      <c r="F251" s="274"/>
      <c r="G251" s="274"/>
      <c r="H251" s="274" t="s">
        <v>161</v>
      </c>
      <c r="I251" s="275">
        <v>38.299999999999997</v>
      </c>
      <c r="J251" s="338" t="s">
        <v>79</v>
      </c>
    </row>
    <row r="252" spans="1:22">
      <c r="A252" s="271"/>
      <c r="B252" s="272"/>
      <c r="C252" s="273"/>
      <c r="D252" s="273"/>
      <c r="E252" s="273"/>
      <c r="F252" s="274"/>
      <c r="G252" s="274"/>
      <c r="H252" s="274"/>
      <c r="I252" s="275"/>
      <c r="J252" s="338"/>
    </row>
    <row r="253" spans="1:22" ht="19">
      <c r="A253" s="271"/>
      <c r="B253" s="272" t="s">
        <v>162</v>
      </c>
      <c r="C253" s="273"/>
      <c r="D253" s="273"/>
      <c r="E253" s="273"/>
      <c r="F253" s="274"/>
      <c r="G253" s="274"/>
      <c r="H253" s="274"/>
      <c r="I253" s="275"/>
      <c r="J253" s="338"/>
    </row>
    <row r="254" spans="1:22" s="41" customFormat="1" ht="19">
      <c r="A254" s="278"/>
      <c r="B254" s="272" t="s">
        <v>114</v>
      </c>
      <c r="C254" s="276">
        <v>1</v>
      </c>
      <c r="D254" s="273">
        <v>1</v>
      </c>
      <c r="E254" s="273">
        <v>2</v>
      </c>
      <c r="F254" s="274">
        <v>0.3</v>
      </c>
      <c r="G254" s="274">
        <v>0.23</v>
      </c>
      <c r="H254" s="274">
        <v>2.6</v>
      </c>
      <c r="I254" s="275">
        <f t="shared" ref="I254:I259" si="27">PRODUCT(C254:H254)</f>
        <v>0.35880000000000006</v>
      </c>
      <c r="J254" s="281"/>
      <c r="R254" s="41">
        <v>62.44</v>
      </c>
      <c r="S254" s="41">
        <v>45</v>
      </c>
      <c r="T254" s="41">
        <f>S254*R254</f>
        <v>2809.7999999999997</v>
      </c>
      <c r="U254" s="41">
        <v>2809.8</v>
      </c>
      <c r="V254" s="41">
        <f>T254-U254</f>
        <v>0</v>
      </c>
    </row>
    <row r="255" spans="1:22" s="41" customFormat="1" ht="19">
      <c r="A255" s="278"/>
      <c r="B255" s="272" t="s">
        <v>115</v>
      </c>
      <c r="C255" s="276">
        <v>1</v>
      </c>
      <c r="D255" s="273">
        <v>1</v>
      </c>
      <c r="E255" s="273">
        <v>2</v>
      </c>
      <c r="F255" s="274">
        <v>0.3</v>
      </c>
      <c r="G255" s="274">
        <v>0.3</v>
      </c>
      <c r="H255" s="274">
        <v>2.6</v>
      </c>
      <c r="I255" s="275">
        <f t="shared" si="27"/>
        <v>0.46799999999999997</v>
      </c>
      <c r="J255" s="281"/>
      <c r="R255" s="41">
        <v>67.09</v>
      </c>
      <c r="S255" s="41">
        <v>2250</v>
      </c>
      <c r="T255" s="41">
        <f>S255*R255</f>
        <v>150952.5</v>
      </c>
      <c r="U255" s="41">
        <v>150952.5</v>
      </c>
      <c r="V255" s="41">
        <f>T255-U255</f>
        <v>0</v>
      </c>
    </row>
    <row r="256" spans="1:22" s="41" customFormat="1" ht="19">
      <c r="A256" s="278"/>
      <c r="B256" s="272" t="s">
        <v>116</v>
      </c>
      <c r="C256" s="276">
        <v>1</v>
      </c>
      <c r="D256" s="273">
        <v>1</v>
      </c>
      <c r="E256" s="273">
        <v>4</v>
      </c>
      <c r="F256" s="274">
        <v>0.45</v>
      </c>
      <c r="G256" s="274">
        <v>0.23</v>
      </c>
      <c r="H256" s="274">
        <v>2.6</v>
      </c>
      <c r="I256" s="275">
        <f t="shared" si="27"/>
        <v>1.0764</v>
      </c>
      <c r="J256" s="281"/>
      <c r="R256" s="41">
        <v>62.44</v>
      </c>
      <c r="S256" s="41">
        <v>45</v>
      </c>
      <c r="T256" s="41">
        <f>S256*R256</f>
        <v>2809.7999999999997</v>
      </c>
      <c r="U256" s="41">
        <v>2809.8</v>
      </c>
      <c r="V256" s="41">
        <f>T256-U256</f>
        <v>0</v>
      </c>
    </row>
    <row r="257" spans="1:22" s="41" customFormat="1" ht="19">
      <c r="A257" s="278"/>
      <c r="B257" s="272" t="s">
        <v>117</v>
      </c>
      <c r="C257" s="276">
        <v>1</v>
      </c>
      <c r="D257" s="273">
        <v>1</v>
      </c>
      <c r="E257" s="273">
        <v>9</v>
      </c>
      <c r="F257" s="274">
        <v>0.45</v>
      </c>
      <c r="G257" s="274">
        <v>0.3</v>
      </c>
      <c r="H257" s="274">
        <v>2.6</v>
      </c>
      <c r="I257" s="275">
        <f t="shared" si="27"/>
        <v>3.1589999999999998</v>
      </c>
      <c r="J257" s="281"/>
    </row>
    <row r="258" spans="1:22" s="41" customFormat="1" ht="19">
      <c r="A258" s="278"/>
      <c r="B258" s="272" t="s">
        <v>118</v>
      </c>
      <c r="C258" s="276">
        <v>1</v>
      </c>
      <c r="D258" s="273">
        <v>1</v>
      </c>
      <c r="E258" s="273">
        <v>4</v>
      </c>
      <c r="F258" s="274">
        <v>0.45</v>
      </c>
      <c r="G258" s="274">
        <v>0.3</v>
      </c>
      <c r="H258" s="274">
        <v>2.6</v>
      </c>
      <c r="I258" s="275">
        <f t="shared" si="27"/>
        <v>1.4040000000000001</v>
      </c>
      <c r="J258" s="281"/>
    </row>
    <row r="259" spans="1:22" s="41" customFormat="1" ht="19">
      <c r="A259" s="278"/>
      <c r="B259" s="272" t="s">
        <v>119</v>
      </c>
      <c r="C259" s="276">
        <v>1</v>
      </c>
      <c r="D259" s="273">
        <v>1</v>
      </c>
      <c r="E259" s="273">
        <v>4</v>
      </c>
      <c r="F259" s="274">
        <v>0.6</v>
      </c>
      <c r="G259" s="274">
        <v>0.23</v>
      </c>
      <c r="H259" s="274">
        <v>2.6</v>
      </c>
      <c r="I259" s="275">
        <f t="shared" si="27"/>
        <v>1.4352000000000003</v>
      </c>
      <c r="J259" s="281"/>
    </row>
    <row r="260" spans="1:22" s="41" customFormat="1" ht="19">
      <c r="A260" s="278"/>
      <c r="B260" s="282" t="s">
        <v>120</v>
      </c>
      <c r="C260" s="279"/>
      <c r="D260" s="279"/>
      <c r="E260" s="279"/>
      <c r="F260" s="280"/>
      <c r="G260" s="280"/>
      <c r="H260" s="280"/>
      <c r="I260" s="283"/>
      <c r="J260" s="281"/>
    </row>
    <row r="261" spans="1:22" s="41" customFormat="1" ht="19">
      <c r="A261" s="278"/>
      <c r="B261" s="282" t="s">
        <v>121</v>
      </c>
      <c r="C261" s="279"/>
      <c r="D261" s="279"/>
      <c r="E261" s="279"/>
      <c r="F261" s="280"/>
      <c r="G261" s="280"/>
      <c r="H261" s="280"/>
      <c r="I261" s="283"/>
      <c r="J261" s="281"/>
    </row>
    <row r="262" spans="1:22" s="41" customFormat="1" ht="19">
      <c r="A262" s="278"/>
      <c r="B262" s="282" t="s">
        <v>122</v>
      </c>
      <c r="C262" s="279">
        <v>1</v>
      </c>
      <c r="D262" s="279">
        <v>1</v>
      </c>
      <c r="E262" s="279">
        <v>1</v>
      </c>
      <c r="F262" s="280">
        <v>4.03</v>
      </c>
      <c r="G262" s="280">
        <v>0.2</v>
      </c>
      <c r="H262" s="280">
        <v>0.4</v>
      </c>
      <c r="I262" s="275">
        <f t="shared" ref="I262:I309" si="28">PRODUCT(C262:H262)</f>
        <v>0.32240000000000002</v>
      </c>
      <c r="J262" s="281"/>
    </row>
    <row r="263" spans="1:22" s="41" customFormat="1" ht="19">
      <c r="A263" s="278"/>
      <c r="B263" s="282" t="s">
        <v>123</v>
      </c>
      <c r="C263" s="279">
        <v>1</v>
      </c>
      <c r="D263" s="279">
        <v>1</v>
      </c>
      <c r="E263" s="279">
        <v>2</v>
      </c>
      <c r="F263" s="280">
        <v>5.88</v>
      </c>
      <c r="G263" s="280">
        <v>0.23</v>
      </c>
      <c r="H263" s="280">
        <v>0.65</v>
      </c>
      <c r="I263" s="275">
        <f t="shared" si="28"/>
        <v>1.7581200000000001</v>
      </c>
      <c r="J263" s="281"/>
    </row>
    <row r="264" spans="1:22" s="41" customFormat="1" ht="19">
      <c r="A264" s="278"/>
      <c r="B264" s="282" t="s">
        <v>124</v>
      </c>
      <c r="C264" s="279">
        <v>1</v>
      </c>
      <c r="D264" s="279">
        <v>1</v>
      </c>
      <c r="E264" s="279">
        <v>1</v>
      </c>
      <c r="F264" s="280">
        <v>6.95</v>
      </c>
      <c r="G264" s="280">
        <v>0.23</v>
      </c>
      <c r="H264" s="280">
        <v>0.4</v>
      </c>
      <c r="I264" s="275">
        <f t="shared" si="28"/>
        <v>0.63940000000000008</v>
      </c>
      <c r="J264" s="281"/>
    </row>
    <row r="265" spans="1:22" s="41" customFormat="1" ht="19">
      <c r="A265" s="278"/>
      <c r="B265" s="282" t="s">
        <v>125</v>
      </c>
      <c r="C265" s="279">
        <v>1</v>
      </c>
      <c r="D265" s="279">
        <v>1</v>
      </c>
      <c r="E265" s="279">
        <v>2</v>
      </c>
      <c r="F265" s="280">
        <v>3.37</v>
      </c>
      <c r="G265" s="280">
        <v>0.23</v>
      </c>
      <c r="H265" s="280">
        <v>0.4</v>
      </c>
      <c r="I265" s="275">
        <f t="shared" si="28"/>
        <v>0.62008000000000008</v>
      </c>
      <c r="J265" s="281"/>
    </row>
    <row r="266" spans="1:22" s="41" customFormat="1" ht="19">
      <c r="A266" s="278"/>
      <c r="B266" s="282" t="s">
        <v>126</v>
      </c>
      <c r="C266" s="279">
        <v>1</v>
      </c>
      <c r="D266" s="279">
        <v>1</v>
      </c>
      <c r="E266" s="279">
        <v>2</v>
      </c>
      <c r="F266" s="280">
        <v>4.95</v>
      </c>
      <c r="G266" s="280">
        <v>0.23</v>
      </c>
      <c r="H266" s="280">
        <v>0.65</v>
      </c>
      <c r="I266" s="275">
        <f t="shared" si="28"/>
        <v>1.4800500000000001</v>
      </c>
      <c r="J266" s="281"/>
    </row>
    <row r="267" spans="1:22" s="41" customFormat="1" ht="19">
      <c r="A267" s="278"/>
      <c r="B267" s="284" t="s">
        <v>127</v>
      </c>
      <c r="C267" s="279">
        <v>1</v>
      </c>
      <c r="D267" s="279">
        <v>1</v>
      </c>
      <c r="E267" s="279">
        <v>2</v>
      </c>
      <c r="F267" s="280">
        <v>2.1</v>
      </c>
      <c r="G267" s="280">
        <v>0.23</v>
      </c>
      <c r="H267" s="280">
        <v>0.4</v>
      </c>
      <c r="I267" s="275">
        <f t="shared" si="28"/>
        <v>0.38640000000000008</v>
      </c>
      <c r="J267" s="281"/>
    </row>
    <row r="268" spans="1:22" s="41" customFormat="1" ht="19">
      <c r="A268" s="278"/>
      <c r="B268" s="282" t="s">
        <v>128</v>
      </c>
      <c r="C268" s="279">
        <v>1</v>
      </c>
      <c r="D268" s="279">
        <v>1</v>
      </c>
      <c r="E268" s="279">
        <v>2</v>
      </c>
      <c r="F268" s="280">
        <v>3.37</v>
      </c>
      <c r="G268" s="280">
        <v>0.23</v>
      </c>
      <c r="H268" s="280">
        <v>0.4</v>
      </c>
      <c r="I268" s="275">
        <f t="shared" si="28"/>
        <v>0.62008000000000008</v>
      </c>
      <c r="J268" s="281"/>
    </row>
    <row r="269" spans="1:22" s="41" customFormat="1" ht="19">
      <c r="A269" s="278"/>
      <c r="B269" s="282" t="s">
        <v>129</v>
      </c>
      <c r="C269" s="279">
        <v>1</v>
      </c>
      <c r="D269" s="279">
        <v>1</v>
      </c>
      <c r="E269" s="279">
        <v>2</v>
      </c>
      <c r="F269" s="280">
        <v>5.0999999999999996</v>
      </c>
      <c r="G269" s="280">
        <v>0.23</v>
      </c>
      <c r="H269" s="280">
        <v>0.4</v>
      </c>
      <c r="I269" s="275">
        <f t="shared" si="28"/>
        <v>0.93840000000000012</v>
      </c>
      <c r="J269" s="281"/>
    </row>
    <row r="270" spans="1:22" ht="19">
      <c r="A270" s="271"/>
      <c r="B270" s="282" t="s">
        <v>130</v>
      </c>
      <c r="C270" s="279">
        <v>1</v>
      </c>
      <c r="D270" s="279">
        <v>1</v>
      </c>
      <c r="E270" s="279">
        <v>2</v>
      </c>
      <c r="F270" s="280">
        <v>8.06</v>
      </c>
      <c r="G270" s="280">
        <v>0.23</v>
      </c>
      <c r="H270" s="280">
        <v>0.4</v>
      </c>
      <c r="I270" s="275">
        <f t="shared" si="28"/>
        <v>1.4830400000000001</v>
      </c>
      <c r="J270" s="338"/>
      <c r="R270" s="32">
        <v>379.97</v>
      </c>
      <c r="S270" s="32">
        <v>495</v>
      </c>
      <c r="T270" s="32">
        <f>S270*R270</f>
        <v>188085.15000000002</v>
      </c>
      <c r="U270" s="32">
        <v>188085.15</v>
      </c>
      <c r="V270" s="32">
        <f>T270-U270</f>
        <v>0</v>
      </c>
    </row>
    <row r="271" spans="1:22" s="43" customFormat="1" ht="19">
      <c r="A271" s="285"/>
      <c r="B271" s="282" t="s">
        <v>131</v>
      </c>
      <c r="C271" s="279">
        <v>1</v>
      </c>
      <c r="D271" s="279">
        <v>1</v>
      </c>
      <c r="E271" s="279">
        <v>2</v>
      </c>
      <c r="F271" s="280">
        <v>2.6</v>
      </c>
      <c r="G271" s="280">
        <v>0.23</v>
      </c>
      <c r="H271" s="280">
        <v>0.13</v>
      </c>
      <c r="I271" s="275">
        <f t="shared" si="28"/>
        <v>0.15548000000000003</v>
      </c>
      <c r="J271" s="288"/>
    </row>
    <row r="272" spans="1:22" ht="19">
      <c r="A272" s="271"/>
      <c r="B272" s="282" t="s">
        <v>132</v>
      </c>
      <c r="C272" s="279">
        <v>1</v>
      </c>
      <c r="D272" s="279">
        <v>1</v>
      </c>
      <c r="E272" s="279">
        <v>2</v>
      </c>
      <c r="F272" s="280">
        <v>1.26</v>
      </c>
      <c r="G272" s="280">
        <v>0.12</v>
      </c>
      <c r="H272" s="280">
        <v>0.4</v>
      </c>
      <c r="I272" s="275">
        <f t="shared" si="28"/>
        <v>0.12096000000000001</v>
      </c>
      <c r="J272" s="338"/>
      <c r="R272" s="32">
        <v>75.36</v>
      </c>
      <c r="S272" s="32">
        <v>410</v>
      </c>
      <c r="T272" s="32">
        <f>S272*R272</f>
        <v>30897.599999999999</v>
      </c>
      <c r="U272" s="32">
        <v>30897.599999999999</v>
      </c>
      <c r="V272" s="32">
        <f>T272-U272</f>
        <v>0</v>
      </c>
    </row>
    <row r="273" spans="1:22" ht="19">
      <c r="A273" s="271"/>
      <c r="B273" s="282" t="s">
        <v>133</v>
      </c>
      <c r="C273" s="279"/>
      <c r="D273" s="279"/>
      <c r="E273" s="279"/>
      <c r="F273" s="280"/>
      <c r="G273" s="280"/>
      <c r="H273" s="280"/>
      <c r="I273" s="275">
        <f t="shared" si="28"/>
        <v>0</v>
      </c>
      <c r="J273" s="338"/>
      <c r="R273" s="32">
        <v>443.04</v>
      </c>
      <c r="S273" s="32">
        <v>250</v>
      </c>
      <c r="T273" s="32">
        <f>S273*R273</f>
        <v>110760</v>
      </c>
      <c r="U273" s="32">
        <v>110760</v>
      </c>
      <c r="V273" s="32">
        <f>T273-U273</f>
        <v>0</v>
      </c>
    </row>
    <row r="274" spans="1:22" ht="19">
      <c r="A274" s="271"/>
      <c r="B274" s="282" t="s">
        <v>134</v>
      </c>
      <c r="C274" s="279">
        <v>1</v>
      </c>
      <c r="D274" s="279">
        <v>1</v>
      </c>
      <c r="E274" s="279">
        <v>2</v>
      </c>
      <c r="F274" s="280">
        <v>1.3</v>
      </c>
      <c r="G274" s="280">
        <v>0.23</v>
      </c>
      <c r="H274" s="280">
        <v>0.3</v>
      </c>
      <c r="I274" s="275">
        <f t="shared" si="28"/>
        <v>0.17940000000000003</v>
      </c>
      <c r="J274" s="338"/>
      <c r="R274" s="32">
        <v>443.04</v>
      </c>
      <c r="S274" s="32">
        <v>250</v>
      </c>
      <c r="T274" s="32">
        <f>S274*R274</f>
        <v>110760</v>
      </c>
      <c r="U274" s="32">
        <v>110760</v>
      </c>
      <c r="V274" s="32">
        <f>T274-U274</f>
        <v>0</v>
      </c>
    </row>
    <row r="275" spans="1:22" ht="19">
      <c r="A275" s="271"/>
      <c r="B275" s="282" t="s">
        <v>135</v>
      </c>
      <c r="C275" s="279">
        <v>1</v>
      </c>
      <c r="D275" s="279">
        <v>1</v>
      </c>
      <c r="E275" s="279">
        <v>2</v>
      </c>
      <c r="F275" s="280">
        <v>5.25</v>
      </c>
      <c r="G275" s="280">
        <v>0.23</v>
      </c>
      <c r="H275" s="280">
        <v>0.3</v>
      </c>
      <c r="I275" s="275">
        <f t="shared" si="28"/>
        <v>0.72450000000000003</v>
      </c>
      <c r="J275" s="338"/>
      <c r="R275" s="32">
        <v>379.97</v>
      </c>
      <c r="S275" s="32">
        <v>495</v>
      </c>
      <c r="T275" s="32">
        <f>S275*R275</f>
        <v>188085.15000000002</v>
      </c>
      <c r="U275" s="32">
        <v>188085.15</v>
      </c>
      <c r="V275" s="32">
        <f>T275-U275</f>
        <v>0</v>
      </c>
    </row>
    <row r="276" spans="1:22" ht="19">
      <c r="A276" s="271"/>
      <c r="B276" s="282" t="s">
        <v>136</v>
      </c>
      <c r="C276" s="279">
        <v>1</v>
      </c>
      <c r="D276" s="279">
        <v>1</v>
      </c>
      <c r="E276" s="279">
        <v>1</v>
      </c>
      <c r="F276" s="280">
        <v>2.29</v>
      </c>
      <c r="G276" s="280">
        <v>0.23</v>
      </c>
      <c r="H276" s="280">
        <v>0.3</v>
      </c>
      <c r="I276" s="275">
        <f t="shared" si="28"/>
        <v>0.15801000000000001</v>
      </c>
      <c r="J276" s="338"/>
      <c r="R276" s="32">
        <v>379.97</v>
      </c>
      <c r="S276" s="32">
        <v>495</v>
      </c>
      <c r="T276" s="32">
        <f>S276*R276</f>
        <v>188085.15000000002</v>
      </c>
      <c r="U276" s="32">
        <v>188085.15</v>
      </c>
      <c r="V276" s="32">
        <f>T276-U276</f>
        <v>0</v>
      </c>
    </row>
    <row r="277" spans="1:22" s="41" customFormat="1" ht="19">
      <c r="A277" s="278"/>
      <c r="B277" s="282" t="s">
        <v>137</v>
      </c>
      <c r="C277" s="279">
        <v>1</v>
      </c>
      <c r="D277" s="279">
        <v>1</v>
      </c>
      <c r="E277" s="279">
        <v>4</v>
      </c>
      <c r="F277" s="280">
        <v>3.55</v>
      </c>
      <c r="G277" s="280">
        <v>0.23</v>
      </c>
      <c r="H277" s="280">
        <v>0.4</v>
      </c>
      <c r="I277" s="275">
        <f t="shared" si="28"/>
        <v>1.3064</v>
      </c>
      <c r="J277" s="281"/>
    </row>
    <row r="278" spans="1:22" s="41" customFormat="1" ht="19">
      <c r="A278" s="278"/>
      <c r="B278" s="282" t="s">
        <v>138</v>
      </c>
      <c r="C278" s="279">
        <v>1</v>
      </c>
      <c r="D278" s="279">
        <v>1</v>
      </c>
      <c r="E278" s="279">
        <v>2</v>
      </c>
      <c r="F278" s="280">
        <v>3.5</v>
      </c>
      <c r="G278" s="280">
        <v>0.23</v>
      </c>
      <c r="H278" s="280">
        <v>0.65</v>
      </c>
      <c r="I278" s="275">
        <f t="shared" si="28"/>
        <v>1.0465000000000002</v>
      </c>
      <c r="J278" s="281"/>
    </row>
    <row r="279" spans="1:22" s="41" customFormat="1" ht="19">
      <c r="A279" s="278"/>
      <c r="B279" s="282" t="s">
        <v>139</v>
      </c>
      <c r="C279" s="279">
        <v>1</v>
      </c>
      <c r="D279" s="279">
        <v>1</v>
      </c>
      <c r="E279" s="279">
        <v>2</v>
      </c>
      <c r="F279" s="280">
        <v>3.5</v>
      </c>
      <c r="G279" s="280">
        <v>0.23</v>
      </c>
      <c r="H279" s="280">
        <v>0.65</v>
      </c>
      <c r="I279" s="275">
        <f t="shared" si="28"/>
        <v>1.0465000000000002</v>
      </c>
      <c r="J279" s="281"/>
    </row>
    <row r="280" spans="1:22" s="41" customFormat="1" ht="19">
      <c r="A280" s="278"/>
      <c r="B280" s="282" t="s">
        <v>140</v>
      </c>
      <c r="C280" s="279">
        <v>1</v>
      </c>
      <c r="D280" s="279">
        <v>1</v>
      </c>
      <c r="E280" s="279">
        <v>1</v>
      </c>
      <c r="F280" s="280">
        <v>2.29</v>
      </c>
      <c r="G280" s="280">
        <v>0.23</v>
      </c>
      <c r="H280" s="280">
        <v>0.4</v>
      </c>
      <c r="I280" s="275">
        <f t="shared" si="28"/>
        <v>0.21068000000000003</v>
      </c>
      <c r="J280" s="281"/>
    </row>
    <row r="281" spans="1:22" s="41" customFormat="1" ht="19">
      <c r="A281" s="278"/>
      <c r="B281" s="282" t="s">
        <v>141</v>
      </c>
      <c r="C281" s="279">
        <v>1</v>
      </c>
      <c r="D281" s="279">
        <v>1</v>
      </c>
      <c r="E281" s="279">
        <v>1</v>
      </c>
      <c r="F281" s="280">
        <v>3.05</v>
      </c>
      <c r="G281" s="280">
        <v>0.23</v>
      </c>
      <c r="H281" s="280">
        <v>0.4</v>
      </c>
      <c r="I281" s="275">
        <f t="shared" si="28"/>
        <v>0.28060000000000002</v>
      </c>
      <c r="J281" s="281"/>
    </row>
    <row r="282" spans="1:22" s="41" customFormat="1" ht="19">
      <c r="A282" s="278"/>
      <c r="B282" s="282" t="s">
        <v>142</v>
      </c>
      <c r="C282" s="279">
        <v>1</v>
      </c>
      <c r="D282" s="279">
        <v>1</v>
      </c>
      <c r="E282" s="279">
        <v>2</v>
      </c>
      <c r="F282" s="280">
        <v>2.29</v>
      </c>
      <c r="G282" s="280">
        <v>0.23</v>
      </c>
      <c r="H282" s="280">
        <v>0.3</v>
      </c>
      <c r="I282" s="275">
        <f t="shared" si="28"/>
        <v>0.31602000000000002</v>
      </c>
      <c r="J282" s="281"/>
    </row>
    <row r="283" spans="1:22" s="41" customFormat="1" ht="19">
      <c r="A283" s="278"/>
      <c r="B283" s="282" t="s">
        <v>143</v>
      </c>
      <c r="C283" s="279">
        <v>1</v>
      </c>
      <c r="D283" s="279">
        <v>1</v>
      </c>
      <c r="E283" s="279">
        <v>1</v>
      </c>
      <c r="F283" s="280">
        <v>3.05</v>
      </c>
      <c r="G283" s="280">
        <v>0.23</v>
      </c>
      <c r="H283" s="280">
        <v>0.15</v>
      </c>
      <c r="I283" s="275">
        <f t="shared" si="28"/>
        <v>0.105225</v>
      </c>
      <c r="J283" s="281"/>
    </row>
    <row r="284" spans="1:22" s="41" customFormat="1" ht="19">
      <c r="A284" s="278"/>
      <c r="B284" s="272" t="s">
        <v>144</v>
      </c>
      <c r="C284" s="279">
        <v>1</v>
      </c>
      <c r="D284" s="273">
        <v>1</v>
      </c>
      <c r="E284" s="273">
        <v>2</v>
      </c>
      <c r="F284" s="274">
        <v>5.76</v>
      </c>
      <c r="G284" s="274">
        <v>0.23</v>
      </c>
      <c r="H284" s="274">
        <v>0.15</v>
      </c>
      <c r="I284" s="275">
        <f t="shared" si="28"/>
        <v>0.39743999999999996</v>
      </c>
      <c r="J284" s="281"/>
    </row>
    <row r="285" spans="1:22" s="41" customFormat="1" ht="19">
      <c r="A285" s="278"/>
      <c r="B285" s="282" t="s">
        <v>145</v>
      </c>
      <c r="C285" s="286"/>
      <c r="D285" s="286"/>
      <c r="E285" s="286"/>
      <c r="F285" s="287"/>
      <c r="G285" s="287"/>
      <c r="H285" s="287"/>
      <c r="I285" s="275">
        <f t="shared" si="28"/>
        <v>0</v>
      </c>
      <c r="J285" s="281"/>
    </row>
    <row r="286" spans="1:22" ht="19">
      <c r="A286" s="271"/>
      <c r="B286" s="277" t="s">
        <v>85</v>
      </c>
      <c r="C286" s="273">
        <v>1</v>
      </c>
      <c r="D286" s="273">
        <v>1</v>
      </c>
      <c r="E286" s="273">
        <v>2</v>
      </c>
      <c r="F286" s="274">
        <v>3.2</v>
      </c>
      <c r="G286" s="274">
        <v>4.2699999999999996</v>
      </c>
      <c r="H286" s="289">
        <v>0.125</v>
      </c>
      <c r="I286" s="275">
        <f t="shared" si="28"/>
        <v>3.4159999999999999</v>
      </c>
      <c r="J286" s="338"/>
    </row>
    <row r="287" spans="1:22" ht="19">
      <c r="A287" s="271"/>
      <c r="B287" s="277" t="s">
        <v>146</v>
      </c>
      <c r="C287" s="273">
        <v>1</v>
      </c>
      <c r="D287" s="273">
        <v>1</v>
      </c>
      <c r="E287" s="273">
        <v>2</v>
      </c>
      <c r="F287" s="274">
        <v>3.35</v>
      </c>
      <c r="G287" s="274">
        <v>3.05</v>
      </c>
      <c r="H287" s="289">
        <v>0.125</v>
      </c>
      <c r="I287" s="275">
        <f t="shared" si="28"/>
        <v>2.5543749999999998</v>
      </c>
      <c r="J287" s="338"/>
    </row>
    <row r="288" spans="1:22" ht="19">
      <c r="A288" s="271"/>
      <c r="B288" s="277" t="s">
        <v>147</v>
      </c>
      <c r="C288" s="273">
        <v>1</v>
      </c>
      <c r="D288" s="273">
        <v>1</v>
      </c>
      <c r="E288" s="273">
        <v>2</v>
      </c>
      <c r="F288" s="274">
        <v>3.05</v>
      </c>
      <c r="G288" s="274">
        <v>3.05</v>
      </c>
      <c r="H288" s="289">
        <v>0.125</v>
      </c>
      <c r="I288" s="275">
        <f t="shared" si="28"/>
        <v>2.3256249999999996</v>
      </c>
      <c r="J288" s="338"/>
    </row>
    <row r="289" spans="1:14" ht="19">
      <c r="A289" s="271"/>
      <c r="B289" s="277" t="s">
        <v>148</v>
      </c>
      <c r="C289" s="273">
        <v>1</v>
      </c>
      <c r="D289" s="273">
        <v>1</v>
      </c>
      <c r="E289" s="273">
        <v>2</v>
      </c>
      <c r="F289" s="274">
        <v>0.85</v>
      </c>
      <c r="G289" s="274">
        <v>1.82</v>
      </c>
      <c r="H289" s="289">
        <v>0.125</v>
      </c>
      <c r="I289" s="275">
        <f t="shared" si="28"/>
        <v>0.38674999999999998</v>
      </c>
      <c r="J289" s="338"/>
    </row>
    <row r="290" spans="1:14" ht="19">
      <c r="A290" s="271"/>
      <c r="B290" s="277" t="s">
        <v>149</v>
      </c>
      <c r="C290" s="273">
        <v>1</v>
      </c>
      <c r="D290" s="273">
        <v>1</v>
      </c>
      <c r="E290" s="273">
        <v>2</v>
      </c>
      <c r="F290" s="274">
        <v>3.05</v>
      </c>
      <c r="G290" s="274">
        <v>1</v>
      </c>
      <c r="H290" s="289">
        <v>0.125</v>
      </c>
      <c r="I290" s="275">
        <f t="shared" si="28"/>
        <v>0.76249999999999996</v>
      </c>
      <c r="J290" s="338"/>
    </row>
    <row r="291" spans="1:14" ht="19">
      <c r="A291" s="271"/>
      <c r="B291" s="277" t="s">
        <v>150</v>
      </c>
      <c r="C291" s="273">
        <v>1</v>
      </c>
      <c r="D291" s="273">
        <v>1</v>
      </c>
      <c r="E291" s="273">
        <v>2</v>
      </c>
      <c r="F291" s="274">
        <v>1.41</v>
      </c>
      <c r="G291" s="274">
        <v>1.97</v>
      </c>
      <c r="H291" s="289">
        <v>0.125</v>
      </c>
      <c r="I291" s="275">
        <f t="shared" si="28"/>
        <v>0.69442499999999996</v>
      </c>
      <c r="J291" s="338"/>
    </row>
    <row r="292" spans="1:14" ht="19">
      <c r="A292" s="271"/>
      <c r="B292" s="272" t="s">
        <v>151</v>
      </c>
      <c r="C292" s="273">
        <v>1</v>
      </c>
      <c r="D292" s="273">
        <v>1</v>
      </c>
      <c r="E292" s="273">
        <v>2</v>
      </c>
      <c r="F292" s="274">
        <v>2.04</v>
      </c>
      <c r="G292" s="274">
        <v>1.37</v>
      </c>
      <c r="H292" s="289">
        <v>0.125</v>
      </c>
      <c r="I292" s="275">
        <f t="shared" si="28"/>
        <v>0.6987000000000001</v>
      </c>
      <c r="J292" s="338"/>
    </row>
    <row r="293" spans="1:14" ht="19">
      <c r="A293" s="271"/>
      <c r="B293" s="272" t="s">
        <v>84</v>
      </c>
      <c r="C293" s="273">
        <v>1</v>
      </c>
      <c r="D293" s="273">
        <v>1</v>
      </c>
      <c r="E293" s="273">
        <v>2</v>
      </c>
      <c r="F293" s="274">
        <v>2.14</v>
      </c>
      <c r="G293" s="274">
        <v>2.25</v>
      </c>
      <c r="H293" s="289">
        <v>0.125</v>
      </c>
      <c r="I293" s="275">
        <f t="shared" si="28"/>
        <v>1.2037500000000001</v>
      </c>
      <c r="J293" s="338"/>
    </row>
    <row r="294" spans="1:14" ht="19">
      <c r="A294" s="271"/>
      <c r="B294" s="282" t="s">
        <v>152</v>
      </c>
      <c r="C294" s="273">
        <v>1</v>
      </c>
      <c r="D294" s="279">
        <v>1</v>
      </c>
      <c r="E294" s="273">
        <v>2</v>
      </c>
      <c r="F294" s="280">
        <v>2.35</v>
      </c>
      <c r="G294" s="280">
        <v>1</v>
      </c>
      <c r="H294" s="289">
        <v>0.125</v>
      </c>
      <c r="I294" s="275">
        <f t="shared" si="28"/>
        <v>0.58750000000000002</v>
      </c>
      <c r="J294" s="338"/>
    </row>
    <row r="295" spans="1:14" ht="19">
      <c r="A295" s="271"/>
      <c r="B295" s="282" t="s">
        <v>153</v>
      </c>
      <c r="C295" s="273">
        <v>1</v>
      </c>
      <c r="D295" s="279">
        <v>1</v>
      </c>
      <c r="E295" s="279">
        <v>1</v>
      </c>
      <c r="F295" s="280">
        <v>2.29</v>
      </c>
      <c r="G295" s="280">
        <v>5.95</v>
      </c>
      <c r="H295" s="289">
        <v>0.125</v>
      </c>
      <c r="I295" s="275">
        <f t="shared" si="28"/>
        <v>1.7031875000000001</v>
      </c>
      <c r="J295" s="338"/>
    </row>
    <row r="296" spans="1:14" ht="19">
      <c r="A296" s="271"/>
      <c r="B296" s="282" t="s">
        <v>154</v>
      </c>
      <c r="C296" s="273">
        <v>1</v>
      </c>
      <c r="D296" s="279">
        <v>1</v>
      </c>
      <c r="E296" s="279">
        <v>2</v>
      </c>
      <c r="F296" s="280">
        <v>3.09</v>
      </c>
      <c r="G296" s="280">
        <v>1.05</v>
      </c>
      <c r="H296" s="289">
        <v>0.125</v>
      </c>
      <c r="I296" s="275">
        <f t="shared" si="28"/>
        <v>0.81112499999999998</v>
      </c>
      <c r="J296" s="338"/>
    </row>
    <row r="297" spans="1:14" ht="19">
      <c r="A297" s="271"/>
      <c r="B297" s="282" t="s">
        <v>155</v>
      </c>
      <c r="C297" s="273">
        <v>1</v>
      </c>
      <c r="D297" s="279">
        <v>1</v>
      </c>
      <c r="E297" s="279">
        <v>1</v>
      </c>
      <c r="F297" s="280">
        <v>2.29</v>
      </c>
      <c r="G297" s="280">
        <v>1</v>
      </c>
      <c r="H297" s="289">
        <v>0.125</v>
      </c>
      <c r="I297" s="275">
        <f t="shared" si="28"/>
        <v>0.28625</v>
      </c>
      <c r="J297" s="338"/>
    </row>
    <row r="298" spans="1:14" ht="19">
      <c r="A298" s="271"/>
      <c r="B298" s="282" t="s">
        <v>156</v>
      </c>
      <c r="C298" s="273">
        <v>1</v>
      </c>
      <c r="D298" s="279">
        <v>0.5</v>
      </c>
      <c r="E298" s="279">
        <v>17</v>
      </c>
      <c r="F298" s="280">
        <v>1.05</v>
      </c>
      <c r="G298" s="280">
        <v>0.3</v>
      </c>
      <c r="H298" s="289">
        <v>0.15</v>
      </c>
      <c r="I298" s="275">
        <f t="shared" si="28"/>
        <v>0.40162500000000001</v>
      </c>
      <c r="J298" s="338"/>
    </row>
    <row r="299" spans="1:14" ht="19">
      <c r="A299" s="271"/>
      <c r="B299" s="282" t="s">
        <v>163</v>
      </c>
      <c r="C299" s="279"/>
      <c r="D299" s="279"/>
      <c r="E299" s="279"/>
      <c r="F299" s="280"/>
      <c r="G299" s="280"/>
      <c r="H299" s="280"/>
      <c r="I299" s="280"/>
      <c r="J299" s="338"/>
    </row>
    <row r="300" spans="1:14" ht="19">
      <c r="A300" s="271"/>
      <c r="B300" s="282" t="s">
        <v>164</v>
      </c>
      <c r="C300" s="279">
        <v>1</v>
      </c>
      <c r="D300" s="279">
        <v>1</v>
      </c>
      <c r="E300" s="279">
        <v>2</v>
      </c>
      <c r="F300" s="280">
        <v>1.96</v>
      </c>
      <c r="G300" s="280">
        <v>0.23</v>
      </c>
      <c r="H300" s="280">
        <v>0.2</v>
      </c>
      <c r="I300" s="275">
        <f t="shared" si="28"/>
        <v>0.18032000000000004</v>
      </c>
      <c r="J300" s="338"/>
      <c r="L300" s="32">
        <v>0.75</v>
      </c>
      <c r="M300" s="32">
        <v>0.46</v>
      </c>
      <c r="N300" s="32">
        <f>L300+M300</f>
        <v>1.21</v>
      </c>
    </row>
    <row r="301" spans="1:14" ht="19">
      <c r="A301" s="271"/>
      <c r="B301" s="282" t="s">
        <v>165</v>
      </c>
      <c r="C301" s="279">
        <v>1</v>
      </c>
      <c r="D301" s="279">
        <v>1</v>
      </c>
      <c r="E301" s="279">
        <v>2</v>
      </c>
      <c r="F301" s="280">
        <v>1.66</v>
      </c>
      <c r="G301" s="280">
        <v>0.23</v>
      </c>
      <c r="H301" s="280">
        <v>0.2</v>
      </c>
      <c r="I301" s="275">
        <f t="shared" si="28"/>
        <v>0.15271999999999999</v>
      </c>
      <c r="J301" s="338"/>
    </row>
    <row r="302" spans="1:14" ht="19">
      <c r="A302" s="271"/>
      <c r="B302" s="282" t="s">
        <v>166</v>
      </c>
      <c r="C302" s="279">
        <v>1</v>
      </c>
      <c r="D302" s="279">
        <v>1</v>
      </c>
      <c r="E302" s="279">
        <v>2</v>
      </c>
      <c r="F302" s="280">
        <v>1.51</v>
      </c>
      <c r="G302" s="280">
        <v>0.23</v>
      </c>
      <c r="H302" s="280">
        <v>0.2</v>
      </c>
      <c r="I302" s="275">
        <f t="shared" si="28"/>
        <v>0.13892000000000002</v>
      </c>
      <c r="J302" s="338"/>
    </row>
    <row r="303" spans="1:14" ht="19">
      <c r="A303" s="271"/>
      <c r="B303" s="282" t="s">
        <v>167</v>
      </c>
      <c r="C303" s="279">
        <v>1</v>
      </c>
      <c r="D303" s="279">
        <v>1</v>
      </c>
      <c r="E303" s="279">
        <v>2</v>
      </c>
      <c r="F303" s="280">
        <v>1.36</v>
      </c>
      <c r="G303" s="280">
        <v>0.23</v>
      </c>
      <c r="H303" s="280">
        <v>0.2</v>
      </c>
      <c r="I303" s="275">
        <f t="shared" si="28"/>
        <v>0.12512000000000001</v>
      </c>
      <c r="J303" s="338"/>
    </row>
    <row r="304" spans="1:14" ht="19">
      <c r="A304" s="271"/>
      <c r="B304" s="282" t="s">
        <v>168</v>
      </c>
      <c r="C304" s="279">
        <v>1</v>
      </c>
      <c r="D304" s="279">
        <v>1</v>
      </c>
      <c r="E304" s="279">
        <v>2</v>
      </c>
      <c r="F304" s="280">
        <v>1.31</v>
      </c>
      <c r="G304" s="280">
        <v>0.23</v>
      </c>
      <c r="H304" s="280">
        <v>0.2</v>
      </c>
      <c r="I304" s="275">
        <f t="shared" si="28"/>
        <v>0.12052000000000002</v>
      </c>
      <c r="J304" s="338"/>
    </row>
    <row r="305" spans="1:14" ht="19">
      <c r="A305" s="271"/>
      <c r="B305" s="282" t="s">
        <v>169</v>
      </c>
      <c r="C305" s="279">
        <v>1</v>
      </c>
      <c r="D305" s="279">
        <v>1</v>
      </c>
      <c r="E305" s="279">
        <v>2</v>
      </c>
      <c r="F305" s="280">
        <v>1.06</v>
      </c>
      <c r="G305" s="280">
        <v>0.23</v>
      </c>
      <c r="H305" s="280">
        <v>0.2</v>
      </c>
      <c r="I305" s="275">
        <f t="shared" si="28"/>
        <v>9.7520000000000009E-2</v>
      </c>
      <c r="J305" s="338"/>
    </row>
    <row r="306" spans="1:14" ht="19">
      <c r="A306" s="271"/>
      <c r="B306" s="282" t="s">
        <v>170</v>
      </c>
      <c r="C306" s="279">
        <v>1</v>
      </c>
      <c r="D306" s="279">
        <v>1</v>
      </c>
      <c r="E306" s="279">
        <v>2</v>
      </c>
      <c r="F306" s="280">
        <v>1.66</v>
      </c>
      <c r="G306" s="280">
        <v>0.23</v>
      </c>
      <c r="H306" s="280">
        <v>0.2</v>
      </c>
      <c r="I306" s="275">
        <f t="shared" si="28"/>
        <v>0.15271999999999999</v>
      </c>
      <c r="J306" s="338"/>
    </row>
    <row r="307" spans="1:14" ht="19">
      <c r="A307" s="271"/>
      <c r="B307" s="282" t="s">
        <v>171</v>
      </c>
      <c r="C307" s="279">
        <v>1</v>
      </c>
      <c r="D307" s="279">
        <v>1</v>
      </c>
      <c r="E307" s="279">
        <v>2</v>
      </c>
      <c r="F307" s="280">
        <v>1.21</v>
      </c>
      <c r="G307" s="280">
        <v>0.23</v>
      </c>
      <c r="H307" s="280">
        <v>0.05</v>
      </c>
      <c r="I307" s="275">
        <f t="shared" si="28"/>
        <v>2.7830000000000001E-2</v>
      </c>
      <c r="J307" s="338"/>
    </row>
    <row r="308" spans="1:14" ht="19">
      <c r="A308" s="271"/>
      <c r="B308" s="272" t="s">
        <v>158</v>
      </c>
      <c r="C308" s="279">
        <v>1</v>
      </c>
      <c r="D308" s="273">
        <v>1</v>
      </c>
      <c r="E308" s="273">
        <v>1</v>
      </c>
      <c r="F308" s="274">
        <v>1.96</v>
      </c>
      <c r="G308" s="274">
        <v>1</v>
      </c>
      <c r="H308" s="274">
        <v>0.05</v>
      </c>
      <c r="I308" s="275">
        <f t="shared" si="28"/>
        <v>9.8000000000000004E-2</v>
      </c>
      <c r="J308" s="338"/>
    </row>
    <row r="309" spans="1:14" ht="19">
      <c r="A309" s="271"/>
      <c r="B309" s="282" t="s">
        <v>172</v>
      </c>
      <c r="C309" s="279">
        <v>1</v>
      </c>
      <c r="D309" s="279">
        <v>1</v>
      </c>
      <c r="E309" s="279">
        <v>1</v>
      </c>
      <c r="F309" s="280">
        <v>1.36</v>
      </c>
      <c r="G309" s="274">
        <v>0.23</v>
      </c>
      <c r="H309" s="280">
        <v>0.15</v>
      </c>
      <c r="I309" s="275">
        <f t="shared" si="28"/>
        <v>4.6920000000000003E-2</v>
      </c>
      <c r="J309" s="338"/>
    </row>
    <row r="310" spans="1:14" ht="19">
      <c r="A310" s="271"/>
      <c r="B310" s="282" t="s">
        <v>173</v>
      </c>
      <c r="C310" s="279"/>
      <c r="D310" s="279"/>
      <c r="E310" s="279"/>
      <c r="F310" s="280"/>
      <c r="G310" s="274"/>
      <c r="H310" s="280"/>
      <c r="I310" s="275"/>
      <c r="J310" s="338"/>
    </row>
    <row r="311" spans="1:14" ht="19">
      <c r="A311" s="271"/>
      <c r="B311" s="282" t="s">
        <v>164</v>
      </c>
      <c r="C311" s="279">
        <v>1</v>
      </c>
      <c r="D311" s="279">
        <v>1</v>
      </c>
      <c r="E311" s="279">
        <v>2</v>
      </c>
      <c r="F311" s="280">
        <v>1.96</v>
      </c>
      <c r="G311" s="280">
        <v>0.6</v>
      </c>
      <c r="H311" s="280">
        <v>0.08</v>
      </c>
      <c r="I311" s="275">
        <f t="shared" ref="I311:I321" si="29">PRODUCT(C311:H311)</f>
        <v>0.18815999999999999</v>
      </c>
      <c r="J311" s="338"/>
      <c r="L311" s="32">
        <v>0.75</v>
      </c>
      <c r="M311" s="32">
        <v>0.46</v>
      </c>
      <c r="N311" s="32">
        <f>L311+M311</f>
        <v>1.21</v>
      </c>
    </row>
    <row r="312" spans="1:14" ht="19">
      <c r="A312" s="271"/>
      <c r="B312" s="282" t="s">
        <v>165</v>
      </c>
      <c r="C312" s="279">
        <v>1</v>
      </c>
      <c r="D312" s="279">
        <v>1</v>
      </c>
      <c r="E312" s="279">
        <v>2</v>
      </c>
      <c r="F312" s="280">
        <v>1.66</v>
      </c>
      <c r="G312" s="280">
        <v>0.6</v>
      </c>
      <c r="H312" s="280">
        <v>0.08</v>
      </c>
      <c r="I312" s="275">
        <f t="shared" si="29"/>
        <v>0.15935999999999997</v>
      </c>
      <c r="J312" s="338"/>
    </row>
    <row r="313" spans="1:14" ht="19">
      <c r="A313" s="271"/>
      <c r="B313" s="282" t="s">
        <v>166</v>
      </c>
      <c r="C313" s="279">
        <v>1</v>
      </c>
      <c r="D313" s="279">
        <v>1</v>
      </c>
      <c r="E313" s="279">
        <v>2</v>
      </c>
      <c r="F313" s="280">
        <v>1.51</v>
      </c>
      <c r="G313" s="280">
        <v>0.6</v>
      </c>
      <c r="H313" s="280">
        <v>0.08</v>
      </c>
      <c r="I313" s="275">
        <f t="shared" si="29"/>
        <v>0.14495999999999998</v>
      </c>
      <c r="J313" s="338"/>
    </row>
    <row r="314" spans="1:14" ht="19">
      <c r="A314" s="271"/>
      <c r="B314" s="282" t="s">
        <v>167</v>
      </c>
      <c r="C314" s="279">
        <v>1</v>
      </c>
      <c r="D314" s="279">
        <v>1</v>
      </c>
      <c r="E314" s="279">
        <v>2</v>
      </c>
      <c r="F314" s="280">
        <v>1.36</v>
      </c>
      <c r="G314" s="280">
        <v>0.6</v>
      </c>
      <c r="H314" s="280">
        <v>0.08</v>
      </c>
      <c r="I314" s="275">
        <f t="shared" si="29"/>
        <v>0.13056000000000001</v>
      </c>
      <c r="J314" s="338"/>
    </row>
    <row r="315" spans="1:14" ht="19">
      <c r="A315" s="271"/>
      <c r="B315" s="282" t="s">
        <v>168</v>
      </c>
      <c r="C315" s="279">
        <v>1</v>
      </c>
      <c r="D315" s="279">
        <v>1</v>
      </c>
      <c r="E315" s="279">
        <v>2</v>
      </c>
      <c r="F315" s="280">
        <v>1.31</v>
      </c>
      <c r="G315" s="280">
        <v>0.6</v>
      </c>
      <c r="H315" s="280">
        <v>0.08</v>
      </c>
      <c r="I315" s="275">
        <f t="shared" si="29"/>
        <v>0.12576000000000001</v>
      </c>
      <c r="J315" s="338"/>
    </row>
    <row r="316" spans="1:14" ht="19">
      <c r="A316" s="271"/>
      <c r="B316" s="282" t="s">
        <v>169</v>
      </c>
      <c r="C316" s="279">
        <v>1</v>
      </c>
      <c r="D316" s="279">
        <v>1</v>
      </c>
      <c r="E316" s="279">
        <v>2</v>
      </c>
      <c r="F316" s="280">
        <v>1.06</v>
      </c>
      <c r="G316" s="280">
        <v>0.6</v>
      </c>
      <c r="H316" s="280">
        <v>0.08</v>
      </c>
      <c r="I316" s="275">
        <f t="shared" si="29"/>
        <v>0.10176</v>
      </c>
      <c r="J316" s="338"/>
    </row>
    <row r="317" spans="1:14" ht="19">
      <c r="A317" s="271"/>
      <c r="B317" s="282" t="s">
        <v>170</v>
      </c>
      <c r="C317" s="279">
        <v>1</v>
      </c>
      <c r="D317" s="279">
        <v>1</v>
      </c>
      <c r="E317" s="279">
        <v>2</v>
      </c>
      <c r="F317" s="280">
        <v>1.66</v>
      </c>
      <c r="G317" s="280">
        <v>0.6</v>
      </c>
      <c r="H317" s="280">
        <v>0.08</v>
      </c>
      <c r="I317" s="275">
        <f t="shared" si="29"/>
        <v>0.15935999999999997</v>
      </c>
      <c r="J317" s="338"/>
    </row>
    <row r="318" spans="1:14" ht="19">
      <c r="A318" s="271"/>
      <c r="B318" s="282" t="s">
        <v>174</v>
      </c>
      <c r="C318" s="279">
        <v>1</v>
      </c>
      <c r="D318" s="279">
        <v>1</v>
      </c>
      <c r="E318" s="279">
        <v>1</v>
      </c>
      <c r="F318" s="280">
        <v>2.5</v>
      </c>
      <c r="G318" s="280">
        <v>0.6</v>
      </c>
      <c r="H318" s="280">
        <v>0.08</v>
      </c>
      <c r="I318" s="275">
        <f t="shared" si="29"/>
        <v>0.12</v>
      </c>
      <c r="J318" s="338"/>
    </row>
    <row r="319" spans="1:14" ht="19">
      <c r="A319" s="271"/>
      <c r="B319" s="282" t="s">
        <v>175</v>
      </c>
      <c r="C319" s="279">
        <v>1</v>
      </c>
      <c r="D319" s="279">
        <v>1</v>
      </c>
      <c r="E319" s="279">
        <v>2</v>
      </c>
      <c r="F319" s="280">
        <v>2.14</v>
      </c>
      <c r="G319" s="280">
        <v>0.6</v>
      </c>
      <c r="H319" s="280">
        <v>0.08</v>
      </c>
      <c r="I319" s="275">
        <f t="shared" si="29"/>
        <v>0.20544000000000001</v>
      </c>
      <c r="J319" s="338"/>
    </row>
    <row r="320" spans="1:14" ht="19">
      <c r="A320" s="271"/>
      <c r="B320" s="282" t="s">
        <v>176</v>
      </c>
      <c r="C320" s="279">
        <v>1</v>
      </c>
      <c r="D320" s="279">
        <v>1</v>
      </c>
      <c r="E320" s="279">
        <v>2</v>
      </c>
      <c r="F320" s="280">
        <v>3.05</v>
      </c>
      <c r="G320" s="280">
        <v>0.6</v>
      </c>
      <c r="H320" s="280">
        <v>0.08</v>
      </c>
      <c r="I320" s="275">
        <f t="shared" si="29"/>
        <v>0.2928</v>
      </c>
      <c r="J320" s="338"/>
    </row>
    <row r="321" spans="1:10" ht="19">
      <c r="A321" s="271"/>
      <c r="B321" s="282" t="s">
        <v>177</v>
      </c>
      <c r="C321" s="279">
        <v>1</v>
      </c>
      <c r="D321" s="279">
        <v>1</v>
      </c>
      <c r="E321" s="279">
        <v>2</v>
      </c>
      <c r="F321" s="280">
        <f>2.25+0.52</f>
        <v>2.77</v>
      </c>
      <c r="G321" s="280">
        <v>0.6</v>
      </c>
      <c r="H321" s="280">
        <v>0.08</v>
      </c>
      <c r="I321" s="275">
        <f t="shared" si="29"/>
        <v>0.26591999999999999</v>
      </c>
      <c r="J321" s="338"/>
    </row>
    <row r="322" spans="1:10" ht="19">
      <c r="A322" s="271"/>
      <c r="B322" s="272"/>
      <c r="C322" s="273"/>
      <c r="D322" s="273"/>
      <c r="E322" s="273"/>
      <c r="F322" s="274"/>
      <c r="G322" s="274"/>
      <c r="H322" s="274" t="s">
        <v>78</v>
      </c>
      <c r="I322" s="275">
        <f>SUM(I254:I321)</f>
        <v>41.063567500000019</v>
      </c>
      <c r="J322" s="338"/>
    </row>
    <row r="323" spans="1:10" ht="19">
      <c r="A323" s="271"/>
      <c r="B323" s="272"/>
      <c r="C323" s="273"/>
      <c r="D323" s="273"/>
      <c r="E323" s="273"/>
      <c r="F323" s="274"/>
      <c r="G323" s="274"/>
      <c r="H323" s="274" t="s">
        <v>161</v>
      </c>
      <c r="I323" s="275">
        <v>41.1</v>
      </c>
      <c r="J323" s="338" t="s">
        <v>79</v>
      </c>
    </row>
    <row r="324" spans="1:10" ht="19">
      <c r="A324" s="271"/>
      <c r="B324" s="272" t="s">
        <v>178</v>
      </c>
      <c r="C324" s="273"/>
      <c r="D324" s="273"/>
      <c r="E324" s="273"/>
      <c r="F324" s="274"/>
      <c r="G324" s="274"/>
      <c r="H324" s="274"/>
      <c r="I324" s="275"/>
      <c r="J324" s="338"/>
    </row>
    <row r="325" spans="1:10" s="41" customFormat="1" ht="19">
      <c r="A325" s="278"/>
      <c r="B325" s="282" t="s">
        <v>179</v>
      </c>
      <c r="C325" s="279"/>
      <c r="D325" s="279"/>
      <c r="E325" s="279"/>
      <c r="F325" s="280"/>
      <c r="G325" s="280"/>
      <c r="H325" s="280"/>
      <c r="I325" s="283">
        <f>I323</f>
        <v>41.1</v>
      </c>
      <c r="J325" s="281" t="s">
        <v>19</v>
      </c>
    </row>
    <row r="326" spans="1:10" s="41" customFormat="1" ht="19">
      <c r="A326" s="278"/>
      <c r="B326" s="272" t="s">
        <v>180</v>
      </c>
      <c r="C326" s="273"/>
      <c r="D326" s="273"/>
      <c r="E326" s="273"/>
      <c r="F326" s="274"/>
      <c r="G326" s="274"/>
      <c r="H326" s="274"/>
      <c r="I326" s="275"/>
      <c r="J326" s="281"/>
    </row>
    <row r="327" spans="1:10" s="41" customFormat="1" ht="19">
      <c r="A327" s="278"/>
      <c r="B327" s="282" t="s">
        <v>179</v>
      </c>
      <c r="C327" s="279"/>
      <c r="D327" s="279"/>
      <c r="E327" s="279"/>
      <c r="F327" s="280"/>
      <c r="G327" s="280"/>
      <c r="H327" s="280"/>
      <c r="I327" s="283">
        <f>I323</f>
        <v>41.1</v>
      </c>
      <c r="J327" s="281" t="s">
        <v>19</v>
      </c>
    </row>
    <row r="328" spans="1:10" s="41" customFormat="1" ht="19">
      <c r="A328" s="278"/>
      <c r="B328" s="272" t="s">
        <v>181</v>
      </c>
      <c r="C328" s="273"/>
      <c r="D328" s="273"/>
      <c r="E328" s="273"/>
      <c r="F328" s="274"/>
      <c r="G328" s="274"/>
      <c r="H328" s="274"/>
      <c r="I328" s="275"/>
      <c r="J328" s="281"/>
    </row>
    <row r="329" spans="1:10" s="41" customFormat="1" ht="19">
      <c r="A329" s="278"/>
      <c r="B329" s="282" t="s">
        <v>179</v>
      </c>
      <c r="C329" s="279"/>
      <c r="D329" s="279"/>
      <c r="E329" s="279"/>
      <c r="F329" s="280"/>
      <c r="G329" s="280"/>
      <c r="H329" s="280"/>
      <c r="I329" s="283">
        <f>I323</f>
        <v>41.1</v>
      </c>
      <c r="J329" s="281" t="s">
        <v>19</v>
      </c>
    </row>
    <row r="330" spans="1:10" s="41" customFormat="1" ht="19">
      <c r="A330" s="278"/>
      <c r="B330" s="272" t="s">
        <v>182</v>
      </c>
      <c r="C330" s="273"/>
      <c r="D330" s="273"/>
      <c r="E330" s="273"/>
      <c r="F330" s="274"/>
      <c r="G330" s="274"/>
      <c r="H330" s="274"/>
      <c r="I330" s="275"/>
      <c r="J330" s="281"/>
    </row>
    <row r="331" spans="1:10" s="41" customFormat="1" ht="19">
      <c r="A331" s="278"/>
      <c r="B331" s="282" t="s">
        <v>179</v>
      </c>
      <c r="C331" s="276"/>
      <c r="D331" s="273"/>
      <c r="E331" s="273"/>
      <c r="F331" s="274"/>
      <c r="G331" s="274"/>
      <c r="H331" s="274"/>
      <c r="I331" s="275">
        <f>I329</f>
        <v>41.1</v>
      </c>
      <c r="J331" s="281" t="s">
        <v>19</v>
      </c>
    </row>
    <row r="332" spans="1:10" s="41" customFormat="1" ht="19">
      <c r="A332" s="278"/>
      <c r="B332" s="272" t="s">
        <v>183</v>
      </c>
      <c r="C332" s="273"/>
      <c r="D332" s="273"/>
      <c r="E332" s="273"/>
      <c r="F332" s="274"/>
      <c r="G332" s="274"/>
      <c r="H332" s="274"/>
      <c r="I332" s="275"/>
      <c r="J332" s="281"/>
    </row>
    <row r="333" spans="1:10" s="41" customFormat="1" ht="19">
      <c r="A333" s="278"/>
      <c r="B333" s="272" t="s">
        <v>114</v>
      </c>
      <c r="C333" s="276">
        <v>1</v>
      </c>
      <c r="D333" s="273">
        <v>1</v>
      </c>
      <c r="E333" s="273">
        <v>2</v>
      </c>
      <c r="F333" s="274">
        <v>0.3</v>
      </c>
      <c r="G333" s="274">
        <v>0.23</v>
      </c>
      <c r="H333" s="274">
        <v>1.2</v>
      </c>
      <c r="I333" s="275">
        <f t="shared" ref="I333:I338" si="30">PRODUCT(C333:H333)</f>
        <v>0.1656</v>
      </c>
      <c r="J333" s="281"/>
    </row>
    <row r="334" spans="1:10" s="41" customFormat="1" ht="19">
      <c r="A334" s="278"/>
      <c r="B334" s="272" t="s">
        <v>115</v>
      </c>
      <c r="C334" s="276">
        <v>1</v>
      </c>
      <c r="D334" s="273">
        <v>1</v>
      </c>
      <c r="E334" s="273">
        <v>2</v>
      </c>
      <c r="F334" s="274">
        <v>0.3</v>
      </c>
      <c r="G334" s="274">
        <v>0.3</v>
      </c>
      <c r="H334" s="274">
        <v>1.2</v>
      </c>
      <c r="I334" s="275">
        <f t="shared" si="30"/>
        <v>0.216</v>
      </c>
      <c r="J334" s="281"/>
    </row>
    <row r="335" spans="1:10" s="41" customFormat="1" ht="19">
      <c r="A335" s="278"/>
      <c r="B335" s="272" t="s">
        <v>116</v>
      </c>
      <c r="C335" s="276">
        <v>1</v>
      </c>
      <c r="D335" s="273">
        <v>1</v>
      </c>
      <c r="E335" s="273">
        <v>4</v>
      </c>
      <c r="F335" s="274">
        <v>0.45</v>
      </c>
      <c r="G335" s="274">
        <v>0.23</v>
      </c>
      <c r="H335" s="274">
        <v>1.2</v>
      </c>
      <c r="I335" s="275">
        <f t="shared" si="30"/>
        <v>0.49680000000000002</v>
      </c>
      <c r="J335" s="281"/>
    </row>
    <row r="336" spans="1:10" s="41" customFormat="1" ht="19">
      <c r="A336" s="278"/>
      <c r="B336" s="272" t="s">
        <v>117</v>
      </c>
      <c r="C336" s="276">
        <v>1</v>
      </c>
      <c r="D336" s="273">
        <v>1</v>
      </c>
      <c r="E336" s="273">
        <v>9</v>
      </c>
      <c r="F336" s="274">
        <v>0.45</v>
      </c>
      <c r="G336" s="274">
        <v>0.3</v>
      </c>
      <c r="H336" s="274">
        <v>1.2</v>
      </c>
      <c r="I336" s="275">
        <f t="shared" si="30"/>
        <v>1.4579999999999997</v>
      </c>
      <c r="J336" s="281"/>
    </row>
    <row r="337" spans="1:10" s="41" customFormat="1" ht="19">
      <c r="A337" s="278"/>
      <c r="B337" s="272" t="s">
        <v>118</v>
      </c>
      <c r="C337" s="276">
        <v>1</v>
      </c>
      <c r="D337" s="273">
        <v>1</v>
      </c>
      <c r="E337" s="273">
        <v>4</v>
      </c>
      <c r="F337" s="274">
        <v>0.45</v>
      </c>
      <c r="G337" s="274">
        <v>0.3</v>
      </c>
      <c r="H337" s="274">
        <v>1.2</v>
      </c>
      <c r="I337" s="275">
        <f t="shared" si="30"/>
        <v>0.64800000000000002</v>
      </c>
      <c r="J337" s="281"/>
    </row>
    <row r="338" spans="1:10" s="41" customFormat="1" ht="19">
      <c r="A338" s="278"/>
      <c r="B338" s="272" t="s">
        <v>119</v>
      </c>
      <c r="C338" s="276">
        <v>1</v>
      </c>
      <c r="D338" s="273">
        <v>1</v>
      </c>
      <c r="E338" s="273">
        <v>4</v>
      </c>
      <c r="F338" s="274">
        <v>0.6</v>
      </c>
      <c r="G338" s="274">
        <v>0.23</v>
      </c>
      <c r="H338" s="274">
        <v>1.2</v>
      </c>
      <c r="I338" s="275">
        <f t="shared" si="30"/>
        <v>0.66239999999999999</v>
      </c>
      <c r="J338" s="281"/>
    </row>
    <row r="339" spans="1:10" s="41" customFormat="1" ht="19">
      <c r="A339" s="278"/>
      <c r="B339" s="272" t="s">
        <v>184</v>
      </c>
      <c r="C339" s="273"/>
      <c r="D339" s="273"/>
      <c r="E339" s="273"/>
      <c r="F339" s="274"/>
      <c r="G339" s="274"/>
      <c r="H339" s="274"/>
      <c r="I339" s="275"/>
      <c r="J339" s="281"/>
    </row>
    <row r="340" spans="1:10" s="41" customFormat="1" ht="19">
      <c r="A340" s="278"/>
      <c r="B340" s="272" t="s">
        <v>118</v>
      </c>
      <c r="C340" s="276">
        <v>1</v>
      </c>
      <c r="D340" s="273">
        <v>1</v>
      </c>
      <c r="E340" s="273">
        <v>2</v>
      </c>
      <c r="F340" s="274">
        <v>0.45</v>
      </c>
      <c r="G340" s="274">
        <v>0.3</v>
      </c>
      <c r="H340" s="274">
        <v>3.2</v>
      </c>
      <c r="I340" s="275">
        <f t="shared" ref="I340:I341" si="31">PRODUCT(C340:H340)</f>
        <v>0.8640000000000001</v>
      </c>
      <c r="J340" s="281"/>
    </row>
    <row r="341" spans="1:10" s="41" customFormat="1" ht="19">
      <c r="A341" s="278"/>
      <c r="B341" s="272" t="s">
        <v>119</v>
      </c>
      <c r="C341" s="276">
        <v>1</v>
      </c>
      <c r="D341" s="273">
        <v>1</v>
      </c>
      <c r="E341" s="273">
        <v>2</v>
      </c>
      <c r="F341" s="274">
        <v>0.6</v>
      </c>
      <c r="G341" s="274">
        <v>0.23</v>
      </c>
      <c r="H341" s="274">
        <v>3.2</v>
      </c>
      <c r="I341" s="275">
        <f t="shared" si="31"/>
        <v>0.8832000000000001</v>
      </c>
      <c r="J341" s="281"/>
    </row>
    <row r="342" spans="1:10" s="41" customFormat="1" ht="19">
      <c r="A342" s="278"/>
      <c r="B342" s="272" t="s">
        <v>185</v>
      </c>
      <c r="C342" s="273"/>
      <c r="D342" s="273"/>
      <c r="E342" s="273"/>
      <c r="F342" s="274"/>
      <c r="G342" s="274"/>
      <c r="H342" s="274"/>
      <c r="I342" s="275"/>
      <c r="J342" s="281"/>
    </row>
    <row r="343" spans="1:10" s="41" customFormat="1" ht="19">
      <c r="A343" s="278"/>
      <c r="B343" s="272" t="s">
        <v>116</v>
      </c>
      <c r="C343" s="276">
        <v>1</v>
      </c>
      <c r="D343" s="273">
        <v>1</v>
      </c>
      <c r="E343" s="273">
        <v>4</v>
      </c>
      <c r="F343" s="274">
        <v>0.45</v>
      </c>
      <c r="G343" s="274">
        <v>0.23</v>
      </c>
      <c r="H343" s="274">
        <v>3.2</v>
      </c>
      <c r="I343" s="275">
        <f t="shared" ref="I343:I361" si="32">PRODUCT(C343:H343)</f>
        <v>1.3248000000000002</v>
      </c>
      <c r="J343" s="281"/>
    </row>
    <row r="344" spans="1:10" s="41" customFormat="1" ht="19">
      <c r="A344" s="278"/>
      <c r="B344" s="272" t="s">
        <v>186</v>
      </c>
      <c r="C344" s="276"/>
      <c r="D344" s="273"/>
      <c r="E344" s="273"/>
      <c r="F344" s="274"/>
      <c r="G344" s="274"/>
      <c r="H344" s="274"/>
      <c r="I344" s="275"/>
      <c r="J344" s="281"/>
    </row>
    <row r="345" spans="1:10" s="41" customFormat="1" ht="19">
      <c r="A345" s="278"/>
      <c r="B345" s="272" t="s">
        <v>187</v>
      </c>
      <c r="C345" s="276">
        <v>1</v>
      </c>
      <c r="D345" s="273">
        <v>1</v>
      </c>
      <c r="E345" s="273">
        <v>1</v>
      </c>
      <c r="F345" s="274">
        <v>12.78</v>
      </c>
      <c r="G345" s="274">
        <v>0.23</v>
      </c>
      <c r="H345" s="274">
        <v>0.4</v>
      </c>
      <c r="I345" s="275">
        <f t="shared" si="32"/>
        <v>1.1757600000000001</v>
      </c>
      <c r="J345" s="281"/>
    </row>
    <row r="346" spans="1:10" s="41" customFormat="1" ht="19">
      <c r="A346" s="278"/>
      <c r="B346" s="272" t="s">
        <v>188</v>
      </c>
      <c r="C346" s="276">
        <v>1</v>
      </c>
      <c r="D346" s="273">
        <v>1</v>
      </c>
      <c r="E346" s="273">
        <v>2</v>
      </c>
      <c r="F346" s="274">
        <v>12.48</v>
      </c>
      <c r="G346" s="274">
        <v>0.23</v>
      </c>
      <c r="H346" s="274">
        <v>0.4</v>
      </c>
      <c r="I346" s="275">
        <f t="shared" si="32"/>
        <v>2.2963200000000001</v>
      </c>
      <c r="J346" s="281"/>
    </row>
    <row r="347" spans="1:10" s="41" customFormat="1" ht="19">
      <c r="A347" s="278"/>
      <c r="B347" s="272" t="s">
        <v>189</v>
      </c>
      <c r="C347" s="273"/>
      <c r="D347" s="273"/>
      <c r="E347" s="273"/>
      <c r="F347" s="274"/>
      <c r="G347" s="274"/>
      <c r="H347" s="274"/>
      <c r="I347" s="275"/>
      <c r="J347" s="281"/>
    </row>
    <row r="348" spans="1:10" s="41" customFormat="1" ht="19">
      <c r="A348" s="278"/>
      <c r="B348" s="272" t="s">
        <v>190</v>
      </c>
      <c r="C348" s="273">
        <v>1</v>
      </c>
      <c r="D348" s="273">
        <v>1</v>
      </c>
      <c r="E348" s="273">
        <v>1</v>
      </c>
      <c r="F348" s="274">
        <v>2.75</v>
      </c>
      <c r="G348" s="274">
        <v>4.5599999999999996</v>
      </c>
      <c r="H348" s="289">
        <v>0.125</v>
      </c>
      <c r="I348" s="275">
        <f t="shared" si="32"/>
        <v>1.5674999999999999</v>
      </c>
      <c r="J348" s="281"/>
    </row>
    <row r="349" spans="1:10" s="41" customFormat="1" ht="19">
      <c r="A349" s="278"/>
      <c r="B349" s="272" t="s">
        <v>191</v>
      </c>
      <c r="C349" s="273">
        <v>1</v>
      </c>
      <c r="D349" s="273">
        <v>1</v>
      </c>
      <c r="E349" s="273">
        <v>1</v>
      </c>
      <c r="F349" s="274">
        <v>2.75</v>
      </c>
      <c r="G349" s="274">
        <v>2.75</v>
      </c>
      <c r="H349" s="289">
        <v>0.2</v>
      </c>
      <c r="I349" s="275">
        <f t="shared" si="32"/>
        <v>1.5125000000000002</v>
      </c>
      <c r="J349" s="281"/>
    </row>
    <row r="350" spans="1:10" s="41" customFormat="1" ht="19">
      <c r="A350" s="278"/>
      <c r="B350" s="272" t="s">
        <v>192</v>
      </c>
      <c r="C350" s="273">
        <v>1</v>
      </c>
      <c r="D350" s="273">
        <v>1</v>
      </c>
      <c r="E350" s="273">
        <v>1</v>
      </c>
      <c r="F350" s="274">
        <v>2.75</v>
      </c>
      <c r="G350" s="274">
        <v>2.75</v>
      </c>
      <c r="H350" s="289">
        <v>0.2</v>
      </c>
      <c r="I350" s="275">
        <f t="shared" si="32"/>
        <v>1.5125000000000002</v>
      </c>
      <c r="J350" s="281"/>
    </row>
    <row r="351" spans="1:10" s="41" customFormat="1" ht="19">
      <c r="A351" s="278"/>
      <c r="B351" s="272" t="s">
        <v>193</v>
      </c>
      <c r="C351" s="273">
        <v>1</v>
      </c>
      <c r="D351" s="273">
        <v>1</v>
      </c>
      <c r="E351" s="273">
        <v>1</v>
      </c>
      <c r="F351" s="274">
        <v>1.36</v>
      </c>
      <c r="G351" s="274">
        <v>0.23</v>
      </c>
      <c r="H351" s="289">
        <v>0.15</v>
      </c>
      <c r="I351" s="275">
        <f t="shared" si="32"/>
        <v>4.6920000000000003E-2</v>
      </c>
      <c r="J351" s="281"/>
    </row>
    <row r="352" spans="1:10" s="41" customFormat="1" ht="19">
      <c r="A352" s="278"/>
      <c r="B352" s="272" t="s">
        <v>194</v>
      </c>
      <c r="C352" s="273">
        <v>1</v>
      </c>
      <c r="D352" s="273">
        <v>1</v>
      </c>
      <c r="E352" s="273">
        <v>1</v>
      </c>
      <c r="F352" s="274">
        <v>1.36</v>
      </c>
      <c r="G352" s="274">
        <v>0.23</v>
      </c>
      <c r="H352" s="289">
        <v>0.15</v>
      </c>
      <c r="I352" s="275">
        <f t="shared" si="32"/>
        <v>4.6920000000000003E-2</v>
      </c>
      <c r="J352" s="281"/>
    </row>
    <row r="353" spans="1:20" s="41" customFormat="1" ht="19">
      <c r="A353" s="278"/>
      <c r="B353" s="272" t="s">
        <v>195</v>
      </c>
      <c r="C353" s="273">
        <v>1</v>
      </c>
      <c r="D353" s="273">
        <v>1</v>
      </c>
      <c r="E353" s="273">
        <v>2</v>
      </c>
      <c r="F353" s="274">
        <v>1.36</v>
      </c>
      <c r="G353" s="274">
        <v>0.6</v>
      </c>
      <c r="H353" s="289">
        <v>7.4999999999999997E-2</v>
      </c>
      <c r="I353" s="275">
        <f t="shared" si="32"/>
        <v>0.12240000000000001</v>
      </c>
      <c r="J353" s="281"/>
    </row>
    <row r="354" spans="1:20" s="41" customFormat="1" ht="19">
      <c r="A354" s="278"/>
      <c r="B354" s="272" t="s">
        <v>196</v>
      </c>
      <c r="C354" s="273"/>
      <c r="D354" s="273"/>
      <c r="E354" s="273"/>
      <c r="F354" s="274"/>
      <c r="G354" s="274"/>
      <c r="H354" s="289"/>
      <c r="I354" s="275"/>
      <c r="J354" s="281"/>
    </row>
    <row r="355" spans="1:20" s="41" customFormat="1" ht="19">
      <c r="A355" s="278"/>
      <c r="B355" s="272" t="s">
        <v>197</v>
      </c>
      <c r="C355" s="273">
        <v>1</v>
      </c>
      <c r="D355" s="273">
        <v>1</v>
      </c>
      <c r="E355" s="273">
        <v>1</v>
      </c>
      <c r="F355" s="274">
        <v>11.72</v>
      </c>
      <c r="G355" s="274">
        <v>0.23</v>
      </c>
      <c r="H355" s="289">
        <v>0.4</v>
      </c>
      <c r="I355" s="275">
        <f t="shared" si="32"/>
        <v>1.0782400000000001</v>
      </c>
      <c r="J355" s="281"/>
    </row>
    <row r="356" spans="1:20" s="41" customFormat="1" ht="19">
      <c r="A356" s="278"/>
      <c r="B356" s="272" t="s">
        <v>198</v>
      </c>
      <c r="C356" s="273">
        <v>1</v>
      </c>
      <c r="D356" s="273">
        <v>1</v>
      </c>
      <c r="E356" s="273">
        <v>1</v>
      </c>
      <c r="F356" s="274">
        <v>1.53</v>
      </c>
      <c r="G356" s="274">
        <v>0.23</v>
      </c>
      <c r="H356" s="289">
        <v>0.4</v>
      </c>
      <c r="I356" s="275">
        <f t="shared" si="32"/>
        <v>0.14076000000000002</v>
      </c>
      <c r="J356" s="281"/>
    </row>
    <row r="357" spans="1:20" s="41" customFormat="1" ht="19">
      <c r="A357" s="278"/>
      <c r="B357" s="272" t="s">
        <v>189</v>
      </c>
      <c r="C357" s="273">
        <v>1</v>
      </c>
      <c r="D357" s="273">
        <v>1</v>
      </c>
      <c r="E357" s="273">
        <v>1</v>
      </c>
      <c r="F357" s="274">
        <v>4.33</v>
      </c>
      <c r="G357" s="274">
        <v>1.53</v>
      </c>
      <c r="H357" s="289">
        <v>0.125</v>
      </c>
      <c r="I357" s="275">
        <f t="shared" si="32"/>
        <v>0.82811250000000003</v>
      </c>
      <c r="J357" s="281"/>
    </row>
    <row r="358" spans="1:20" s="41" customFormat="1" ht="19">
      <c r="A358" s="278"/>
      <c r="B358" s="272" t="s">
        <v>199</v>
      </c>
      <c r="C358" s="273">
        <v>1</v>
      </c>
      <c r="D358" s="273">
        <v>1</v>
      </c>
      <c r="E358" s="273">
        <v>1</v>
      </c>
      <c r="F358" s="274">
        <v>11.72</v>
      </c>
      <c r="G358" s="274">
        <v>0.2</v>
      </c>
      <c r="H358" s="289">
        <v>1.8</v>
      </c>
      <c r="I358" s="275">
        <f t="shared" si="32"/>
        <v>4.2192000000000007</v>
      </c>
      <c r="J358" s="281"/>
    </row>
    <row r="359" spans="1:20" s="41" customFormat="1" ht="19">
      <c r="A359" s="278"/>
      <c r="B359" s="272" t="s">
        <v>200</v>
      </c>
      <c r="C359" s="273">
        <v>1</v>
      </c>
      <c r="D359" s="273">
        <v>1</v>
      </c>
      <c r="E359" s="273">
        <v>1</v>
      </c>
      <c r="F359" s="274">
        <v>1.53</v>
      </c>
      <c r="G359" s="274">
        <v>0.2</v>
      </c>
      <c r="H359" s="289">
        <v>1.8</v>
      </c>
      <c r="I359" s="275">
        <f t="shared" si="32"/>
        <v>0.55080000000000007</v>
      </c>
      <c r="J359" s="281"/>
    </row>
    <row r="360" spans="1:20" s="41" customFormat="1" ht="19">
      <c r="A360" s="278"/>
      <c r="B360" s="272" t="s">
        <v>201</v>
      </c>
      <c r="C360" s="273">
        <v>1</v>
      </c>
      <c r="D360" s="273">
        <v>1</v>
      </c>
      <c r="E360" s="273">
        <v>1</v>
      </c>
      <c r="F360" s="274">
        <v>4.33</v>
      </c>
      <c r="G360" s="274">
        <v>1.53</v>
      </c>
      <c r="H360" s="289">
        <v>0.1</v>
      </c>
      <c r="I360" s="275">
        <f t="shared" si="32"/>
        <v>0.66249000000000002</v>
      </c>
      <c r="J360" s="281"/>
    </row>
    <row r="361" spans="1:20" s="41" customFormat="1" ht="19">
      <c r="A361" s="278"/>
      <c r="B361" s="272" t="s">
        <v>202</v>
      </c>
      <c r="C361" s="273">
        <v>1</v>
      </c>
      <c r="D361" s="273">
        <v>2</v>
      </c>
      <c r="E361" s="273">
        <v>1</v>
      </c>
      <c r="F361" s="274">
        <v>0.6</v>
      </c>
      <c r="G361" s="274">
        <v>0.6</v>
      </c>
      <c r="H361" s="289">
        <v>0.1</v>
      </c>
      <c r="I361" s="275">
        <f t="shared" si="32"/>
        <v>7.1999999999999995E-2</v>
      </c>
      <c r="J361" s="281"/>
    </row>
    <row r="362" spans="1:20" s="41" customFormat="1">
      <c r="A362" s="278"/>
      <c r="B362" s="272"/>
      <c r="C362" s="273"/>
      <c r="D362" s="273"/>
      <c r="E362" s="273"/>
      <c r="F362" s="274"/>
      <c r="G362" s="274"/>
      <c r="H362" s="274"/>
      <c r="I362" s="275">
        <f>SUM(I333:I361)</f>
        <v>22.551222499999998</v>
      </c>
      <c r="J362" s="281"/>
    </row>
    <row r="363" spans="1:20" s="41" customFormat="1" ht="19">
      <c r="A363" s="278"/>
      <c r="B363" s="272"/>
      <c r="C363" s="273"/>
      <c r="D363" s="273"/>
      <c r="E363" s="273"/>
      <c r="F363" s="274"/>
      <c r="G363" s="274"/>
      <c r="H363" s="274" t="s">
        <v>161</v>
      </c>
      <c r="I363" s="275">
        <v>22.6</v>
      </c>
      <c r="J363" s="281" t="s">
        <v>19</v>
      </c>
    </row>
    <row r="364" spans="1:20" s="35" customFormat="1" ht="114">
      <c r="A364" s="271">
        <v>10</v>
      </c>
      <c r="B364" s="290" t="s">
        <v>1357</v>
      </c>
      <c r="C364" s="291"/>
      <c r="D364" s="273"/>
      <c r="E364" s="273"/>
      <c r="F364" s="274"/>
      <c r="G364" s="274"/>
      <c r="H364" s="274"/>
      <c r="I364" s="275"/>
      <c r="J364" s="340"/>
      <c r="T364" s="32"/>
    </row>
    <row r="365" spans="1:20" s="35" customFormat="1" ht="19">
      <c r="A365" s="271"/>
      <c r="B365" s="272" t="s">
        <v>203</v>
      </c>
      <c r="C365" s="274"/>
      <c r="D365" s="274">
        <f>I174+I251+I323+I325+I327+I329+I331+I363</f>
        <v>361.80000000000007</v>
      </c>
      <c r="E365" s="273">
        <v>125</v>
      </c>
      <c r="F365" s="274"/>
      <c r="G365" s="274"/>
      <c r="H365" s="274">
        <f>D365*E365</f>
        <v>45225.000000000007</v>
      </c>
      <c r="I365" s="275">
        <f>H365/1000</f>
        <v>45.225000000000009</v>
      </c>
      <c r="J365" s="340" t="s">
        <v>26</v>
      </c>
      <c r="T365" s="32"/>
    </row>
    <row r="366" spans="1:20" s="35" customFormat="1" ht="209">
      <c r="A366" s="271">
        <v>11</v>
      </c>
      <c r="B366" s="290" t="s">
        <v>1358</v>
      </c>
      <c r="C366" s="291"/>
      <c r="D366" s="273"/>
      <c r="E366" s="273"/>
      <c r="F366" s="274"/>
      <c r="G366" s="274"/>
      <c r="H366" s="274"/>
      <c r="I366" s="275"/>
      <c r="J366" s="340"/>
      <c r="T366" s="32"/>
    </row>
    <row r="367" spans="1:20" s="35" customFormat="1" ht="19">
      <c r="A367" s="271"/>
      <c r="B367" s="290" t="s">
        <v>1336</v>
      </c>
      <c r="C367" s="291"/>
      <c r="D367" s="273"/>
      <c r="E367" s="273"/>
      <c r="F367" s="274"/>
      <c r="G367" s="274"/>
      <c r="H367" s="274"/>
      <c r="I367" s="275">
        <f>I365</f>
        <v>45.225000000000009</v>
      </c>
      <c r="J367" s="340" t="s">
        <v>26</v>
      </c>
      <c r="T367" s="32"/>
    </row>
    <row r="368" spans="1:20" s="41" customFormat="1">
      <c r="A368" s="278"/>
      <c r="B368" s="272"/>
      <c r="C368" s="273"/>
      <c r="D368" s="273"/>
      <c r="E368" s="273"/>
      <c r="F368" s="274"/>
      <c r="G368" s="274"/>
      <c r="H368" s="274"/>
      <c r="I368" s="275"/>
      <c r="J368" s="281"/>
    </row>
    <row r="369" spans="1:13" ht="171">
      <c r="A369" s="271">
        <v>12</v>
      </c>
      <c r="B369" s="7" t="s">
        <v>1359</v>
      </c>
      <c r="C369" s="273"/>
      <c r="D369" s="273"/>
      <c r="E369" s="273"/>
      <c r="F369" s="274"/>
      <c r="G369" s="274"/>
      <c r="H369" s="274"/>
      <c r="I369" s="275"/>
      <c r="J369" s="338"/>
    </row>
    <row r="370" spans="1:13" ht="19">
      <c r="A370" s="271"/>
      <c r="B370" s="272" t="s">
        <v>205</v>
      </c>
      <c r="C370" s="273"/>
      <c r="D370" s="273"/>
      <c r="E370" s="273"/>
      <c r="F370" s="274"/>
      <c r="G370" s="274"/>
      <c r="H370" s="274"/>
      <c r="I370" s="275"/>
      <c r="J370" s="338"/>
    </row>
    <row r="371" spans="1:13" ht="19">
      <c r="A371" s="271"/>
      <c r="B371" s="272" t="s">
        <v>206</v>
      </c>
      <c r="C371" s="273">
        <v>1</v>
      </c>
      <c r="D371" s="273">
        <v>1</v>
      </c>
      <c r="E371" s="273">
        <v>1</v>
      </c>
      <c r="F371" s="274">
        <v>8.76</v>
      </c>
      <c r="G371" s="274">
        <v>0.23</v>
      </c>
      <c r="H371" s="274">
        <v>2.65</v>
      </c>
      <c r="I371" s="275">
        <f t="shared" ref="I371:I380" si="33">PRODUCT(C371:H371)</f>
        <v>5.3392200000000001</v>
      </c>
      <c r="J371" s="338"/>
      <c r="K371" s="32">
        <v>3.05</v>
      </c>
      <c r="L371" s="32">
        <v>0.3</v>
      </c>
      <c r="M371" s="32">
        <f>K371-L371</f>
        <v>2.75</v>
      </c>
    </row>
    <row r="372" spans="1:13" ht="19">
      <c r="A372" s="271"/>
      <c r="B372" s="272" t="s">
        <v>207</v>
      </c>
      <c r="C372" s="273">
        <v>-1</v>
      </c>
      <c r="D372" s="273">
        <v>1</v>
      </c>
      <c r="E372" s="273">
        <v>1</v>
      </c>
      <c r="F372" s="274">
        <v>1.5</v>
      </c>
      <c r="G372" s="274">
        <v>0.23</v>
      </c>
      <c r="H372" s="274">
        <v>1.2</v>
      </c>
      <c r="I372" s="275">
        <f t="shared" si="33"/>
        <v>-0.41400000000000003</v>
      </c>
      <c r="J372" s="338"/>
    </row>
    <row r="373" spans="1:13" ht="19">
      <c r="A373" s="271"/>
      <c r="B373" s="272" t="s">
        <v>208</v>
      </c>
      <c r="C373" s="273">
        <v>1</v>
      </c>
      <c r="D373" s="273">
        <v>1</v>
      </c>
      <c r="E373" s="273">
        <v>1</v>
      </c>
      <c r="F373" s="274">
        <v>8.33</v>
      </c>
      <c r="G373" s="274">
        <v>0.23</v>
      </c>
      <c r="H373" s="274">
        <v>2.7</v>
      </c>
      <c r="I373" s="275">
        <f t="shared" si="33"/>
        <v>5.1729300000000009</v>
      </c>
      <c r="J373" s="338"/>
    </row>
    <row r="374" spans="1:13" ht="19">
      <c r="A374" s="271"/>
      <c r="B374" s="272" t="s">
        <v>209</v>
      </c>
      <c r="C374" s="273">
        <v>-1</v>
      </c>
      <c r="D374" s="273">
        <v>1</v>
      </c>
      <c r="E374" s="273">
        <v>1</v>
      </c>
      <c r="F374" s="274">
        <v>0.9</v>
      </c>
      <c r="G374" s="274">
        <v>2.1</v>
      </c>
      <c r="H374" s="274">
        <v>2.1</v>
      </c>
      <c r="I374" s="275">
        <f t="shared" si="33"/>
        <v>-3.9690000000000003</v>
      </c>
      <c r="J374" s="338"/>
      <c r="M374" s="32">
        <f>0.4-0.125</f>
        <v>0.27500000000000002</v>
      </c>
    </row>
    <row r="375" spans="1:13" ht="19">
      <c r="A375" s="271"/>
      <c r="B375" s="272" t="s">
        <v>210</v>
      </c>
      <c r="C375" s="273">
        <v>1</v>
      </c>
      <c r="D375" s="273">
        <v>1</v>
      </c>
      <c r="E375" s="273">
        <v>1</v>
      </c>
      <c r="F375" s="274">
        <v>5.64</v>
      </c>
      <c r="G375" s="274">
        <v>0.23</v>
      </c>
      <c r="H375" s="274">
        <v>2.7</v>
      </c>
      <c r="I375" s="275">
        <f t="shared" si="33"/>
        <v>3.50244</v>
      </c>
      <c r="J375" s="338"/>
      <c r="M375" s="32">
        <v>0.4</v>
      </c>
    </row>
    <row r="376" spans="1:13" ht="19">
      <c r="A376" s="271"/>
      <c r="B376" s="272" t="s">
        <v>211</v>
      </c>
      <c r="C376" s="273">
        <v>-1</v>
      </c>
      <c r="D376" s="273">
        <v>1</v>
      </c>
      <c r="E376" s="273">
        <v>1</v>
      </c>
      <c r="F376" s="274">
        <v>0.75</v>
      </c>
      <c r="G376" s="274">
        <v>0.23</v>
      </c>
      <c r="H376" s="274">
        <v>2.1</v>
      </c>
      <c r="I376" s="275">
        <f t="shared" si="33"/>
        <v>-0.36225000000000007</v>
      </c>
      <c r="J376" s="338"/>
      <c r="M376" s="32">
        <f>0.4-0.125</f>
        <v>0.27500000000000002</v>
      </c>
    </row>
    <row r="377" spans="1:13" ht="19">
      <c r="A377" s="271"/>
      <c r="B377" s="272" t="s">
        <v>212</v>
      </c>
      <c r="C377" s="273">
        <v>1</v>
      </c>
      <c r="D377" s="273">
        <v>1</v>
      </c>
      <c r="E377" s="273">
        <v>1</v>
      </c>
      <c r="F377" s="274">
        <v>8.2799999999999994</v>
      </c>
      <c r="G377" s="274">
        <v>0.23</v>
      </c>
      <c r="H377" s="274">
        <v>2.65</v>
      </c>
      <c r="I377" s="275">
        <f t="shared" si="33"/>
        <v>5.0466599999999993</v>
      </c>
      <c r="J377" s="338"/>
      <c r="M377" s="32">
        <f>M376/2</f>
        <v>0.13750000000000001</v>
      </c>
    </row>
    <row r="378" spans="1:13" ht="19">
      <c r="A378" s="271"/>
      <c r="B378" s="272" t="s">
        <v>213</v>
      </c>
      <c r="C378" s="273">
        <v>-1</v>
      </c>
      <c r="D378" s="273">
        <v>1</v>
      </c>
      <c r="E378" s="273">
        <v>1</v>
      </c>
      <c r="F378" s="274">
        <v>0.9</v>
      </c>
      <c r="G378" s="274">
        <v>0.23</v>
      </c>
      <c r="H378" s="274">
        <v>2.1</v>
      </c>
      <c r="I378" s="275">
        <f t="shared" si="33"/>
        <v>-0.43470000000000003</v>
      </c>
      <c r="J378" s="338"/>
      <c r="M378" s="32">
        <f>3.05-M377</f>
        <v>2.9124999999999996</v>
      </c>
    </row>
    <row r="379" spans="1:13" ht="19">
      <c r="A379" s="271"/>
      <c r="B379" s="272" t="s">
        <v>214</v>
      </c>
      <c r="C379" s="273">
        <v>-1</v>
      </c>
      <c r="D379" s="273">
        <v>1</v>
      </c>
      <c r="E379" s="273">
        <v>1</v>
      </c>
      <c r="F379" s="274">
        <v>1.36</v>
      </c>
      <c r="G379" s="274">
        <v>0.23</v>
      </c>
      <c r="H379" s="274">
        <v>0.15</v>
      </c>
      <c r="I379" s="275">
        <f t="shared" si="33"/>
        <v>-4.6920000000000003E-2</v>
      </c>
      <c r="J379" s="338"/>
    </row>
    <row r="380" spans="1:13" ht="19">
      <c r="A380" s="271"/>
      <c r="B380" s="272" t="s">
        <v>215</v>
      </c>
      <c r="C380" s="273">
        <v>-1</v>
      </c>
      <c r="D380" s="273">
        <v>1</v>
      </c>
      <c r="E380" s="273">
        <v>1</v>
      </c>
      <c r="F380" s="274">
        <v>1.1599999999999999</v>
      </c>
      <c r="G380" s="274">
        <v>0.23</v>
      </c>
      <c r="H380" s="274">
        <v>0.15</v>
      </c>
      <c r="I380" s="275">
        <f t="shared" si="33"/>
        <v>-4.0019999999999993E-2</v>
      </c>
      <c r="J380" s="338"/>
    </row>
    <row r="381" spans="1:13">
      <c r="A381" s="271"/>
      <c r="B381" s="272"/>
      <c r="C381" s="273"/>
      <c r="D381" s="273"/>
      <c r="E381" s="273"/>
      <c r="F381" s="274"/>
      <c r="G381" s="274"/>
      <c r="H381" s="274"/>
      <c r="I381" s="275">
        <f>SUM(I371:I380)</f>
        <v>13.794359999999999</v>
      </c>
      <c r="J381" s="338"/>
    </row>
    <row r="382" spans="1:13" ht="19">
      <c r="A382" s="271"/>
      <c r="B382" s="272"/>
      <c r="C382" s="273"/>
      <c r="D382" s="273"/>
      <c r="E382" s="273"/>
      <c r="F382" s="274"/>
      <c r="G382" s="274"/>
      <c r="H382" s="274" t="s">
        <v>161</v>
      </c>
      <c r="I382" s="275">
        <v>13.8</v>
      </c>
      <c r="J382" s="338" t="s">
        <v>19</v>
      </c>
    </row>
    <row r="383" spans="1:13" ht="19">
      <c r="A383" s="271"/>
      <c r="B383" s="272" t="s">
        <v>216</v>
      </c>
      <c r="C383" s="273"/>
      <c r="D383" s="273"/>
      <c r="E383" s="273"/>
      <c r="F383" s="274"/>
      <c r="G383" s="274"/>
      <c r="H383" s="274"/>
      <c r="I383" s="275"/>
      <c r="J383" s="338"/>
    </row>
    <row r="384" spans="1:13" ht="19">
      <c r="A384" s="271"/>
      <c r="B384" s="272" t="s">
        <v>217</v>
      </c>
      <c r="C384" s="273">
        <v>1</v>
      </c>
      <c r="D384" s="273">
        <v>1</v>
      </c>
      <c r="E384" s="273">
        <v>2</v>
      </c>
      <c r="F384" s="274">
        <v>35.35</v>
      </c>
      <c r="G384" s="274">
        <v>0.23</v>
      </c>
      <c r="H384" s="274">
        <v>2.65</v>
      </c>
      <c r="I384" s="275">
        <f t="shared" ref="I384:I390" si="34">PRODUCT(C384:H384)</f>
        <v>43.091650000000008</v>
      </c>
      <c r="J384" s="338"/>
    </row>
    <row r="385" spans="1:10" ht="19">
      <c r="A385" s="271"/>
      <c r="B385" s="272" t="s">
        <v>218</v>
      </c>
      <c r="C385" s="273">
        <v>1</v>
      </c>
      <c r="D385" s="273">
        <v>1</v>
      </c>
      <c r="E385" s="273">
        <v>1</v>
      </c>
      <c r="F385" s="274">
        <v>8.2799999999999994</v>
      </c>
      <c r="G385" s="274">
        <v>0.23</v>
      </c>
      <c r="H385" s="274">
        <v>2.65</v>
      </c>
      <c r="I385" s="275">
        <f t="shared" si="34"/>
        <v>5.0466599999999993</v>
      </c>
      <c r="J385" s="338"/>
    </row>
    <row r="386" spans="1:10" ht="19">
      <c r="A386" s="271"/>
      <c r="B386" s="272" t="s">
        <v>219</v>
      </c>
      <c r="C386" s="273">
        <v>1</v>
      </c>
      <c r="D386" s="273">
        <v>1</v>
      </c>
      <c r="E386" s="273">
        <v>2</v>
      </c>
      <c r="F386" s="274">
        <v>2.15</v>
      </c>
      <c r="G386" s="274">
        <v>0.23</v>
      </c>
      <c r="H386" s="274">
        <v>2.65</v>
      </c>
      <c r="I386" s="275">
        <f t="shared" si="34"/>
        <v>2.6208499999999999</v>
      </c>
      <c r="J386" s="338"/>
    </row>
    <row r="387" spans="1:10" ht="19">
      <c r="A387" s="271"/>
      <c r="B387" s="272" t="s">
        <v>220</v>
      </c>
      <c r="C387" s="273">
        <v>1</v>
      </c>
      <c r="D387" s="273">
        <v>1</v>
      </c>
      <c r="E387" s="273">
        <v>3</v>
      </c>
      <c r="F387" s="274">
        <v>2.29</v>
      </c>
      <c r="G387" s="274">
        <v>0.23</v>
      </c>
      <c r="H387" s="274">
        <v>2.65</v>
      </c>
      <c r="I387" s="275">
        <f t="shared" si="34"/>
        <v>4.187265</v>
      </c>
      <c r="J387" s="338"/>
    </row>
    <row r="388" spans="1:10" ht="19">
      <c r="A388" s="271"/>
      <c r="B388" s="272" t="s">
        <v>221</v>
      </c>
      <c r="C388" s="273">
        <v>-1</v>
      </c>
      <c r="D388" s="273">
        <v>1</v>
      </c>
      <c r="E388" s="273">
        <v>2</v>
      </c>
      <c r="F388" s="274">
        <v>1</v>
      </c>
      <c r="G388" s="274">
        <v>0.23</v>
      </c>
      <c r="H388" s="274">
        <v>2.1</v>
      </c>
      <c r="I388" s="275">
        <f t="shared" si="34"/>
        <v>-0.96600000000000008</v>
      </c>
      <c r="J388" s="338"/>
    </row>
    <row r="389" spans="1:10" ht="19">
      <c r="A389" s="271"/>
      <c r="B389" s="272" t="s">
        <v>222</v>
      </c>
      <c r="C389" s="273">
        <v>-1</v>
      </c>
      <c r="D389" s="273">
        <v>2</v>
      </c>
      <c r="E389" s="273">
        <v>2</v>
      </c>
      <c r="F389" s="274">
        <v>0.9</v>
      </c>
      <c r="G389" s="274">
        <v>0.23</v>
      </c>
      <c r="H389" s="274">
        <v>2.1</v>
      </c>
      <c r="I389" s="275">
        <f t="shared" si="34"/>
        <v>-1.7388000000000001</v>
      </c>
      <c r="J389" s="338"/>
    </row>
    <row r="390" spans="1:10" ht="19">
      <c r="A390" s="271"/>
      <c r="B390" s="272" t="s">
        <v>223</v>
      </c>
      <c r="C390" s="273">
        <v>-1</v>
      </c>
      <c r="D390" s="273">
        <v>1</v>
      </c>
      <c r="E390" s="273">
        <v>1</v>
      </c>
      <c r="F390" s="274">
        <v>0.9</v>
      </c>
      <c r="G390" s="274">
        <v>0.23</v>
      </c>
      <c r="H390" s="274">
        <v>2.1</v>
      </c>
      <c r="I390" s="275">
        <f t="shared" si="34"/>
        <v>-0.43470000000000003</v>
      </c>
      <c r="J390" s="338"/>
    </row>
    <row r="391" spans="1:10" ht="19">
      <c r="A391" s="292"/>
      <c r="B391" s="272" t="s">
        <v>224</v>
      </c>
      <c r="C391" s="273">
        <v>-1</v>
      </c>
      <c r="D391" s="273">
        <v>1</v>
      </c>
      <c r="E391" s="273">
        <v>2</v>
      </c>
      <c r="F391" s="274">
        <v>0.85</v>
      </c>
      <c r="G391" s="274">
        <v>0.23</v>
      </c>
      <c r="H391" s="274">
        <v>1.35</v>
      </c>
      <c r="I391" s="275">
        <f>PRODUCT(C391:H391)</f>
        <v>-0.52785000000000004</v>
      </c>
      <c r="J391" s="338"/>
    </row>
    <row r="392" spans="1:10" ht="19">
      <c r="A392" s="292"/>
      <c r="B392" s="272" t="s">
        <v>225</v>
      </c>
      <c r="C392" s="273">
        <v>-1</v>
      </c>
      <c r="D392" s="273">
        <v>1</v>
      </c>
      <c r="E392" s="273">
        <v>2</v>
      </c>
      <c r="F392" s="274">
        <v>1.2</v>
      </c>
      <c r="G392" s="274">
        <v>0.23</v>
      </c>
      <c r="H392" s="274">
        <v>1.05</v>
      </c>
      <c r="I392" s="275">
        <f>PRODUCT(C392:H392)</f>
        <v>-0.57960000000000012</v>
      </c>
      <c r="J392" s="338"/>
    </row>
    <row r="393" spans="1:10" ht="19">
      <c r="A393" s="271"/>
      <c r="B393" s="272" t="s">
        <v>226</v>
      </c>
      <c r="C393" s="273">
        <v>-1</v>
      </c>
      <c r="D393" s="273">
        <v>1</v>
      </c>
      <c r="E393" s="273">
        <v>2</v>
      </c>
      <c r="F393" s="274">
        <v>0.9</v>
      </c>
      <c r="G393" s="274">
        <v>0.23</v>
      </c>
      <c r="H393" s="274">
        <v>0.13500000000000001</v>
      </c>
      <c r="I393" s="275">
        <f>PRODUCT(C393:H393)</f>
        <v>-5.5890000000000009E-2</v>
      </c>
      <c r="J393" s="338"/>
    </row>
    <row r="394" spans="1:10" ht="19">
      <c r="A394" s="271"/>
      <c r="B394" s="272" t="s">
        <v>227</v>
      </c>
      <c r="C394" s="273">
        <v>-1</v>
      </c>
      <c r="D394" s="273">
        <v>1</v>
      </c>
      <c r="E394" s="273">
        <v>2</v>
      </c>
      <c r="F394" s="274">
        <v>1.35</v>
      </c>
      <c r="G394" s="274">
        <v>0.23</v>
      </c>
      <c r="H394" s="274">
        <v>1.35</v>
      </c>
      <c r="I394" s="275">
        <f>PRODUCT(C394:H394)</f>
        <v>-0.83835000000000015</v>
      </c>
      <c r="J394" s="338"/>
    </row>
    <row r="395" spans="1:10" ht="19">
      <c r="A395" s="271"/>
      <c r="B395" s="272" t="s">
        <v>228</v>
      </c>
      <c r="C395" s="273">
        <v>-1</v>
      </c>
      <c r="D395" s="273">
        <v>1</v>
      </c>
      <c r="E395" s="273">
        <v>2</v>
      </c>
      <c r="F395" s="274">
        <v>1.05</v>
      </c>
      <c r="G395" s="274">
        <v>0.23</v>
      </c>
      <c r="H395" s="274">
        <v>1.35</v>
      </c>
      <c r="I395" s="275">
        <f t="shared" ref="I395:I397" si="35">PRODUCT(C395:H395)</f>
        <v>-0.65205000000000013</v>
      </c>
      <c r="J395" s="338"/>
    </row>
    <row r="396" spans="1:10" ht="19">
      <c r="A396" s="271"/>
      <c r="B396" s="272" t="s">
        <v>229</v>
      </c>
      <c r="C396" s="273">
        <v>-1</v>
      </c>
      <c r="D396" s="273">
        <v>1</v>
      </c>
      <c r="E396" s="273">
        <v>2</v>
      </c>
      <c r="F396" s="274">
        <v>1.5</v>
      </c>
      <c r="G396" s="274">
        <v>0.23</v>
      </c>
      <c r="H396" s="274">
        <v>1.35</v>
      </c>
      <c r="I396" s="275">
        <f t="shared" si="35"/>
        <v>-0.93150000000000011</v>
      </c>
      <c r="J396" s="338"/>
    </row>
    <row r="397" spans="1:10" ht="19">
      <c r="A397" s="271"/>
      <c r="B397" s="272" t="s">
        <v>230</v>
      </c>
      <c r="C397" s="273">
        <v>-1</v>
      </c>
      <c r="D397" s="273">
        <v>1</v>
      </c>
      <c r="E397" s="273">
        <v>2</v>
      </c>
      <c r="F397" s="274">
        <v>0.6</v>
      </c>
      <c r="G397" s="274">
        <v>0.23</v>
      </c>
      <c r="H397" s="274">
        <v>1.35</v>
      </c>
      <c r="I397" s="275">
        <f t="shared" si="35"/>
        <v>-0.37260000000000004</v>
      </c>
      <c r="J397" s="338"/>
    </row>
    <row r="398" spans="1:10" ht="19">
      <c r="A398" s="271"/>
      <c r="B398" s="272" t="s">
        <v>231</v>
      </c>
      <c r="C398" s="273">
        <v>-1</v>
      </c>
      <c r="D398" s="273">
        <v>2</v>
      </c>
      <c r="E398" s="273">
        <v>2</v>
      </c>
      <c r="F398" s="274">
        <v>0.75</v>
      </c>
      <c r="G398" s="274">
        <v>0.23</v>
      </c>
      <c r="H398" s="274">
        <v>0.6</v>
      </c>
      <c r="I398" s="275">
        <f>PRODUCT(C398:H398)</f>
        <v>-0.41400000000000003</v>
      </c>
      <c r="J398" s="338"/>
    </row>
    <row r="399" spans="1:10" ht="19">
      <c r="A399" s="271"/>
      <c r="B399" s="272" t="s">
        <v>232</v>
      </c>
      <c r="C399" s="273">
        <v>-1</v>
      </c>
      <c r="D399" s="273">
        <v>1</v>
      </c>
      <c r="E399" s="273">
        <v>1</v>
      </c>
      <c r="F399" s="274">
        <v>1.8</v>
      </c>
      <c r="G399" s="274">
        <v>0.23</v>
      </c>
      <c r="H399" s="274">
        <v>1.35</v>
      </c>
      <c r="I399" s="275">
        <f>PRODUCT(C399:H399)</f>
        <v>-0.55890000000000006</v>
      </c>
      <c r="J399" s="338"/>
    </row>
    <row r="400" spans="1:10" ht="19">
      <c r="A400" s="271"/>
      <c r="B400" s="272" t="s">
        <v>233</v>
      </c>
      <c r="C400" s="273">
        <v>-1</v>
      </c>
      <c r="D400" s="273">
        <v>1</v>
      </c>
      <c r="E400" s="273">
        <v>2</v>
      </c>
      <c r="F400" s="274">
        <v>1.46</v>
      </c>
      <c r="G400" s="274">
        <v>0.23</v>
      </c>
      <c r="H400" s="274">
        <v>0.15</v>
      </c>
      <c r="I400" s="275">
        <f t="shared" ref="I400:I401" si="36">PRODUCT(C400:H400)</f>
        <v>-0.10074</v>
      </c>
      <c r="J400" s="338"/>
    </row>
    <row r="401" spans="1:11" ht="19">
      <c r="A401" s="271"/>
      <c r="B401" s="272" t="s">
        <v>234</v>
      </c>
      <c r="C401" s="273">
        <v>-1</v>
      </c>
      <c r="D401" s="273">
        <v>2</v>
      </c>
      <c r="E401" s="273">
        <v>2</v>
      </c>
      <c r="F401" s="274">
        <v>1.36</v>
      </c>
      <c r="G401" s="274">
        <v>0.23</v>
      </c>
      <c r="H401" s="274">
        <v>0.15</v>
      </c>
      <c r="I401" s="275">
        <f t="shared" si="36"/>
        <v>-0.18768000000000001</v>
      </c>
      <c r="J401" s="338"/>
      <c r="K401" s="32">
        <f>F401+0.46</f>
        <v>1.82</v>
      </c>
    </row>
    <row r="402" spans="1:11" ht="19">
      <c r="A402" s="292"/>
      <c r="B402" s="272" t="s">
        <v>235</v>
      </c>
      <c r="C402" s="273">
        <v>-1</v>
      </c>
      <c r="D402" s="273">
        <v>1</v>
      </c>
      <c r="E402" s="273">
        <v>2</v>
      </c>
      <c r="F402" s="274">
        <v>1.2</v>
      </c>
      <c r="G402" s="274">
        <v>0.23</v>
      </c>
      <c r="H402" s="274">
        <v>0.2</v>
      </c>
      <c r="I402" s="275">
        <f>PRODUCT(C402:H402)</f>
        <v>-0.11040000000000001</v>
      </c>
      <c r="J402" s="338"/>
    </row>
    <row r="403" spans="1:11" ht="19">
      <c r="A403" s="271"/>
      <c r="B403" s="272" t="s">
        <v>226</v>
      </c>
      <c r="C403" s="273">
        <v>-1</v>
      </c>
      <c r="D403" s="273">
        <v>1</v>
      </c>
      <c r="E403" s="273">
        <v>2</v>
      </c>
      <c r="F403" s="274">
        <v>0.9</v>
      </c>
      <c r="G403" s="274">
        <v>0.23</v>
      </c>
      <c r="H403" s="274">
        <v>0.2</v>
      </c>
      <c r="I403" s="275">
        <f>PRODUCT(C403:H403)</f>
        <v>-8.2800000000000012E-2</v>
      </c>
      <c r="J403" s="338"/>
    </row>
    <row r="404" spans="1:11" ht="19">
      <c r="A404" s="271"/>
      <c r="B404" s="272" t="s">
        <v>227</v>
      </c>
      <c r="C404" s="273">
        <v>-1</v>
      </c>
      <c r="D404" s="273">
        <v>1</v>
      </c>
      <c r="E404" s="273">
        <v>2</v>
      </c>
      <c r="F404" s="274">
        <v>1.35</v>
      </c>
      <c r="G404" s="274">
        <v>0.23</v>
      </c>
      <c r="H404" s="274">
        <v>0.2</v>
      </c>
      <c r="I404" s="275">
        <f>PRODUCT(C404:H404)</f>
        <v>-0.12420000000000003</v>
      </c>
      <c r="J404" s="338"/>
    </row>
    <row r="405" spans="1:11" ht="19">
      <c r="A405" s="271"/>
      <c r="B405" s="272" t="s">
        <v>228</v>
      </c>
      <c r="C405" s="273">
        <v>-1</v>
      </c>
      <c r="D405" s="273">
        <v>1</v>
      </c>
      <c r="E405" s="273">
        <v>2</v>
      </c>
      <c r="F405" s="274">
        <v>1.05</v>
      </c>
      <c r="G405" s="274">
        <v>0.23</v>
      </c>
      <c r="H405" s="274">
        <v>0.2</v>
      </c>
      <c r="I405" s="275">
        <f t="shared" ref="I405:I406" si="37">PRODUCT(C405:H405)</f>
        <v>-9.6600000000000019E-2</v>
      </c>
      <c r="J405" s="338"/>
    </row>
    <row r="406" spans="1:11" ht="19">
      <c r="A406" s="271"/>
      <c r="B406" s="272" t="s">
        <v>229</v>
      </c>
      <c r="C406" s="273">
        <v>-1</v>
      </c>
      <c r="D406" s="273">
        <v>1</v>
      </c>
      <c r="E406" s="273">
        <v>2</v>
      </c>
      <c r="F406" s="274">
        <v>1.5</v>
      </c>
      <c r="G406" s="274">
        <v>0.23</v>
      </c>
      <c r="H406" s="274">
        <v>0.2</v>
      </c>
      <c r="I406" s="275">
        <f t="shared" si="37"/>
        <v>-0.13800000000000001</v>
      </c>
      <c r="J406" s="338"/>
    </row>
    <row r="407" spans="1:11" ht="19">
      <c r="A407" s="271"/>
      <c r="B407" s="272" t="s">
        <v>231</v>
      </c>
      <c r="C407" s="273">
        <v>-1</v>
      </c>
      <c r="D407" s="273">
        <v>2</v>
      </c>
      <c r="E407" s="273">
        <v>2</v>
      </c>
      <c r="F407" s="274">
        <v>0.75</v>
      </c>
      <c r="G407" s="274">
        <v>0.23</v>
      </c>
      <c r="H407" s="274">
        <v>0.05</v>
      </c>
      <c r="I407" s="275">
        <f>PRODUCT(C407:H407)</f>
        <v>-3.4500000000000003E-2</v>
      </c>
      <c r="J407" s="338"/>
    </row>
    <row r="408" spans="1:11" ht="19">
      <c r="A408" s="271"/>
      <c r="B408" s="272" t="s">
        <v>236</v>
      </c>
      <c r="C408" s="273">
        <v>-1</v>
      </c>
      <c r="D408" s="273">
        <v>1</v>
      </c>
      <c r="E408" s="273">
        <v>2</v>
      </c>
      <c r="F408" s="274">
        <v>1.06</v>
      </c>
      <c r="G408" s="274">
        <v>0.23</v>
      </c>
      <c r="H408" s="274">
        <v>0.2</v>
      </c>
      <c r="I408" s="275">
        <f>PRODUCT(C408:H408)</f>
        <v>-9.7520000000000009E-2</v>
      </c>
      <c r="J408" s="338"/>
    </row>
    <row r="409" spans="1:11">
      <c r="A409" s="271"/>
      <c r="B409" s="293"/>
      <c r="C409" s="276"/>
      <c r="D409" s="276"/>
      <c r="E409" s="276"/>
      <c r="F409" s="293"/>
      <c r="G409" s="293"/>
      <c r="H409" s="293"/>
      <c r="I409" s="293">
        <f>SUM(I384:I408)</f>
        <v>45.903745000000001</v>
      </c>
      <c r="J409" s="338"/>
    </row>
    <row r="410" spans="1:11" ht="19">
      <c r="A410" s="271"/>
      <c r="B410" s="272"/>
      <c r="C410" s="273"/>
      <c r="D410" s="273"/>
      <c r="E410" s="273"/>
      <c r="F410" s="274"/>
      <c r="G410" s="274"/>
      <c r="H410" s="274" t="s">
        <v>13</v>
      </c>
      <c r="I410" s="275">
        <v>46</v>
      </c>
      <c r="J410" s="338" t="s">
        <v>79</v>
      </c>
    </row>
    <row r="411" spans="1:11" ht="19">
      <c r="A411" s="271"/>
      <c r="B411" s="272" t="s">
        <v>237</v>
      </c>
      <c r="C411" s="273"/>
      <c r="D411" s="273"/>
      <c r="E411" s="273"/>
      <c r="F411" s="274"/>
      <c r="G411" s="274"/>
      <c r="H411" s="274"/>
      <c r="I411" s="275"/>
      <c r="J411" s="338"/>
    </row>
    <row r="412" spans="1:11" ht="19">
      <c r="A412" s="271"/>
      <c r="B412" s="272" t="s">
        <v>179</v>
      </c>
      <c r="C412" s="273"/>
      <c r="D412" s="273"/>
      <c r="E412" s="273"/>
      <c r="F412" s="274"/>
      <c r="G412" s="274"/>
      <c r="H412" s="274" t="s">
        <v>13</v>
      </c>
      <c r="I412" s="275">
        <f>I410</f>
        <v>46</v>
      </c>
      <c r="J412" s="338" t="s">
        <v>79</v>
      </c>
    </row>
    <row r="413" spans="1:11" ht="19">
      <c r="A413" s="271"/>
      <c r="B413" s="272" t="s">
        <v>238</v>
      </c>
      <c r="C413" s="273"/>
      <c r="D413" s="273"/>
      <c r="E413" s="273"/>
      <c r="F413" s="274"/>
      <c r="G413" s="274"/>
      <c r="H413" s="274"/>
      <c r="I413" s="275"/>
      <c r="J413" s="338"/>
    </row>
    <row r="414" spans="1:11" ht="19">
      <c r="A414" s="271"/>
      <c r="B414" s="272" t="s">
        <v>179</v>
      </c>
      <c r="C414" s="273"/>
      <c r="D414" s="273"/>
      <c r="E414" s="273"/>
      <c r="F414" s="274"/>
      <c r="G414" s="274"/>
      <c r="H414" s="274" t="s">
        <v>13</v>
      </c>
      <c r="I414" s="275">
        <f>I410</f>
        <v>46</v>
      </c>
      <c r="J414" s="338" t="s">
        <v>79</v>
      </c>
    </row>
    <row r="415" spans="1:11" ht="19">
      <c r="A415" s="271"/>
      <c r="B415" s="272" t="s">
        <v>239</v>
      </c>
      <c r="C415" s="273"/>
      <c r="D415" s="273"/>
      <c r="E415" s="273"/>
      <c r="F415" s="274"/>
      <c r="G415" s="274"/>
      <c r="H415" s="274"/>
      <c r="I415" s="275"/>
      <c r="J415" s="338"/>
    </row>
    <row r="416" spans="1:11" ht="19">
      <c r="A416" s="271"/>
      <c r="B416" s="272" t="s">
        <v>179</v>
      </c>
      <c r="C416" s="273"/>
      <c r="D416" s="273"/>
      <c r="E416" s="273"/>
      <c r="F416" s="274"/>
      <c r="G416" s="274"/>
      <c r="H416" s="274" t="s">
        <v>13</v>
      </c>
      <c r="I416" s="275">
        <f>I410</f>
        <v>46</v>
      </c>
      <c r="J416" s="338" t="s">
        <v>79</v>
      </c>
    </row>
    <row r="417" spans="1:10" ht="19">
      <c r="A417" s="271"/>
      <c r="B417" s="272" t="s">
        <v>240</v>
      </c>
      <c r="C417" s="273"/>
      <c r="D417" s="273"/>
      <c r="E417" s="273"/>
      <c r="F417" s="274"/>
      <c r="G417" s="274"/>
      <c r="H417" s="274"/>
      <c r="I417" s="275"/>
      <c r="J417" s="338"/>
    </row>
    <row r="418" spans="1:10" ht="19">
      <c r="A418" s="271"/>
      <c r="B418" s="272" t="s">
        <v>179</v>
      </c>
      <c r="C418" s="273"/>
      <c r="D418" s="273"/>
      <c r="E418" s="273"/>
      <c r="F418" s="274"/>
      <c r="G418" s="274"/>
      <c r="H418" s="274" t="s">
        <v>13</v>
      </c>
      <c r="I418" s="275">
        <f>I410</f>
        <v>46</v>
      </c>
      <c r="J418" s="338" t="s">
        <v>79</v>
      </c>
    </row>
    <row r="419" spans="1:10" ht="19">
      <c r="A419" s="271"/>
      <c r="B419" s="272" t="s">
        <v>241</v>
      </c>
      <c r="C419" s="273"/>
      <c r="D419" s="273"/>
      <c r="E419" s="273"/>
      <c r="F419" s="274"/>
      <c r="G419" s="274"/>
      <c r="H419" s="274"/>
      <c r="I419" s="275"/>
      <c r="J419" s="338"/>
    </row>
    <row r="420" spans="1:10" ht="19">
      <c r="A420" s="271"/>
      <c r="B420" s="272" t="s">
        <v>242</v>
      </c>
      <c r="C420" s="273">
        <v>1</v>
      </c>
      <c r="D420" s="273">
        <v>1</v>
      </c>
      <c r="E420" s="273">
        <v>1</v>
      </c>
      <c r="F420" s="274">
        <v>12.78</v>
      </c>
      <c r="G420" s="274">
        <v>0.23</v>
      </c>
      <c r="H420" s="274">
        <v>2.35</v>
      </c>
      <c r="I420" s="275">
        <f>PRODUCT(C420:H420)</f>
        <v>6.9075899999999999</v>
      </c>
      <c r="J420" s="338"/>
    </row>
    <row r="421" spans="1:10" ht="19">
      <c r="A421" s="271"/>
      <c r="B421" s="272" t="s">
        <v>218</v>
      </c>
      <c r="C421" s="273">
        <v>1</v>
      </c>
      <c r="D421" s="273">
        <v>1</v>
      </c>
      <c r="E421" s="273">
        <v>1</v>
      </c>
      <c r="F421" s="274">
        <v>12.48</v>
      </c>
      <c r="G421" s="274">
        <v>0.23</v>
      </c>
      <c r="H421" s="274">
        <v>2.35</v>
      </c>
      <c r="I421" s="275">
        <f t="shared" ref="I421:I423" si="38">PRODUCT(C421:H421)</f>
        <v>6.7454400000000003</v>
      </c>
      <c r="J421" s="338"/>
    </row>
    <row r="422" spans="1:10" ht="19">
      <c r="A422" s="271"/>
      <c r="B422" s="272" t="s">
        <v>211</v>
      </c>
      <c r="C422" s="273">
        <v>-1</v>
      </c>
      <c r="D422" s="273">
        <v>1</v>
      </c>
      <c r="E422" s="273">
        <v>2</v>
      </c>
      <c r="F422" s="274">
        <v>0.9</v>
      </c>
      <c r="G422" s="274">
        <v>0.23</v>
      </c>
      <c r="H422" s="274">
        <v>2.1</v>
      </c>
      <c r="I422" s="275">
        <f t="shared" si="38"/>
        <v>-0.86940000000000006</v>
      </c>
      <c r="J422" s="338"/>
    </row>
    <row r="423" spans="1:10" ht="19">
      <c r="A423" s="271"/>
      <c r="B423" s="272" t="s">
        <v>243</v>
      </c>
      <c r="C423" s="273">
        <v>-1</v>
      </c>
      <c r="D423" s="273">
        <v>1</v>
      </c>
      <c r="E423" s="273">
        <v>1</v>
      </c>
      <c r="F423" s="274">
        <v>1.36</v>
      </c>
      <c r="G423" s="274">
        <v>0.23</v>
      </c>
      <c r="H423" s="274">
        <v>0.15</v>
      </c>
      <c r="I423" s="275">
        <f t="shared" si="38"/>
        <v>-4.6920000000000003E-2</v>
      </c>
      <c r="J423" s="338"/>
    </row>
    <row r="424" spans="1:10" ht="19">
      <c r="A424" s="271"/>
      <c r="B424" s="272" t="s">
        <v>242</v>
      </c>
      <c r="C424" s="273">
        <v>1</v>
      </c>
      <c r="D424" s="273">
        <v>1</v>
      </c>
      <c r="E424" s="273">
        <v>1</v>
      </c>
      <c r="F424" s="274">
        <v>12.78</v>
      </c>
      <c r="G424" s="274">
        <v>0.23</v>
      </c>
      <c r="H424" s="274">
        <v>0.45</v>
      </c>
      <c r="I424" s="275">
        <f>PRODUCT(C424:H424)</f>
        <v>1.32273</v>
      </c>
      <c r="J424" s="338"/>
    </row>
    <row r="425" spans="1:10" ht="19">
      <c r="A425" s="271"/>
      <c r="B425" s="272" t="s">
        <v>218</v>
      </c>
      <c r="C425" s="273">
        <v>1</v>
      </c>
      <c r="D425" s="273">
        <v>1</v>
      </c>
      <c r="E425" s="273">
        <v>1</v>
      </c>
      <c r="F425" s="274">
        <v>12.48</v>
      </c>
      <c r="G425" s="274">
        <v>0.23</v>
      </c>
      <c r="H425" s="274">
        <v>0.45</v>
      </c>
      <c r="I425" s="275">
        <f t="shared" ref="I425" si="39">PRODUCT(C425:H425)</f>
        <v>1.2916800000000002</v>
      </c>
      <c r="J425" s="338"/>
    </row>
    <row r="426" spans="1:10">
      <c r="A426" s="271"/>
      <c r="B426" s="272"/>
      <c r="C426" s="273"/>
      <c r="D426" s="273"/>
      <c r="E426" s="273"/>
      <c r="F426" s="274"/>
      <c r="G426" s="274"/>
      <c r="H426" s="274"/>
      <c r="I426" s="275">
        <f>SUM(I420:I425)</f>
        <v>15.35112</v>
      </c>
      <c r="J426" s="338"/>
    </row>
    <row r="427" spans="1:10" ht="19">
      <c r="A427" s="271"/>
      <c r="B427" s="272"/>
      <c r="C427" s="273"/>
      <c r="D427" s="273"/>
      <c r="E427" s="273"/>
      <c r="F427" s="274"/>
      <c r="G427" s="274"/>
      <c r="H427" s="274" t="s">
        <v>13</v>
      </c>
      <c r="I427" s="275">
        <v>15.4</v>
      </c>
      <c r="J427" s="338" t="s">
        <v>19</v>
      </c>
    </row>
    <row r="428" spans="1:10" ht="190">
      <c r="A428" s="271">
        <v>13</v>
      </c>
      <c r="B428" s="7" t="s">
        <v>1360</v>
      </c>
      <c r="C428" s="273"/>
      <c r="D428" s="273"/>
      <c r="E428" s="273"/>
      <c r="F428" s="274"/>
      <c r="G428" s="274"/>
      <c r="H428" s="274"/>
      <c r="I428" s="275"/>
      <c r="J428" s="338"/>
    </row>
    <row r="429" spans="1:10" ht="19">
      <c r="A429" s="271"/>
      <c r="B429" s="272" t="s">
        <v>244</v>
      </c>
      <c r="C429" s="273"/>
      <c r="D429" s="273"/>
      <c r="E429" s="273"/>
      <c r="F429" s="274"/>
      <c r="G429" s="274"/>
      <c r="H429" s="274"/>
      <c r="I429" s="275"/>
      <c r="J429" s="338"/>
    </row>
    <row r="430" spans="1:10" ht="19">
      <c r="A430" s="271"/>
      <c r="B430" s="294" t="s">
        <v>245</v>
      </c>
      <c r="C430" s="295">
        <v>1</v>
      </c>
      <c r="D430" s="295">
        <v>1</v>
      </c>
      <c r="E430" s="295">
        <v>2</v>
      </c>
      <c r="F430" s="296">
        <v>4</v>
      </c>
      <c r="G430" s="296" t="s">
        <v>246</v>
      </c>
      <c r="H430" s="296">
        <v>2.65</v>
      </c>
      <c r="I430" s="263">
        <f>PRODUCT(C430:H430)</f>
        <v>21.2</v>
      </c>
      <c r="J430" s="341"/>
    </row>
    <row r="431" spans="1:10" ht="19">
      <c r="A431" s="271"/>
      <c r="B431" s="294" t="s">
        <v>247</v>
      </c>
      <c r="C431" s="295">
        <v>-1</v>
      </c>
      <c r="D431" s="295">
        <v>1</v>
      </c>
      <c r="E431" s="295">
        <v>2</v>
      </c>
      <c r="F431" s="296">
        <v>1.37</v>
      </c>
      <c r="G431" s="296"/>
      <c r="H431" s="296">
        <v>2.65</v>
      </c>
      <c r="I431" s="263">
        <f t="shared" ref="I431:I443" si="40">PRODUCT(C431:H431)</f>
        <v>-7.2610000000000001</v>
      </c>
      <c r="J431" s="341"/>
    </row>
    <row r="432" spans="1:10" ht="19">
      <c r="A432" s="271"/>
      <c r="B432" s="294" t="s">
        <v>248</v>
      </c>
      <c r="C432" s="295">
        <v>1</v>
      </c>
      <c r="D432" s="295">
        <v>1</v>
      </c>
      <c r="E432" s="295">
        <v>2</v>
      </c>
      <c r="F432" s="296">
        <v>4.3899999999999997</v>
      </c>
      <c r="G432" s="296"/>
      <c r="H432" s="296">
        <v>2.65</v>
      </c>
      <c r="I432" s="263">
        <f t="shared" si="40"/>
        <v>23.266999999999996</v>
      </c>
      <c r="J432" s="341"/>
    </row>
    <row r="433" spans="1:10" ht="19">
      <c r="A433" s="271"/>
      <c r="B433" s="294" t="s">
        <v>247</v>
      </c>
      <c r="C433" s="295">
        <v>-1</v>
      </c>
      <c r="D433" s="295">
        <v>1</v>
      </c>
      <c r="E433" s="295">
        <v>2</v>
      </c>
      <c r="F433" s="296">
        <v>0.9</v>
      </c>
      <c r="G433" s="296"/>
      <c r="H433" s="296">
        <v>2.65</v>
      </c>
      <c r="I433" s="263">
        <f t="shared" si="40"/>
        <v>-4.7699999999999996</v>
      </c>
      <c r="J433" s="341"/>
    </row>
    <row r="434" spans="1:10" ht="19">
      <c r="A434" s="271"/>
      <c r="B434" s="294" t="s">
        <v>249</v>
      </c>
      <c r="C434" s="295">
        <v>1</v>
      </c>
      <c r="D434" s="295">
        <v>1</v>
      </c>
      <c r="E434" s="295">
        <v>2</v>
      </c>
      <c r="F434" s="296">
        <v>5.67</v>
      </c>
      <c r="G434" s="296"/>
      <c r="H434" s="296">
        <v>2.65</v>
      </c>
      <c r="I434" s="263">
        <f t="shared" si="40"/>
        <v>30.050999999999998</v>
      </c>
      <c r="J434" s="341"/>
    </row>
    <row r="435" spans="1:10" ht="19">
      <c r="A435" s="271"/>
      <c r="B435" s="294" t="s">
        <v>250</v>
      </c>
      <c r="C435" s="295">
        <v>-1</v>
      </c>
      <c r="D435" s="295">
        <v>1</v>
      </c>
      <c r="E435" s="295">
        <v>2</v>
      </c>
      <c r="F435" s="296">
        <v>0.75</v>
      </c>
      <c r="G435" s="296"/>
      <c r="H435" s="296">
        <v>2.1</v>
      </c>
      <c r="I435" s="263">
        <f t="shared" si="40"/>
        <v>-3.1500000000000004</v>
      </c>
      <c r="J435" s="341"/>
    </row>
    <row r="436" spans="1:10" ht="19">
      <c r="A436" s="271"/>
      <c r="B436" s="294" t="s">
        <v>251</v>
      </c>
      <c r="C436" s="295">
        <v>1</v>
      </c>
      <c r="D436" s="295">
        <v>1</v>
      </c>
      <c r="E436" s="295">
        <v>2</v>
      </c>
      <c r="F436" s="296">
        <v>1.67</v>
      </c>
      <c r="G436" s="296"/>
      <c r="H436" s="296">
        <v>2.65</v>
      </c>
      <c r="I436" s="263">
        <f t="shared" si="40"/>
        <v>8.8509999999999991</v>
      </c>
      <c r="J436" s="341"/>
    </row>
    <row r="437" spans="1:10" ht="19">
      <c r="A437" s="271"/>
      <c r="B437" s="294" t="s">
        <v>250</v>
      </c>
      <c r="C437" s="295">
        <v>-1</v>
      </c>
      <c r="D437" s="295">
        <v>1</v>
      </c>
      <c r="E437" s="295">
        <v>2</v>
      </c>
      <c r="F437" s="296">
        <v>0.75</v>
      </c>
      <c r="G437" s="296"/>
      <c r="H437" s="296">
        <v>2.1</v>
      </c>
      <c r="I437" s="263">
        <f t="shared" si="40"/>
        <v>-3.1500000000000004</v>
      </c>
      <c r="J437" s="341"/>
    </row>
    <row r="438" spans="1:10" ht="19">
      <c r="A438" s="271"/>
      <c r="B438" s="294" t="s">
        <v>252</v>
      </c>
      <c r="C438" s="295">
        <v>1</v>
      </c>
      <c r="D438" s="295">
        <v>4</v>
      </c>
      <c r="E438" s="295">
        <v>2</v>
      </c>
      <c r="F438" s="296">
        <v>0.6</v>
      </c>
      <c r="G438" s="296"/>
      <c r="H438" s="296">
        <v>2.65</v>
      </c>
      <c r="I438" s="263">
        <f t="shared" si="40"/>
        <v>12.719999999999999</v>
      </c>
      <c r="J438" s="341"/>
    </row>
    <row r="439" spans="1:10" ht="19">
      <c r="A439" s="271"/>
      <c r="B439" s="294" t="s">
        <v>253</v>
      </c>
      <c r="C439" s="295">
        <v>1</v>
      </c>
      <c r="D439" s="295">
        <v>1</v>
      </c>
      <c r="E439" s="295">
        <v>2</v>
      </c>
      <c r="F439" s="296">
        <v>5.17</v>
      </c>
      <c r="G439" s="296"/>
      <c r="H439" s="296">
        <v>1.2</v>
      </c>
      <c r="I439" s="263">
        <f t="shared" si="40"/>
        <v>12.407999999999999</v>
      </c>
      <c r="J439" s="341"/>
    </row>
    <row r="440" spans="1:10" ht="19">
      <c r="A440" s="271"/>
      <c r="B440" s="294" t="s">
        <v>152</v>
      </c>
      <c r="C440" s="295">
        <v>1</v>
      </c>
      <c r="D440" s="295">
        <v>1</v>
      </c>
      <c r="E440" s="295">
        <v>2</v>
      </c>
      <c r="F440" s="296">
        <v>3.25</v>
      </c>
      <c r="G440" s="296"/>
      <c r="H440" s="296">
        <v>1.2</v>
      </c>
      <c r="I440" s="263">
        <f t="shared" si="40"/>
        <v>7.8</v>
      </c>
      <c r="J440" s="341"/>
    </row>
    <row r="441" spans="1:10" ht="19">
      <c r="A441" s="271"/>
      <c r="B441" s="294" t="s">
        <v>254</v>
      </c>
      <c r="C441" s="295">
        <v>1</v>
      </c>
      <c r="D441" s="295">
        <v>4</v>
      </c>
      <c r="E441" s="295">
        <v>2</v>
      </c>
      <c r="F441" s="296">
        <v>0.6</v>
      </c>
      <c r="G441" s="296"/>
      <c r="H441" s="296">
        <v>0.7</v>
      </c>
      <c r="I441" s="297">
        <f t="shared" si="40"/>
        <v>3.36</v>
      </c>
      <c r="J441" s="341"/>
    </row>
    <row r="442" spans="1:10" ht="19">
      <c r="A442" s="271"/>
      <c r="B442" s="294" t="s">
        <v>255</v>
      </c>
      <c r="C442" s="295">
        <v>1</v>
      </c>
      <c r="D442" s="295">
        <v>2</v>
      </c>
      <c r="E442" s="295">
        <v>2</v>
      </c>
      <c r="F442" s="296">
        <v>0.45</v>
      </c>
      <c r="G442" s="296"/>
      <c r="H442" s="296">
        <v>2.1</v>
      </c>
      <c r="I442" s="297">
        <f t="shared" si="40"/>
        <v>3.7800000000000002</v>
      </c>
      <c r="J442" s="341"/>
    </row>
    <row r="443" spans="1:10" ht="19">
      <c r="A443" s="271"/>
      <c r="B443" s="294" t="s">
        <v>256</v>
      </c>
      <c r="C443" s="295">
        <v>1</v>
      </c>
      <c r="D443" s="295">
        <v>2</v>
      </c>
      <c r="E443" s="295">
        <v>2</v>
      </c>
      <c r="F443" s="296">
        <v>0.45</v>
      </c>
      <c r="G443" s="296"/>
      <c r="H443" s="296">
        <v>0.6</v>
      </c>
      <c r="I443" s="297">
        <f t="shared" si="40"/>
        <v>1.08</v>
      </c>
      <c r="J443" s="341"/>
    </row>
    <row r="444" spans="1:10" ht="19">
      <c r="A444" s="271"/>
      <c r="B444" s="294" t="s">
        <v>257</v>
      </c>
      <c r="C444" s="295">
        <v>1</v>
      </c>
      <c r="D444" s="295">
        <v>1</v>
      </c>
      <c r="E444" s="295">
        <v>2</v>
      </c>
      <c r="F444" s="296">
        <v>1.55</v>
      </c>
      <c r="G444" s="296">
        <v>0.6</v>
      </c>
      <c r="H444" s="298"/>
      <c r="I444" s="297">
        <f>PRODUCT(C444:G444)</f>
        <v>1.8599999999999999</v>
      </c>
      <c r="J444" s="341"/>
    </row>
    <row r="445" spans="1:10" ht="19">
      <c r="A445" s="271"/>
      <c r="B445" s="294" t="s">
        <v>147</v>
      </c>
      <c r="C445" s="295">
        <v>1</v>
      </c>
      <c r="D445" s="295">
        <v>1</v>
      </c>
      <c r="E445" s="295">
        <v>2</v>
      </c>
      <c r="F445" s="296">
        <v>1.6</v>
      </c>
      <c r="G445" s="296">
        <v>0.6</v>
      </c>
      <c r="H445" s="298"/>
      <c r="I445" s="297">
        <f>PRODUCT(C445:G445)</f>
        <v>1.92</v>
      </c>
      <c r="J445" s="341"/>
    </row>
    <row r="446" spans="1:10" ht="19">
      <c r="A446" s="271"/>
      <c r="B446" s="294" t="s">
        <v>258</v>
      </c>
      <c r="C446" s="295">
        <v>1</v>
      </c>
      <c r="D446" s="295">
        <v>1</v>
      </c>
      <c r="E446" s="295">
        <v>2</v>
      </c>
      <c r="F446" s="296">
        <v>1.2</v>
      </c>
      <c r="G446" s="296">
        <v>0.45</v>
      </c>
      <c r="H446" s="298"/>
      <c r="I446" s="297">
        <f>PRODUCT(C446:G446)</f>
        <v>1.08</v>
      </c>
      <c r="J446" s="341"/>
    </row>
    <row r="447" spans="1:10" ht="19">
      <c r="A447" s="271"/>
      <c r="B447" s="294" t="s">
        <v>259</v>
      </c>
      <c r="C447" s="295">
        <v>1</v>
      </c>
      <c r="D447" s="295">
        <v>1</v>
      </c>
      <c r="E447" s="295">
        <v>2</v>
      </c>
      <c r="F447" s="296">
        <v>2.77</v>
      </c>
      <c r="G447" s="296">
        <v>0.6</v>
      </c>
      <c r="H447" s="298"/>
      <c r="I447" s="297">
        <f>PRODUCT(C447:G447)</f>
        <v>3.3239999999999998</v>
      </c>
      <c r="J447" s="341"/>
    </row>
    <row r="448" spans="1:10" ht="19">
      <c r="A448" s="271"/>
      <c r="B448" s="294" t="s">
        <v>256</v>
      </c>
      <c r="C448" s="295">
        <v>1</v>
      </c>
      <c r="D448" s="295">
        <v>1</v>
      </c>
      <c r="E448" s="295">
        <v>2</v>
      </c>
      <c r="F448" s="296">
        <v>1</v>
      </c>
      <c r="G448" s="296">
        <v>0.45</v>
      </c>
      <c r="H448" s="298"/>
      <c r="I448" s="297">
        <f>PRODUCT(C448:G448)</f>
        <v>0.9</v>
      </c>
      <c r="J448" s="341"/>
    </row>
    <row r="449" spans="1:10" ht="19">
      <c r="A449" s="271"/>
      <c r="B449" s="299"/>
      <c r="C449" s="295"/>
      <c r="D449" s="295"/>
      <c r="E449" s="295"/>
      <c r="F449" s="296"/>
      <c r="G449" s="296"/>
      <c r="H449" s="296" t="s">
        <v>78</v>
      </c>
      <c r="I449" s="297">
        <f>SUM(I430:I448)</f>
        <v>115.26999999999998</v>
      </c>
      <c r="J449" s="341"/>
    </row>
    <row r="450" spans="1:10" ht="19">
      <c r="A450" s="271"/>
      <c r="B450" s="294"/>
      <c r="C450" s="295"/>
      <c r="D450" s="295"/>
      <c r="E450" s="295"/>
      <c r="F450" s="296"/>
      <c r="G450" s="296"/>
      <c r="H450" s="296" t="s">
        <v>161</v>
      </c>
      <c r="I450" s="300">
        <v>115.3</v>
      </c>
      <c r="J450" s="342" t="s">
        <v>260</v>
      </c>
    </row>
    <row r="451" spans="1:10">
      <c r="A451" s="271"/>
      <c r="B451" s="294"/>
      <c r="C451" s="295"/>
      <c r="D451" s="295"/>
      <c r="E451" s="295"/>
      <c r="F451" s="296"/>
      <c r="G451" s="296"/>
      <c r="H451" s="296"/>
      <c r="I451" s="300"/>
      <c r="J451" s="342"/>
    </row>
    <row r="452" spans="1:10" ht="19">
      <c r="A452" s="271"/>
      <c r="B452" s="272" t="s">
        <v>261</v>
      </c>
      <c r="C452" s="273"/>
      <c r="D452" s="273"/>
      <c r="E452" s="273"/>
      <c r="F452" s="274"/>
      <c r="G452" s="274"/>
      <c r="H452" s="274"/>
      <c r="I452" s="275"/>
      <c r="J452" s="338"/>
    </row>
    <row r="453" spans="1:10" ht="19">
      <c r="A453" s="271"/>
      <c r="B453" s="272" t="s">
        <v>179</v>
      </c>
      <c r="C453" s="273"/>
      <c r="D453" s="273"/>
      <c r="E453" s="273"/>
      <c r="F453" s="274"/>
      <c r="G453" s="274"/>
      <c r="H453" s="274" t="s">
        <v>161</v>
      </c>
      <c r="I453" s="275">
        <f>I450</f>
        <v>115.3</v>
      </c>
      <c r="J453" s="343" t="s">
        <v>260</v>
      </c>
    </row>
    <row r="454" spans="1:10">
      <c r="A454" s="271"/>
      <c r="B454" s="272"/>
      <c r="C454" s="273"/>
      <c r="D454" s="273"/>
      <c r="E454" s="273"/>
      <c r="F454" s="274"/>
      <c r="G454" s="274"/>
      <c r="H454" s="274"/>
      <c r="I454" s="275"/>
      <c r="J454" s="343"/>
    </row>
    <row r="455" spans="1:10" ht="19">
      <c r="A455" s="271"/>
      <c r="B455" s="272" t="s">
        <v>262</v>
      </c>
      <c r="C455" s="273"/>
      <c r="D455" s="273"/>
      <c r="E455" s="273"/>
      <c r="F455" s="274"/>
      <c r="G455" s="274"/>
      <c r="H455" s="274"/>
      <c r="I455" s="275"/>
      <c r="J455" s="338"/>
    </row>
    <row r="456" spans="1:10" ht="19">
      <c r="A456" s="271"/>
      <c r="B456" s="272"/>
      <c r="C456" s="273"/>
      <c r="D456" s="273"/>
      <c r="E456" s="273"/>
      <c r="F456" s="274"/>
      <c r="G456" s="274"/>
      <c r="H456" s="274" t="s">
        <v>161</v>
      </c>
      <c r="I456" s="275">
        <f>I450</f>
        <v>115.3</v>
      </c>
      <c r="J456" s="343" t="s">
        <v>260</v>
      </c>
    </row>
    <row r="457" spans="1:10">
      <c r="A457" s="271"/>
      <c r="B457" s="272"/>
      <c r="C457" s="273"/>
      <c r="D457" s="273"/>
      <c r="E457" s="273"/>
      <c r="F457" s="274"/>
      <c r="G457" s="274"/>
      <c r="H457" s="274"/>
      <c r="I457" s="275"/>
      <c r="J457" s="343"/>
    </row>
    <row r="458" spans="1:10" ht="19">
      <c r="A458" s="271"/>
      <c r="B458" s="272" t="s">
        <v>263</v>
      </c>
      <c r="C458" s="273"/>
      <c r="D458" s="273"/>
      <c r="E458" s="273"/>
      <c r="F458" s="274"/>
      <c r="G458" s="274"/>
      <c r="H458" s="274"/>
      <c r="I458" s="275"/>
      <c r="J458" s="338"/>
    </row>
    <row r="459" spans="1:10" ht="19">
      <c r="A459" s="271"/>
      <c r="B459" s="272"/>
      <c r="C459" s="273"/>
      <c r="D459" s="273"/>
      <c r="E459" s="273"/>
      <c r="F459" s="274"/>
      <c r="G459" s="274"/>
      <c r="H459" s="274" t="s">
        <v>161</v>
      </c>
      <c r="I459" s="275">
        <f>I450</f>
        <v>115.3</v>
      </c>
      <c r="J459" s="343" t="s">
        <v>260</v>
      </c>
    </row>
    <row r="460" spans="1:10" ht="19">
      <c r="A460" s="271"/>
      <c r="B460" s="272" t="s">
        <v>264</v>
      </c>
      <c r="C460" s="273"/>
      <c r="D460" s="273"/>
      <c r="E460" s="273"/>
      <c r="F460" s="274"/>
      <c r="G460" s="274"/>
      <c r="H460" s="274"/>
      <c r="I460" s="275"/>
      <c r="J460" s="338"/>
    </row>
    <row r="461" spans="1:10" ht="19">
      <c r="A461" s="271"/>
      <c r="B461" s="272"/>
      <c r="C461" s="273"/>
      <c r="D461" s="273"/>
      <c r="E461" s="273"/>
      <c r="F461" s="274"/>
      <c r="G461" s="274"/>
      <c r="H461" s="274" t="s">
        <v>161</v>
      </c>
      <c r="I461" s="275">
        <f>I450</f>
        <v>115.3</v>
      </c>
      <c r="J461" s="343" t="s">
        <v>260</v>
      </c>
    </row>
    <row r="462" spans="1:10" ht="19">
      <c r="A462" s="271"/>
      <c r="B462" s="272" t="s">
        <v>265</v>
      </c>
      <c r="C462" s="273"/>
      <c r="D462" s="273"/>
      <c r="E462" s="273"/>
      <c r="F462" s="274"/>
      <c r="G462" s="274"/>
      <c r="H462" s="274"/>
      <c r="I462" s="275"/>
      <c r="J462" s="338"/>
    </row>
    <row r="463" spans="1:10" ht="19">
      <c r="A463" s="271"/>
      <c r="B463" s="272" t="s">
        <v>266</v>
      </c>
      <c r="C463" s="273">
        <v>1</v>
      </c>
      <c r="D463" s="273">
        <v>1</v>
      </c>
      <c r="E463" s="273">
        <v>1</v>
      </c>
      <c r="F463" s="274">
        <v>68.72</v>
      </c>
      <c r="G463" s="274"/>
      <c r="H463" s="274">
        <v>1.2</v>
      </c>
      <c r="I463" s="46">
        <f t="shared" ref="I463" si="41">PRODUCT(C463:H463)</f>
        <v>82.463999999999999</v>
      </c>
      <c r="J463" s="338"/>
    </row>
    <row r="464" spans="1:10" ht="19">
      <c r="A464" s="271"/>
      <c r="B464" s="272"/>
      <c r="C464" s="273"/>
      <c r="D464" s="273"/>
      <c r="E464" s="273"/>
      <c r="F464" s="274"/>
      <c r="G464" s="274"/>
      <c r="H464" s="274" t="s">
        <v>13</v>
      </c>
      <c r="I464" s="275">
        <v>82.5</v>
      </c>
      <c r="J464" s="338" t="s">
        <v>20</v>
      </c>
    </row>
    <row r="465" spans="1:10" ht="152">
      <c r="A465" s="271">
        <v>14</v>
      </c>
      <c r="B465" s="7" t="s">
        <v>1361</v>
      </c>
      <c r="C465" s="273"/>
      <c r="D465" s="273"/>
      <c r="E465" s="273"/>
      <c r="F465" s="274"/>
      <c r="G465" s="274"/>
      <c r="H465" s="274"/>
      <c r="I465" s="275"/>
      <c r="J465" s="338"/>
    </row>
    <row r="466" spans="1:10" ht="19">
      <c r="A466" s="271"/>
      <c r="B466" s="272" t="s">
        <v>267</v>
      </c>
      <c r="C466" s="273"/>
      <c r="D466" s="273"/>
      <c r="E466" s="273"/>
      <c r="F466" s="274"/>
      <c r="G466" s="274"/>
      <c r="H466" s="274"/>
      <c r="I466" s="275"/>
      <c r="J466" s="338"/>
    </row>
    <row r="467" spans="1:10" ht="19">
      <c r="A467" s="271"/>
      <c r="B467" s="294" t="s">
        <v>268</v>
      </c>
      <c r="C467" s="295">
        <v>1</v>
      </c>
      <c r="D467" s="295">
        <v>1</v>
      </c>
      <c r="E467" s="295">
        <v>1</v>
      </c>
      <c r="F467" s="296">
        <v>6.5</v>
      </c>
      <c r="G467" s="296"/>
      <c r="H467" s="296">
        <v>0.9</v>
      </c>
      <c r="I467" s="14">
        <f t="shared" ref="I467" si="42">PRODUCT(C467:H467)</f>
        <v>5.8500000000000005</v>
      </c>
      <c r="J467" s="338"/>
    </row>
    <row r="468" spans="1:10" ht="19">
      <c r="A468" s="271"/>
      <c r="B468" s="272"/>
      <c r="C468" s="273"/>
      <c r="D468" s="273"/>
      <c r="E468" s="273"/>
      <c r="F468" s="274"/>
      <c r="G468" s="274"/>
      <c r="H468" s="274" t="s">
        <v>161</v>
      </c>
      <c r="I468" s="275">
        <v>5.9</v>
      </c>
      <c r="J468" s="343" t="s">
        <v>260</v>
      </c>
    </row>
    <row r="469" spans="1:10" ht="19">
      <c r="A469" s="271"/>
      <c r="B469" s="272" t="s">
        <v>269</v>
      </c>
      <c r="C469" s="273"/>
      <c r="D469" s="273"/>
      <c r="E469" s="273"/>
      <c r="F469" s="274"/>
      <c r="G469" s="274"/>
      <c r="H469" s="274"/>
      <c r="I469" s="275"/>
      <c r="J469" s="338"/>
    </row>
    <row r="470" spans="1:10" ht="19">
      <c r="A470" s="271"/>
      <c r="B470" s="294" t="s">
        <v>268</v>
      </c>
      <c r="C470" s="295">
        <v>1</v>
      </c>
      <c r="D470" s="295">
        <v>1</v>
      </c>
      <c r="E470" s="295">
        <v>1</v>
      </c>
      <c r="F470" s="296">
        <v>6.5</v>
      </c>
      <c r="G470" s="296"/>
      <c r="H470" s="296">
        <v>0.9</v>
      </c>
      <c r="I470" s="14">
        <f t="shared" ref="I470" si="43">PRODUCT(C470:H470)</f>
        <v>5.8500000000000005</v>
      </c>
      <c r="J470" s="338"/>
    </row>
    <row r="471" spans="1:10" ht="19">
      <c r="A471" s="271"/>
      <c r="B471" s="272"/>
      <c r="C471" s="273"/>
      <c r="D471" s="273"/>
      <c r="E471" s="273"/>
      <c r="F471" s="274"/>
      <c r="G471" s="274"/>
      <c r="H471" s="274" t="s">
        <v>161</v>
      </c>
      <c r="I471" s="275">
        <v>5.9</v>
      </c>
      <c r="J471" s="343" t="s">
        <v>260</v>
      </c>
    </row>
    <row r="472" spans="1:10" ht="19">
      <c r="A472" s="271"/>
      <c r="B472" s="272" t="s">
        <v>270</v>
      </c>
      <c r="C472" s="273"/>
      <c r="D472" s="273"/>
      <c r="E472" s="273"/>
      <c r="F472" s="274"/>
      <c r="G472" s="274"/>
      <c r="H472" s="274"/>
      <c r="I472" s="275"/>
      <c r="J472" s="338"/>
    </row>
    <row r="473" spans="1:10" ht="19">
      <c r="A473" s="271"/>
      <c r="B473" s="294" t="s">
        <v>268</v>
      </c>
      <c r="C473" s="295">
        <v>1</v>
      </c>
      <c r="D473" s="295">
        <v>1</v>
      </c>
      <c r="E473" s="295">
        <v>1</v>
      </c>
      <c r="F473" s="296">
        <v>6.5</v>
      </c>
      <c r="G473" s="296"/>
      <c r="H473" s="296">
        <v>0.9</v>
      </c>
      <c r="I473" s="14">
        <f t="shared" ref="I473" si="44">PRODUCT(C473:H473)</f>
        <v>5.8500000000000005</v>
      </c>
      <c r="J473" s="338"/>
    </row>
    <row r="474" spans="1:10" ht="19">
      <c r="A474" s="271"/>
      <c r="B474" s="272"/>
      <c r="C474" s="273"/>
      <c r="D474" s="273"/>
      <c r="E474" s="273"/>
      <c r="F474" s="274"/>
      <c r="G474" s="274"/>
      <c r="H474" s="274" t="s">
        <v>161</v>
      </c>
      <c r="I474" s="275">
        <v>5.9</v>
      </c>
      <c r="J474" s="343" t="s">
        <v>260</v>
      </c>
    </row>
    <row r="475" spans="1:10" ht="19">
      <c r="A475" s="271"/>
      <c r="B475" s="272" t="s">
        <v>271</v>
      </c>
      <c r="C475" s="273"/>
      <c r="D475" s="273"/>
      <c r="E475" s="273"/>
      <c r="F475" s="274"/>
      <c r="G475" s="274"/>
      <c r="H475" s="274"/>
      <c r="I475" s="275"/>
      <c r="J475" s="338"/>
    </row>
    <row r="476" spans="1:10" ht="19">
      <c r="A476" s="271"/>
      <c r="B476" s="294" t="s">
        <v>268</v>
      </c>
      <c r="C476" s="295">
        <v>1</v>
      </c>
      <c r="D476" s="295">
        <v>1</v>
      </c>
      <c r="E476" s="295">
        <v>1</v>
      </c>
      <c r="F476" s="296">
        <v>6.5</v>
      </c>
      <c r="G476" s="296"/>
      <c r="H476" s="296">
        <v>0.9</v>
      </c>
      <c r="I476" s="14">
        <f t="shared" ref="I476" si="45">PRODUCT(C476:H476)</f>
        <v>5.8500000000000005</v>
      </c>
      <c r="J476" s="338"/>
    </row>
    <row r="477" spans="1:10" ht="19">
      <c r="A477" s="271"/>
      <c r="B477" s="272"/>
      <c r="C477" s="273"/>
      <c r="D477" s="273"/>
      <c r="E477" s="273"/>
      <c r="F477" s="274"/>
      <c r="G477" s="274"/>
      <c r="H477" s="274" t="s">
        <v>161</v>
      </c>
      <c r="I477" s="275">
        <v>5.9</v>
      </c>
      <c r="J477" s="343" t="s">
        <v>260</v>
      </c>
    </row>
    <row r="478" spans="1:10" ht="19">
      <c r="A478" s="271"/>
      <c r="B478" s="294" t="s">
        <v>272</v>
      </c>
      <c r="C478" s="295"/>
      <c r="D478" s="295"/>
      <c r="E478" s="295"/>
      <c r="F478" s="296"/>
      <c r="G478" s="296"/>
      <c r="H478" s="296"/>
      <c r="I478" s="300"/>
      <c r="J478" s="338"/>
    </row>
    <row r="479" spans="1:10" ht="19">
      <c r="A479" s="271"/>
      <c r="B479" s="294" t="s">
        <v>268</v>
      </c>
      <c r="C479" s="295">
        <v>1</v>
      </c>
      <c r="D479" s="295">
        <v>1</v>
      </c>
      <c r="E479" s="295">
        <v>1</v>
      </c>
      <c r="F479" s="296">
        <v>6.5</v>
      </c>
      <c r="G479" s="296"/>
      <c r="H479" s="296">
        <v>0.9</v>
      </c>
      <c r="I479" s="14">
        <f t="shared" ref="I479" si="46">PRODUCT(C479:H479)</f>
        <v>5.8500000000000005</v>
      </c>
      <c r="J479" s="338"/>
    </row>
    <row r="480" spans="1:10" ht="19">
      <c r="A480" s="271"/>
      <c r="B480" s="272"/>
      <c r="C480" s="273"/>
      <c r="D480" s="273"/>
      <c r="E480" s="273"/>
      <c r="F480" s="274"/>
      <c r="G480" s="274"/>
      <c r="H480" s="274" t="s">
        <v>161</v>
      </c>
      <c r="I480" s="275">
        <v>5.9</v>
      </c>
      <c r="J480" s="343" t="s">
        <v>260</v>
      </c>
    </row>
    <row r="481" spans="1:10" ht="19">
      <c r="A481" s="271"/>
      <c r="B481" s="294" t="s">
        <v>273</v>
      </c>
      <c r="C481" s="295"/>
      <c r="D481" s="295"/>
      <c r="E481" s="295"/>
      <c r="F481" s="296"/>
      <c r="G481" s="296"/>
      <c r="H481" s="296"/>
      <c r="I481" s="300"/>
      <c r="J481" s="338"/>
    </row>
    <row r="482" spans="1:10" ht="19">
      <c r="A482" s="271"/>
      <c r="B482" s="294" t="s">
        <v>268</v>
      </c>
      <c r="C482" s="295">
        <v>1</v>
      </c>
      <c r="D482" s="295">
        <v>1</v>
      </c>
      <c r="E482" s="295">
        <v>1</v>
      </c>
      <c r="F482" s="296">
        <v>6.5</v>
      </c>
      <c r="G482" s="296"/>
      <c r="H482" s="296">
        <v>0.9</v>
      </c>
      <c r="I482" s="14">
        <f t="shared" ref="I482" si="47">PRODUCT(C482:H482)</f>
        <v>5.8500000000000005</v>
      </c>
      <c r="J482" s="338"/>
    </row>
    <row r="483" spans="1:10" ht="19">
      <c r="A483" s="271"/>
      <c r="B483" s="272"/>
      <c r="C483" s="273"/>
      <c r="D483" s="273"/>
      <c r="E483" s="273"/>
      <c r="F483" s="274"/>
      <c r="G483" s="274"/>
      <c r="H483" s="274" t="s">
        <v>161</v>
      </c>
      <c r="I483" s="275">
        <v>5.9</v>
      </c>
      <c r="J483" s="343" t="s">
        <v>260</v>
      </c>
    </row>
    <row r="484" spans="1:10" ht="19">
      <c r="A484" s="271"/>
      <c r="B484" s="294" t="s">
        <v>264</v>
      </c>
      <c r="C484" s="295"/>
      <c r="D484" s="295"/>
      <c r="E484" s="295"/>
      <c r="F484" s="296"/>
      <c r="G484" s="296"/>
      <c r="H484" s="296"/>
      <c r="I484" s="300"/>
      <c r="J484" s="338"/>
    </row>
    <row r="485" spans="1:10" ht="19">
      <c r="A485" s="271"/>
      <c r="B485" s="294" t="s">
        <v>268</v>
      </c>
      <c r="C485" s="295">
        <v>1</v>
      </c>
      <c r="D485" s="295">
        <v>1</v>
      </c>
      <c r="E485" s="295">
        <v>1</v>
      </c>
      <c r="F485" s="296">
        <v>6.5</v>
      </c>
      <c r="G485" s="296"/>
      <c r="H485" s="296">
        <v>0.9</v>
      </c>
      <c r="I485" s="14">
        <f t="shared" ref="I485" si="48">PRODUCT(C485:H485)</f>
        <v>5.8500000000000005</v>
      </c>
      <c r="J485" s="338"/>
    </row>
    <row r="486" spans="1:10" ht="19">
      <c r="A486" s="271"/>
      <c r="B486" s="272"/>
      <c r="C486" s="273"/>
      <c r="D486" s="273"/>
      <c r="E486" s="273"/>
      <c r="F486" s="274"/>
      <c r="G486" s="274"/>
      <c r="H486" s="274" t="s">
        <v>161</v>
      </c>
      <c r="I486" s="275">
        <v>5.9</v>
      </c>
      <c r="J486" s="343" t="s">
        <v>260</v>
      </c>
    </row>
    <row r="487" spans="1:10" ht="95">
      <c r="A487" s="271">
        <v>15</v>
      </c>
      <c r="B487" s="7" t="s">
        <v>1362</v>
      </c>
      <c r="C487" s="37"/>
      <c r="D487" s="38"/>
      <c r="E487" s="37"/>
      <c r="F487" s="39"/>
      <c r="G487" s="39"/>
      <c r="H487" s="39"/>
      <c r="I487" s="14"/>
      <c r="J487" s="47"/>
    </row>
    <row r="488" spans="1:10" ht="19">
      <c r="A488" s="271"/>
      <c r="B488" s="7" t="s">
        <v>150</v>
      </c>
      <c r="C488" s="37">
        <v>10</v>
      </c>
      <c r="D488" s="38">
        <v>1</v>
      </c>
      <c r="E488" s="37">
        <v>1</v>
      </c>
      <c r="F488" s="39">
        <v>2.0099999999999998</v>
      </c>
      <c r="G488" s="39">
        <v>2.57</v>
      </c>
      <c r="H488" s="39"/>
      <c r="I488" s="14">
        <f>PRODUCT(C488:H488)</f>
        <v>51.656999999999989</v>
      </c>
      <c r="J488" s="47"/>
    </row>
    <row r="489" spans="1:10" ht="19">
      <c r="A489" s="271"/>
      <c r="B489" s="7" t="s">
        <v>151</v>
      </c>
      <c r="C489" s="37">
        <v>1</v>
      </c>
      <c r="D489" s="38">
        <v>1</v>
      </c>
      <c r="E489" s="37">
        <v>1</v>
      </c>
      <c r="F489" s="39">
        <v>3.25</v>
      </c>
      <c r="G489" s="39">
        <v>2.5</v>
      </c>
      <c r="H489" s="39"/>
      <c r="I489" s="14">
        <f>PRODUCT(C489:H489)</f>
        <v>8.125</v>
      </c>
      <c r="J489" s="47"/>
    </row>
    <row r="490" spans="1:10" ht="19">
      <c r="A490" s="271"/>
      <c r="B490" s="272" t="s">
        <v>275</v>
      </c>
      <c r="C490" s="273">
        <v>1</v>
      </c>
      <c r="D490" s="273">
        <v>1</v>
      </c>
      <c r="E490" s="273">
        <v>2</v>
      </c>
      <c r="F490" s="274">
        <v>4.33</v>
      </c>
      <c r="G490" s="274">
        <v>1.53</v>
      </c>
      <c r="H490" s="39"/>
      <c r="I490" s="14">
        <f t="shared" ref="I490:I493" si="49">PRODUCT(C490:H490)</f>
        <v>13.2498</v>
      </c>
      <c r="J490" s="47"/>
    </row>
    <row r="491" spans="1:10" ht="19">
      <c r="A491" s="271"/>
      <c r="B491" s="272" t="s">
        <v>152</v>
      </c>
      <c r="C491" s="273">
        <v>10</v>
      </c>
      <c r="D491" s="273">
        <v>1</v>
      </c>
      <c r="E491" s="273">
        <v>1</v>
      </c>
      <c r="F491" s="274">
        <v>2.37</v>
      </c>
      <c r="G491" s="274">
        <v>1</v>
      </c>
      <c r="H491" s="39"/>
      <c r="I491" s="14">
        <f t="shared" si="49"/>
        <v>23.700000000000003</v>
      </c>
      <c r="J491" s="47"/>
    </row>
    <row r="492" spans="1:10" ht="19">
      <c r="A492" s="271"/>
      <c r="B492" s="13" t="s">
        <v>276</v>
      </c>
      <c r="C492" s="37">
        <v>1</v>
      </c>
      <c r="D492" s="38">
        <v>1</v>
      </c>
      <c r="E492" s="37">
        <v>2</v>
      </c>
      <c r="F492" s="39">
        <v>11.72</v>
      </c>
      <c r="G492" s="39"/>
      <c r="H492" s="39">
        <v>1.8</v>
      </c>
      <c r="I492" s="14">
        <f t="shared" si="49"/>
        <v>42.192</v>
      </c>
      <c r="J492" s="47"/>
    </row>
    <row r="493" spans="1:10" ht="19">
      <c r="A493" s="271"/>
      <c r="B493" s="13" t="s">
        <v>277</v>
      </c>
      <c r="C493" s="37">
        <v>1</v>
      </c>
      <c r="D493" s="38">
        <v>2</v>
      </c>
      <c r="E493" s="37">
        <v>2</v>
      </c>
      <c r="F493" s="39">
        <v>1.53</v>
      </c>
      <c r="G493" s="39"/>
      <c r="H493" s="39">
        <v>1.8</v>
      </c>
      <c r="I493" s="14">
        <f t="shared" si="49"/>
        <v>11.016</v>
      </c>
      <c r="J493" s="47"/>
    </row>
    <row r="494" spans="1:10">
      <c r="A494" s="271"/>
      <c r="B494" s="13"/>
      <c r="C494" s="37"/>
      <c r="D494" s="38"/>
      <c r="E494" s="37"/>
      <c r="F494" s="39"/>
      <c r="G494" s="39"/>
      <c r="H494" s="39"/>
      <c r="I494" s="14">
        <f>SUM(I488:I493)</f>
        <v>149.93979999999999</v>
      </c>
      <c r="J494" s="47"/>
    </row>
    <row r="495" spans="1:10">
      <c r="A495" s="271"/>
      <c r="B495" s="13"/>
      <c r="C495" s="37"/>
      <c r="D495" s="38"/>
      <c r="E495" s="37"/>
      <c r="F495" s="39"/>
      <c r="G495" s="39"/>
      <c r="H495" s="39" t="s">
        <v>13</v>
      </c>
      <c r="I495" s="14">
        <v>150</v>
      </c>
      <c r="J495" s="47" t="s">
        <v>20</v>
      </c>
    </row>
    <row r="496" spans="1:10" ht="114">
      <c r="A496" s="271">
        <v>16</v>
      </c>
      <c r="B496" s="7" t="s">
        <v>1363</v>
      </c>
      <c r="C496" s="273"/>
      <c r="D496" s="273"/>
      <c r="E496" s="273"/>
      <c r="F496" s="274"/>
      <c r="G496" s="274"/>
      <c r="H496" s="274"/>
      <c r="I496" s="275"/>
      <c r="J496" s="343"/>
    </row>
    <row r="497" spans="1:13" ht="19">
      <c r="A497" s="271"/>
      <c r="B497" s="272" t="s">
        <v>278</v>
      </c>
      <c r="C497" s="273"/>
      <c r="D497" s="273"/>
      <c r="E497" s="273"/>
      <c r="F497" s="274"/>
      <c r="G497" s="274"/>
      <c r="H497" s="274"/>
      <c r="I497" s="275"/>
      <c r="J497" s="343"/>
    </row>
    <row r="498" spans="1:13" ht="19">
      <c r="A498" s="271"/>
      <c r="B498" s="272" t="s">
        <v>279</v>
      </c>
      <c r="C498" s="273"/>
      <c r="D498" s="273"/>
      <c r="E498" s="273"/>
      <c r="F498" s="274"/>
      <c r="G498" s="274"/>
      <c r="H498" s="274"/>
      <c r="I498" s="275"/>
      <c r="J498" s="343"/>
    </row>
    <row r="499" spans="1:13" ht="19">
      <c r="A499" s="271"/>
      <c r="B499" s="272" t="s">
        <v>114</v>
      </c>
      <c r="C499" s="276">
        <v>1</v>
      </c>
      <c r="D499" s="273">
        <v>1</v>
      </c>
      <c r="E499" s="273">
        <v>2</v>
      </c>
      <c r="F499" s="293">
        <v>1.06</v>
      </c>
      <c r="G499" s="274"/>
      <c r="H499" s="274">
        <v>2.6</v>
      </c>
      <c r="I499" s="275">
        <f t="shared" ref="I499:I519" si="50">PRODUCT(C499:H499)</f>
        <v>5.5120000000000005</v>
      </c>
      <c r="J499" s="343"/>
      <c r="K499" s="264">
        <v>0.3</v>
      </c>
      <c r="L499" s="48">
        <v>0.23</v>
      </c>
      <c r="M499" s="32">
        <f t="shared" ref="M499:M504" si="51">(K499+L499)*2</f>
        <v>1.06</v>
      </c>
    </row>
    <row r="500" spans="1:13" ht="19">
      <c r="A500" s="271"/>
      <c r="B500" s="272" t="s">
        <v>115</v>
      </c>
      <c r="C500" s="276">
        <v>1</v>
      </c>
      <c r="D500" s="273">
        <v>1</v>
      </c>
      <c r="E500" s="273">
        <v>2</v>
      </c>
      <c r="F500" s="293">
        <v>1.2</v>
      </c>
      <c r="G500" s="274"/>
      <c r="H500" s="274">
        <v>2.6</v>
      </c>
      <c r="I500" s="275">
        <f t="shared" si="50"/>
        <v>6.24</v>
      </c>
      <c r="J500" s="343"/>
      <c r="K500" s="264">
        <v>0.3</v>
      </c>
      <c r="L500" s="48">
        <v>0.3</v>
      </c>
      <c r="M500" s="32">
        <f t="shared" si="51"/>
        <v>1.2</v>
      </c>
    </row>
    <row r="501" spans="1:13" ht="19">
      <c r="A501" s="271"/>
      <c r="B501" s="272" t="s">
        <v>116</v>
      </c>
      <c r="C501" s="276">
        <v>1</v>
      </c>
      <c r="D501" s="273">
        <v>1</v>
      </c>
      <c r="E501" s="273">
        <v>4</v>
      </c>
      <c r="F501" s="293">
        <v>1.36</v>
      </c>
      <c r="G501" s="274"/>
      <c r="H501" s="274">
        <v>2.6</v>
      </c>
      <c r="I501" s="275">
        <f t="shared" si="50"/>
        <v>14.144000000000002</v>
      </c>
      <c r="J501" s="343"/>
      <c r="K501" s="264">
        <v>0.45</v>
      </c>
      <c r="L501" s="48">
        <v>0.23</v>
      </c>
      <c r="M501" s="32">
        <f t="shared" si="51"/>
        <v>1.36</v>
      </c>
    </row>
    <row r="502" spans="1:13" ht="19">
      <c r="A502" s="271"/>
      <c r="B502" s="272" t="s">
        <v>117</v>
      </c>
      <c r="C502" s="276">
        <v>1</v>
      </c>
      <c r="D502" s="273">
        <v>1</v>
      </c>
      <c r="E502" s="273">
        <v>9</v>
      </c>
      <c r="F502" s="293">
        <v>1.5</v>
      </c>
      <c r="G502" s="274"/>
      <c r="H502" s="274">
        <v>2.6</v>
      </c>
      <c r="I502" s="275">
        <f t="shared" si="50"/>
        <v>35.1</v>
      </c>
      <c r="J502" s="343"/>
      <c r="K502" s="264">
        <v>0.45</v>
      </c>
      <c r="L502" s="48">
        <v>0.3</v>
      </c>
      <c r="M502" s="32">
        <f t="shared" si="51"/>
        <v>1.5</v>
      </c>
    </row>
    <row r="503" spans="1:13" ht="19">
      <c r="A503" s="271"/>
      <c r="B503" s="272" t="s">
        <v>118</v>
      </c>
      <c r="C503" s="276">
        <v>1</v>
      </c>
      <c r="D503" s="273">
        <v>1</v>
      </c>
      <c r="E503" s="273">
        <v>4</v>
      </c>
      <c r="F503" s="293">
        <v>1.5</v>
      </c>
      <c r="G503" s="274"/>
      <c r="H503" s="274">
        <v>2.6</v>
      </c>
      <c r="I503" s="275">
        <f t="shared" si="50"/>
        <v>15.600000000000001</v>
      </c>
      <c r="J503" s="343"/>
      <c r="K503" s="264">
        <v>0.45</v>
      </c>
      <c r="L503" s="48">
        <v>0.3</v>
      </c>
      <c r="M503" s="32">
        <f t="shared" si="51"/>
        <v>1.5</v>
      </c>
    </row>
    <row r="504" spans="1:13" ht="19">
      <c r="A504" s="271"/>
      <c r="B504" s="272" t="s">
        <v>119</v>
      </c>
      <c r="C504" s="276">
        <v>1</v>
      </c>
      <c r="D504" s="273">
        <v>1</v>
      </c>
      <c r="E504" s="273">
        <v>4</v>
      </c>
      <c r="F504" s="293">
        <v>1.66</v>
      </c>
      <c r="G504" s="274"/>
      <c r="H504" s="274">
        <v>2.6</v>
      </c>
      <c r="I504" s="275">
        <f t="shared" si="50"/>
        <v>17.263999999999999</v>
      </c>
      <c r="J504" s="343"/>
      <c r="K504" s="264">
        <v>0.6</v>
      </c>
      <c r="L504" s="48">
        <v>0.23</v>
      </c>
      <c r="M504" s="32">
        <f t="shared" si="51"/>
        <v>1.66</v>
      </c>
    </row>
    <row r="505" spans="1:13" ht="19">
      <c r="A505" s="271"/>
      <c r="B505" s="272" t="s">
        <v>280</v>
      </c>
      <c r="C505" s="273">
        <v>1</v>
      </c>
      <c r="D505" s="273">
        <v>1</v>
      </c>
      <c r="E505" s="273">
        <v>1</v>
      </c>
      <c r="F505" s="274">
        <v>22.55</v>
      </c>
      <c r="G505" s="274"/>
      <c r="H505" s="289">
        <v>3.05</v>
      </c>
      <c r="I505" s="275">
        <f t="shared" si="50"/>
        <v>68.777500000000003</v>
      </c>
      <c r="J505" s="343"/>
    </row>
    <row r="506" spans="1:13" ht="19">
      <c r="A506" s="271"/>
      <c r="B506" s="272" t="s">
        <v>218</v>
      </c>
      <c r="C506" s="273">
        <v>1</v>
      </c>
      <c r="D506" s="273">
        <v>1</v>
      </c>
      <c r="E506" s="273">
        <v>1</v>
      </c>
      <c r="F506" s="274">
        <v>11</v>
      </c>
      <c r="G506" s="274"/>
      <c r="H506" s="274">
        <v>3.05</v>
      </c>
      <c r="I506" s="275">
        <f t="shared" si="50"/>
        <v>33.549999999999997</v>
      </c>
      <c r="J506" s="343"/>
    </row>
    <row r="507" spans="1:13" ht="19">
      <c r="A507" s="271"/>
      <c r="B507" s="272" t="s">
        <v>281</v>
      </c>
      <c r="C507" s="273"/>
      <c r="D507" s="273"/>
      <c r="E507" s="273"/>
      <c r="F507" s="274"/>
      <c r="G507" s="274"/>
      <c r="H507" s="274"/>
      <c r="I507" s="275">
        <f t="shared" si="50"/>
        <v>0</v>
      </c>
      <c r="J507" s="343"/>
    </row>
    <row r="508" spans="1:13" ht="19">
      <c r="A508" s="271"/>
      <c r="B508" s="272" t="s">
        <v>282</v>
      </c>
      <c r="C508" s="273">
        <v>1</v>
      </c>
      <c r="D508" s="273">
        <v>1</v>
      </c>
      <c r="E508" s="273">
        <v>1</v>
      </c>
      <c r="F508" s="274">
        <v>68.72</v>
      </c>
      <c r="G508" s="274"/>
      <c r="H508" s="274">
        <v>3.05</v>
      </c>
      <c r="I508" s="275">
        <f t="shared" si="50"/>
        <v>209.59599999999998</v>
      </c>
      <c r="J508" s="343"/>
    </row>
    <row r="509" spans="1:13" ht="19">
      <c r="A509" s="271"/>
      <c r="B509" s="272" t="s">
        <v>283</v>
      </c>
      <c r="C509" s="273">
        <v>1</v>
      </c>
      <c r="D509" s="273">
        <v>1</v>
      </c>
      <c r="E509" s="273">
        <v>1</v>
      </c>
      <c r="F509" s="274">
        <v>11.17</v>
      </c>
      <c r="G509" s="274"/>
      <c r="H509" s="274">
        <v>3.05</v>
      </c>
      <c r="I509" s="275">
        <f t="shared" si="50"/>
        <v>34.0685</v>
      </c>
      <c r="J509" s="343"/>
    </row>
    <row r="510" spans="1:13" ht="19">
      <c r="A510" s="271"/>
      <c r="B510" s="272" t="s">
        <v>284</v>
      </c>
      <c r="C510" s="273">
        <v>-1</v>
      </c>
      <c r="D510" s="273">
        <v>1</v>
      </c>
      <c r="E510" s="273">
        <v>1</v>
      </c>
      <c r="F510" s="274">
        <v>1.8</v>
      </c>
      <c r="G510" s="274"/>
      <c r="H510" s="274">
        <v>1.35</v>
      </c>
      <c r="I510" s="275">
        <f t="shared" si="50"/>
        <v>-2.4300000000000002</v>
      </c>
      <c r="J510" s="343"/>
    </row>
    <row r="511" spans="1:13" ht="19">
      <c r="A511" s="271"/>
      <c r="B511" s="272" t="s">
        <v>285</v>
      </c>
      <c r="C511" s="273">
        <v>-1</v>
      </c>
      <c r="D511" s="273">
        <v>1</v>
      </c>
      <c r="E511" s="273">
        <v>2</v>
      </c>
      <c r="F511" s="274">
        <v>1.5</v>
      </c>
      <c r="G511" s="274"/>
      <c r="H511" s="274">
        <v>1.35</v>
      </c>
      <c r="I511" s="275">
        <f t="shared" si="50"/>
        <v>-4.0500000000000007</v>
      </c>
      <c r="J511" s="343"/>
    </row>
    <row r="512" spans="1:13" ht="19">
      <c r="A512" s="271"/>
      <c r="B512" s="272" t="s">
        <v>286</v>
      </c>
      <c r="C512" s="273">
        <v>-1</v>
      </c>
      <c r="D512" s="273">
        <v>1</v>
      </c>
      <c r="E512" s="273">
        <v>2</v>
      </c>
      <c r="F512" s="293">
        <v>0.6</v>
      </c>
      <c r="G512" s="274"/>
      <c r="H512" s="274">
        <v>1.35</v>
      </c>
      <c r="I512" s="275">
        <f t="shared" si="50"/>
        <v>-1.62</v>
      </c>
      <c r="J512" s="343"/>
    </row>
    <row r="513" spans="1:13" ht="19">
      <c r="A513" s="271"/>
      <c r="B513" s="272" t="s">
        <v>287</v>
      </c>
      <c r="C513" s="273">
        <v>-1</v>
      </c>
      <c r="D513" s="273">
        <v>1</v>
      </c>
      <c r="E513" s="273">
        <v>1</v>
      </c>
      <c r="F513" s="274">
        <v>1.85</v>
      </c>
      <c r="G513" s="274"/>
      <c r="H513" s="274">
        <v>1.35</v>
      </c>
      <c r="I513" s="275">
        <f t="shared" si="50"/>
        <v>-2.4975000000000005</v>
      </c>
      <c r="J513" s="343"/>
    </row>
    <row r="514" spans="1:13" ht="19">
      <c r="A514" s="271"/>
      <c r="B514" s="272" t="s">
        <v>288</v>
      </c>
      <c r="C514" s="273">
        <v>-1</v>
      </c>
      <c r="D514" s="273">
        <v>1</v>
      </c>
      <c r="E514" s="273">
        <v>1</v>
      </c>
      <c r="F514" s="274">
        <v>1.2</v>
      </c>
      <c r="G514" s="274"/>
      <c r="H514" s="274">
        <v>1.05</v>
      </c>
      <c r="I514" s="275">
        <f t="shared" si="50"/>
        <v>-1.26</v>
      </c>
      <c r="J514" s="343"/>
    </row>
    <row r="515" spans="1:13" ht="19">
      <c r="A515" s="271"/>
      <c r="B515" s="272" t="s">
        <v>289</v>
      </c>
      <c r="C515" s="273">
        <v>-1</v>
      </c>
      <c r="D515" s="273">
        <v>1</v>
      </c>
      <c r="E515" s="273">
        <v>1</v>
      </c>
      <c r="F515" s="274">
        <v>1.2</v>
      </c>
      <c r="G515" s="274"/>
      <c r="H515" s="274">
        <v>1.35</v>
      </c>
      <c r="I515" s="275">
        <f t="shared" si="50"/>
        <v>-1.62</v>
      </c>
      <c r="J515" s="343"/>
    </row>
    <row r="516" spans="1:13" ht="19">
      <c r="A516" s="271"/>
      <c r="B516" s="272" t="s">
        <v>290</v>
      </c>
      <c r="C516" s="273">
        <v>-1</v>
      </c>
      <c r="D516" s="273">
        <v>1</v>
      </c>
      <c r="E516" s="273">
        <v>1</v>
      </c>
      <c r="F516" s="274">
        <v>0.75</v>
      </c>
      <c r="G516" s="274"/>
      <c r="H516" s="274">
        <v>0.6</v>
      </c>
      <c r="I516" s="275">
        <f t="shared" si="50"/>
        <v>-0.44999999999999996</v>
      </c>
      <c r="J516" s="343"/>
    </row>
    <row r="517" spans="1:13" ht="19">
      <c r="A517" s="271"/>
      <c r="B517" s="272" t="s">
        <v>291</v>
      </c>
      <c r="C517" s="273">
        <v>-1</v>
      </c>
      <c r="D517" s="273">
        <v>1</v>
      </c>
      <c r="E517" s="273">
        <v>1</v>
      </c>
      <c r="F517" s="274">
        <v>1.06</v>
      </c>
      <c r="G517" s="274"/>
      <c r="H517" s="274">
        <v>1.35</v>
      </c>
      <c r="I517" s="275">
        <f t="shared" si="50"/>
        <v>-1.4310000000000003</v>
      </c>
      <c r="J517" s="343"/>
    </row>
    <row r="518" spans="1:13" ht="19">
      <c r="A518" s="271"/>
      <c r="B518" s="272" t="s">
        <v>292</v>
      </c>
      <c r="C518" s="273">
        <v>-1</v>
      </c>
      <c r="D518" s="273">
        <v>1</v>
      </c>
      <c r="E518" s="273">
        <v>1</v>
      </c>
      <c r="F518" s="274">
        <v>12.43</v>
      </c>
      <c r="G518" s="274"/>
      <c r="H518" s="274">
        <v>1.2</v>
      </c>
      <c r="I518" s="275">
        <f t="shared" si="50"/>
        <v>-14.915999999999999</v>
      </c>
      <c r="J518" s="343"/>
    </row>
    <row r="519" spans="1:13" ht="19">
      <c r="A519" s="271"/>
      <c r="B519" s="272" t="s">
        <v>293</v>
      </c>
      <c r="C519" s="273">
        <v>-1</v>
      </c>
      <c r="D519" s="273">
        <v>1</v>
      </c>
      <c r="E519" s="273">
        <v>1</v>
      </c>
      <c r="F519" s="274">
        <v>11.52</v>
      </c>
      <c r="G519" s="274"/>
      <c r="H519" s="274">
        <v>1.2</v>
      </c>
      <c r="I519" s="275">
        <f t="shared" si="50"/>
        <v>-13.824</v>
      </c>
      <c r="J519" s="343"/>
    </row>
    <row r="520" spans="1:13" ht="19">
      <c r="A520" s="271"/>
      <c r="B520" s="272" t="s">
        <v>173</v>
      </c>
      <c r="C520" s="273"/>
      <c r="D520" s="273"/>
      <c r="E520" s="273"/>
      <c r="F520" s="274"/>
      <c r="G520" s="274"/>
      <c r="H520" s="274"/>
      <c r="I520" s="275"/>
      <c r="J520" s="343"/>
      <c r="K520" s="264">
        <v>1.5</v>
      </c>
      <c r="L520" s="32">
        <v>0.46</v>
      </c>
      <c r="M520" s="32">
        <f t="shared" ref="M520:M525" si="52">K520+L520</f>
        <v>1.96</v>
      </c>
    </row>
    <row r="521" spans="1:13" ht="19">
      <c r="A521" s="271"/>
      <c r="B521" s="272" t="s">
        <v>164</v>
      </c>
      <c r="C521" s="273">
        <v>1</v>
      </c>
      <c r="D521" s="273">
        <v>1</v>
      </c>
      <c r="E521" s="273">
        <v>2</v>
      </c>
      <c r="F521" s="293">
        <v>1.96</v>
      </c>
      <c r="G521" s="274">
        <v>1.3</v>
      </c>
      <c r="H521" s="274"/>
      <c r="I521" s="275">
        <f t="shared" ref="I521:I533" si="53">PRODUCT(C521:H521)</f>
        <v>5.0960000000000001</v>
      </c>
      <c r="J521" s="343"/>
      <c r="K521" s="32">
        <v>0.6</v>
      </c>
      <c r="L521" s="32">
        <v>0.46</v>
      </c>
      <c r="M521" s="32">
        <f t="shared" si="52"/>
        <v>1.06</v>
      </c>
    </row>
    <row r="522" spans="1:13" ht="19">
      <c r="A522" s="271"/>
      <c r="B522" s="272" t="s">
        <v>286</v>
      </c>
      <c r="C522" s="273">
        <v>1</v>
      </c>
      <c r="D522" s="273">
        <v>1</v>
      </c>
      <c r="E522" s="273">
        <v>2</v>
      </c>
      <c r="F522" s="293">
        <v>1.06</v>
      </c>
      <c r="G522" s="274">
        <v>1.3</v>
      </c>
      <c r="H522" s="274"/>
      <c r="I522" s="275">
        <f t="shared" si="53"/>
        <v>2.7560000000000002</v>
      </c>
      <c r="J522" s="343"/>
      <c r="K522" s="264">
        <v>1.85</v>
      </c>
      <c r="L522" s="32">
        <v>0.46</v>
      </c>
      <c r="M522" s="32">
        <f t="shared" si="52"/>
        <v>2.31</v>
      </c>
    </row>
    <row r="523" spans="1:13" ht="19">
      <c r="A523" s="271"/>
      <c r="B523" s="272" t="s">
        <v>287</v>
      </c>
      <c r="C523" s="273">
        <v>1</v>
      </c>
      <c r="D523" s="273">
        <v>1</v>
      </c>
      <c r="E523" s="273">
        <v>2</v>
      </c>
      <c r="F523" s="293">
        <v>2.31</v>
      </c>
      <c r="G523" s="274">
        <v>1.3</v>
      </c>
      <c r="H523" s="274"/>
      <c r="I523" s="275">
        <f t="shared" si="53"/>
        <v>6.0060000000000002</v>
      </c>
      <c r="J523" s="343"/>
      <c r="K523" s="264">
        <v>1.2</v>
      </c>
      <c r="L523" s="32">
        <v>0.46</v>
      </c>
      <c r="M523" s="32">
        <f t="shared" si="52"/>
        <v>1.66</v>
      </c>
    </row>
    <row r="524" spans="1:13" ht="19">
      <c r="A524" s="271"/>
      <c r="B524" s="272" t="s">
        <v>288</v>
      </c>
      <c r="C524" s="273">
        <v>1</v>
      </c>
      <c r="D524" s="273">
        <v>1</v>
      </c>
      <c r="E524" s="273">
        <v>2</v>
      </c>
      <c r="F524" s="293">
        <v>1.66</v>
      </c>
      <c r="G524" s="274">
        <v>1.3</v>
      </c>
      <c r="H524" s="274"/>
      <c r="I524" s="275">
        <f t="shared" si="53"/>
        <v>4.3159999999999998</v>
      </c>
      <c r="J524" s="343"/>
      <c r="K524" s="264">
        <v>1.2</v>
      </c>
      <c r="L524" s="32">
        <v>0.46</v>
      </c>
      <c r="M524" s="32">
        <f t="shared" si="52"/>
        <v>1.66</v>
      </c>
    </row>
    <row r="525" spans="1:13" ht="19">
      <c r="A525" s="271"/>
      <c r="B525" s="272" t="s">
        <v>289</v>
      </c>
      <c r="C525" s="273">
        <v>1</v>
      </c>
      <c r="D525" s="273">
        <v>1</v>
      </c>
      <c r="E525" s="273">
        <v>2</v>
      </c>
      <c r="F525" s="293">
        <v>1.66</v>
      </c>
      <c r="G525" s="274">
        <v>1.3</v>
      </c>
      <c r="H525" s="274"/>
      <c r="I525" s="275">
        <f t="shared" si="53"/>
        <v>4.3159999999999998</v>
      </c>
      <c r="J525" s="343"/>
      <c r="K525" s="264">
        <v>0.75</v>
      </c>
      <c r="L525" s="32">
        <v>0.46</v>
      </c>
      <c r="M525" s="32">
        <f t="shared" si="52"/>
        <v>1.21</v>
      </c>
    </row>
    <row r="526" spans="1:13" ht="19">
      <c r="A526" s="271"/>
      <c r="B526" s="272" t="s">
        <v>291</v>
      </c>
      <c r="C526" s="273">
        <v>1</v>
      </c>
      <c r="D526" s="273">
        <v>1</v>
      </c>
      <c r="E526" s="273">
        <v>2</v>
      </c>
      <c r="F526" s="293">
        <v>1.52</v>
      </c>
      <c r="G526" s="274">
        <v>1.3</v>
      </c>
      <c r="H526" s="274"/>
      <c r="I526" s="275">
        <f t="shared" si="53"/>
        <v>3.9520000000000004</v>
      </c>
      <c r="J526" s="343"/>
    </row>
    <row r="527" spans="1:13" ht="19">
      <c r="A527" s="271"/>
      <c r="B527" s="272" t="s">
        <v>174</v>
      </c>
      <c r="C527" s="273">
        <v>1</v>
      </c>
      <c r="D527" s="273">
        <v>1</v>
      </c>
      <c r="E527" s="273">
        <v>1</v>
      </c>
      <c r="F527" s="293">
        <v>2.5</v>
      </c>
      <c r="G527" s="274">
        <v>1.3</v>
      </c>
      <c r="H527" s="274"/>
      <c r="I527" s="275">
        <f t="shared" si="53"/>
        <v>3.25</v>
      </c>
      <c r="J527" s="343"/>
    </row>
    <row r="528" spans="1:13" ht="19">
      <c r="A528" s="271"/>
      <c r="B528" s="272" t="s">
        <v>294</v>
      </c>
      <c r="C528" s="273">
        <v>1</v>
      </c>
      <c r="D528" s="273">
        <v>1</v>
      </c>
      <c r="E528" s="273">
        <v>1</v>
      </c>
      <c r="F528" s="293">
        <v>16</v>
      </c>
      <c r="G528" s="274"/>
      <c r="H528" s="289">
        <v>2.9249999999999998</v>
      </c>
      <c r="I528" s="275">
        <f t="shared" si="53"/>
        <v>46.8</v>
      </c>
      <c r="J528" s="343"/>
    </row>
    <row r="529" spans="1:10" ht="19">
      <c r="A529" s="271"/>
      <c r="B529" s="272" t="s">
        <v>295</v>
      </c>
      <c r="C529" s="273">
        <v>-1</v>
      </c>
      <c r="D529" s="273">
        <v>1</v>
      </c>
      <c r="E529" s="273">
        <v>2</v>
      </c>
      <c r="F529" s="293">
        <v>1</v>
      </c>
      <c r="G529" s="274"/>
      <c r="H529" s="274">
        <v>2.1</v>
      </c>
      <c r="I529" s="275">
        <f t="shared" si="53"/>
        <v>-4.2</v>
      </c>
      <c r="J529" s="343"/>
    </row>
    <row r="530" spans="1:10" ht="19">
      <c r="A530" s="271"/>
      <c r="B530" s="272" t="s">
        <v>296</v>
      </c>
      <c r="C530" s="273">
        <v>-1</v>
      </c>
      <c r="D530" s="273">
        <v>1</v>
      </c>
      <c r="E530" s="273">
        <v>1</v>
      </c>
      <c r="F530" s="293">
        <v>1.8</v>
      </c>
      <c r="G530" s="274"/>
      <c r="H530" s="274">
        <v>1.35</v>
      </c>
      <c r="I530" s="275">
        <f t="shared" si="53"/>
        <v>-2.4300000000000002</v>
      </c>
      <c r="J530" s="343"/>
    </row>
    <row r="531" spans="1:10" ht="19">
      <c r="A531" s="271"/>
      <c r="B531" s="272" t="s">
        <v>297</v>
      </c>
      <c r="C531" s="273">
        <v>-1</v>
      </c>
      <c r="D531" s="273">
        <v>1</v>
      </c>
      <c r="E531" s="273">
        <v>1</v>
      </c>
      <c r="F531" s="293">
        <v>0.9</v>
      </c>
      <c r="G531" s="274"/>
      <c r="H531" s="274">
        <v>2.1</v>
      </c>
      <c r="I531" s="275">
        <f t="shared" si="53"/>
        <v>-1.8900000000000001</v>
      </c>
      <c r="J531" s="343"/>
    </row>
    <row r="532" spans="1:10" ht="19">
      <c r="A532" s="271"/>
      <c r="B532" s="272" t="s">
        <v>298</v>
      </c>
      <c r="C532" s="273">
        <v>-1</v>
      </c>
      <c r="D532" s="273">
        <v>1</v>
      </c>
      <c r="E532" s="273">
        <v>1</v>
      </c>
      <c r="F532" s="293">
        <v>2.29</v>
      </c>
      <c r="G532" s="274"/>
      <c r="H532" s="274">
        <v>2.65</v>
      </c>
      <c r="I532" s="275">
        <f t="shared" si="53"/>
        <v>-6.0685000000000002</v>
      </c>
      <c r="J532" s="343"/>
    </row>
    <row r="533" spans="1:10" ht="19">
      <c r="A533" s="271"/>
      <c r="B533" s="272" t="s">
        <v>299</v>
      </c>
      <c r="C533" s="273">
        <v>1</v>
      </c>
      <c r="D533" s="273">
        <v>1</v>
      </c>
      <c r="E533" s="273">
        <v>1</v>
      </c>
      <c r="F533" s="293">
        <v>2.63</v>
      </c>
      <c r="G533" s="274">
        <v>0.23</v>
      </c>
      <c r="H533" s="274"/>
      <c r="I533" s="275">
        <f t="shared" si="53"/>
        <v>0.60489999999999999</v>
      </c>
      <c r="J533" s="343"/>
    </row>
    <row r="534" spans="1:10" ht="19">
      <c r="A534" s="271"/>
      <c r="B534" s="272" t="s">
        <v>256</v>
      </c>
      <c r="C534" s="273">
        <v>1</v>
      </c>
      <c r="D534" s="273">
        <v>2</v>
      </c>
      <c r="E534" s="273">
        <v>2</v>
      </c>
      <c r="F534" s="293">
        <v>1.3</v>
      </c>
      <c r="G534" s="274"/>
      <c r="H534" s="274"/>
      <c r="I534" s="275"/>
      <c r="J534" s="343"/>
    </row>
    <row r="535" spans="1:10" ht="19">
      <c r="A535" s="271"/>
      <c r="B535" s="272" t="s">
        <v>300</v>
      </c>
      <c r="C535" s="273"/>
      <c r="D535" s="273"/>
      <c r="E535" s="273"/>
      <c r="F535" s="274"/>
      <c r="G535" s="274"/>
      <c r="H535" s="274"/>
      <c r="I535" s="275"/>
      <c r="J535" s="343"/>
    </row>
    <row r="536" spans="1:10" ht="19">
      <c r="A536" s="271"/>
      <c r="B536" s="272" t="s">
        <v>179</v>
      </c>
      <c r="C536" s="273"/>
      <c r="D536" s="273"/>
      <c r="E536" s="273"/>
      <c r="F536" s="274"/>
      <c r="G536" s="274"/>
      <c r="H536" s="274"/>
      <c r="I536" s="275">
        <v>262.07</v>
      </c>
      <c r="J536" s="343"/>
    </row>
    <row r="537" spans="1:10" ht="19">
      <c r="A537" s="271"/>
      <c r="B537" s="272" t="s">
        <v>301</v>
      </c>
      <c r="C537" s="273"/>
      <c r="D537" s="273"/>
      <c r="E537" s="273"/>
      <c r="F537" s="274"/>
      <c r="G537" s="274"/>
      <c r="H537" s="274"/>
      <c r="I537" s="275"/>
      <c r="J537" s="343"/>
    </row>
    <row r="538" spans="1:10" ht="19">
      <c r="A538" s="271"/>
      <c r="B538" s="272" t="s">
        <v>179</v>
      </c>
      <c r="C538" s="273"/>
      <c r="D538" s="273"/>
      <c r="E538" s="273"/>
      <c r="F538" s="274"/>
      <c r="G538" s="274"/>
      <c r="H538" s="274"/>
      <c r="I538" s="275">
        <f>I536</f>
        <v>262.07</v>
      </c>
      <c r="J538" s="343"/>
    </row>
    <row r="539" spans="1:10" ht="19">
      <c r="A539" s="271"/>
      <c r="B539" s="272" t="s">
        <v>302</v>
      </c>
      <c r="C539" s="273"/>
      <c r="D539" s="273"/>
      <c r="E539" s="273"/>
      <c r="F539" s="274"/>
      <c r="G539" s="274"/>
      <c r="H539" s="274"/>
      <c r="I539" s="275"/>
      <c r="J539" s="343"/>
    </row>
    <row r="540" spans="1:10" ht="19">
      <c r="A540" s="271"/>
      <c r="B540" s="272" t="s">
        <v>179</v>
      </c>
      <c r="C540" s="273"/>
      <c r="D540" s="273"/>
      <c r="E540" s="273"/>
      <c r="F540" s="274"/>
      <c r="G540" s="274"/>
      <c r="H540" s="274"/>
      <c r="I540" s="275">
        <f>I538</f>
        <v>262.07</v>
      </c>
      <c r="J540" s="343"/>
    </row>
    <row r="541" spans="1:10" ht="19">
      <c r="A541" s="271"/>
      <c r="B541" s="272" t="s">
        <v>303</v>
      </c>
      <c r="C541" s="273"/>
      <c r="D541" s="273"/>
      <c r="E541" s="273"/>
      <c r="F541" s="274"/>
      <c r="G541" s="274"/>
      <c r="H541" s="274"/>
      <c r="I541" s="275"/>
      <c r="J541" s="343"/>
    </row>
    <row r="542" spans="1:10" ht="19">
      <c r="A542" s="271"/>
      <c r="B542" s="272" t="s">
        <v>179</v>
      </c>
      <c r="C542" s="273"/>
      <c r="D542" s="273"/>
      <c r="E542" s="273"/>
      <c r="F542" s="274"/>
      <c r="G542" s="274"/>
      <c r="H542" s="274"/>
      <c r="I542" s="275">
        <f>I540</f>
        <v>262.07</v>
      </c>
      <c r="J542" s="343"/>
    </row>
    <row r="543" spans="1:10" ht="19">
      <c r="A543" s="271"/>
      <c r="B543" s="272" t="s">
        <v>304</v>
      </c>
      <c r="C543" s="273"/>
      <c r="D543" s="273"/>
      <c r="E543" s="273"/>
      <c r="F543" s="274"/>
      <c r="G543" s="274"/>
      <c r="H543" s="274"/>
      <c r="I543" s="275"/>
      <c r="J543" s="343"/>
    </row>
    <row r="544" spans="1:10" ht="19">
      <c r="A544" s="271"/>
      <c r="B544" s="272" t="s">
        <v>305</v>
      </c>
      <c r="C544" s="273">
        <v>1</v>
      </c>
      <c r="D544" s="273">
        <v>1</v>
      </c>
      <c r="E544" s="273">
        <v>1</v>
      </c>
      <c r="F544" s="274">
        <v>15.7</v>
      </c>
      <c r="G544" s="274"/>
      <c r="H544" s="274">
        <v>4.2300000000000004</v>
      </c>
      <c r="I544" s="275">
        <f t="shared" ref="I544:I548" si="54">PRODUCT(C544:H544)</f>
        <v>66.411000000000001</v>
      </c>
      <c r="J544" s="343"/>
    </row>
    <row r="545" spans="1:13" ht="19">
      <c r="A545" s="271"/>
      <c r="B545" s="272" t="s">
        <v>211</v>
      </c>
      <c r="C545" s="273">
        <v>-1</v>
      </c>
      <c r="D545" s="273">
        <v>1</v>
      </c>
      <c r="E545" s="273">
        <v>2</v>
      </c>
      <c r="F545" s="274">
        <v>0.9</v>
      </c>
      <c r="G545" s="274"/>
      <c r="H545" s="274">
        <v>2.1</v>
      </c>
      <c r="I545" s="275">
        <f t="shared" si="54"/>
        <v>-3.7800000000000002</v>
      </c>
      <c r="J545" s="343"/>
    </row>
    <row r="546" spans="1:13" ht="19">
      <c r="A546" s="271"/>
      <c r="B546" s="272" t="s">
        <v>218</v>
      </c>
      <c r="C546" s="273">
        <v>1</v>
      </c>
      <c r="D546" s="273">
        <v>1</v>
      </c>
      <c r="E546" s="273">
        <v>1</v>
      </c>
      <c r="F546" s="274">
        <v>11</v>
      </c>
      <c r="G546" s="274"/>
      <c r="H546" s="274">
        <v>4.2300000000000004</v>
      </c>
      <c r="I546" s="275">
        <f t="shared" si="54"/>
        <v>46.53</v>
      </c>
      <c r="J546" s="343"/>
    </row>
    <row r="547" spans="1:13" ht="19">
      <c r="A547" s="271"/>
      <c r="B547" s="272" t="s">
        <v>211</v>
      </c>
      <c r="C547" s="273">
        <v>-1</v>
      </c>
      <c r="D547" s="273">
        <v>1</v>
      </c>
      <c r="E547" s="273">
        <v>1</v>
      </c>
      <c r="F547" s="274">
        <v>0.9</v>
      </c>
      <c r="G547" s="274"/>
      <c r="H547" s="274">
        <v>2.1</v>
      </c>
      <c r="I547" s="275">
        <f t="shared" si="54"/>
        <v>-1.8900000000000001</v>
      </c>
      <c r="J547" s="343"/>
    </row>
    <row r="548" spans="1:13" ht="19">
      <c r="A548" s="271"/>
      <c r="B548" s="272" t="s">
        <v>306</v>
      </c>
      <c r="C548" s="273">
        <v>1</v>
      </c>
      <c r="D548" s="273">
        <v>1</v>
      </c>
      <c r="E548" s="273">
        <v>3</v>
      </c>
      <c r="F548" s="274">
        <v>1.36</v>
      </c>
      <c r="G548" s="274"/>
      <c r="H548" s="274">
        <v>2.1</v>
      </c>
      <c r="I548" s="275">
        <f t="shared" si="54"/>
        <v>8.5680000000000014</v>
      </c>
      <c r="J548" s="343"/>
    </row>
    <row r="549" spans="1:13" ht="19">
      <c r="A549" s="271"/>
      <c r="B549" s="272" t="s">
        <v>266</v>
      </c>
      <c r="C549" s="273"/>
      <c r="D549" s="273"/>
      <c r="E549" s="273"/>
      <c r="F549" s="274"/>
      <c r="G549" s="274"/>
      <c r="H549" s="274"/>
      <c r="I549" s="275"/>
      <c r="J549" s="343"/>
    </row>
    <row r="550" spans="1:13" ht="19">
      <c r="A550" s="271"/>
      <c r="B550" s="272" t="s">
        <v>282</v>
      </c>
      <c r="C550" s="273">
        <v>1</v>
      </c>
      <c r="D550" s="273">
        <v>1</v>
      </c>
      <c r="E550" s="273">
        <v>1</v>
      </c>
      <c r="F550" s="274">
        <v>68.72</v>
      </c>
      <c r="G550" s="274"/>
      <c r="H550" s="274">
        <v>2.52</v>
      </c>
      <c r="I550" s="275">
        <f t="shared" ref="I550:I556" si="55">PRODUCT(C550:H550)</f>
        <v>173.17439999999999</v>
      </c>
      <c r="J550" s="343"/>
    </row>
    <row r="551" spans="1:13" ht="19">
      <c r="A551" s="271"/>
      <c r="B551" s="272" t="s">
        <v>114</v>
      </c>
      <c r="C551" s="276">
        <v>2</v>
      </c>
      <c r="D551" s="273">
        <v>1</v>
      </c>
      <c r="E551" s="273">
        <v>4</v>
      </c>
      <c r="F551" s="293">
        <v>1.06</v>
      </c>
      <c r="G551" s="298"/>
      <c r="H551" s="274">
        <v>1.2</v>
      </c>
      <c r="I551" s="275">
        <f t="shared" si="55"/>
        <v>10.176</v>
      </c>
      <c r="J551" s="343"/>
      <c r="L551" s="48"/>
      <c r="M551" s="48"/>
    </row>
    <row r="552" spans="1:13" ht="19">
      <c r="A552" s="271"/>
      <c r="B552" s="272" t="s">
        <v>115</v>
      </c>
      <c r="C552" s="276">
        <v>2</v>
      </c>
      <c r="D552" s="273">
        <v>1</v>
      </c>
      <c r="E552" s="273">
        <v>4</v>
      </c>
      <c r="F552" s="293">
        <v>1.2</v>
      </c>
      <c r="G552" s="298"/>
      <c r="H552" s="274">
        <v>1.2</v>
      </c>
      <c r="I552" s="275">
        <f t="shared" si="55"/>
        <v>11.52</v>
      </c>
      <c r="J552" s="343"/>
      <c r="L552" s="48"/>
      <c r="M552" s="48"/>
    </row>
    <row r="553" spans="1:13" ht="19">
      <c r="A553" s="271"/>
      <c r="B553" s="272" t="s">
        <v>116</v>
      </c>
      <c r="C553" s="276">
        <v>2</v>
      </c>
      <c r="D553" s="273">
        <v>1</v>
      </c>
      <c r="E553" s="273">
        <v>4</v>
      </c>
      <c r="F553" s="293">
        <v>1.36</v>
      </c>
      <c r="G553" s="298"/>
      <c r="H553" s="274">
        <v>1.2</v>
      </c>
      <c r="I553" s="275">
        <f t="shared" si="55"/>
        <v>13.056000000000001</v>
      </c>
      <c r="J553" s="343"/>
      <c r="L553" s="48"/>
      <c r="M553" s="48"/>
    </row>
    <row r="554" spans="1:13" ht="19">
      <c r="A554" s="271"/>
      <c r="B554" s="272" t="s">
        <v>117</v>
      </c>
      <c r="C554" s="276">
        <v>2</v>
      </c>
      <c r="D554" s="273">
        <v>1</v>
      </c>
      <c r="E554" s="273">
        <v>16</v>
      </c>
      <c r="F554" s="293">
        <v>1.5</v>
      </c>
      <c r="G554" s="298"/>
      <c r="H554" s="274">
        <v>1.2</v>
      </c>
      <c r="I554" s="275">
        <f t="shared" si="55"/>
        <v>57.599999999999994</v>
      </c>
      <c r="J554" s="343"/>
      <c r="L554" s="48"/>
      <c r="M554" s="48"/>
    </row>
    <row r="555" spans="1:13" ht="19">
      <c r="A555" s="271"/>
      <c r="B555" s="272" t="s">
        <v>118</v>
      </c>
      <c r="C555" s="276">
        <v>2</v>
      </c>
      <c r="D555" s="273">
        <v>1</v>
      </c>
      <c r="E555" s="273">
        <v>4</v>
      </c>
      <c r="F555" s="293">
        <v>1.5</v>
      </c>
      <c r="G555" s="298"/>
      <c r="H555" s="274">
        <v>1.2</v>
      </c>
      <c r="I555" s="275">
        <f t="shared" si="55"/>
        <v>14.399999999999999</v>
      </c>
      <c r="J555" s="343"/>
      <c r="L555" s="48"/>
      <c r="M555" s="48"/>
    </row>
    <row r="556" spans="1:13" ht="19">
      <c r="A556" s="271"/>
      <c r="B556" s="272" t="s">
        <v>119</v>
      </c>
      <c r="C556" s="276">
        <v>2</v>
      </c>
      <c r="D556" s="273">
        <v>1</v>
      </c>
      <c r="E556" s="273">
        <v>4</v>
      </c>
      <c r="F556" s="293">
        <v>1.66</v>
      </c>
      <c r="G556" s="298"/>
      <c r="H556" s="274">
        <v>1.2</v>
      </c>
      <c r="I556" s="275">
        <f t="shared" si="55"/>
        <v>15.935999999999998</v>
      </c>
      <c r="J556" s="343"/>
      <c r="L556" s="48"/>
      <c r="M556" s="48"/>
    </row>
    <row r="557" spans="1:13" ht="19">
      <c r="A557" s="271"/>
      <c r="B557" s="272" t="s">
        <v>307</v>
      </c>
      <c r="C557" s="273"/>
      <c r="D557" s="273"/>
      <c r="E557" s="273"/>
      <c r="F557" s="274"/>
      <c r="G557" s="274"/>
      <c r="H557" s="274"/>
      <c r="I557" s="275"/>
      <c r="J557" s="343"/>
    </row>
    <row r="558" spans="1:13" ht="19">
      <c r="A558" s="271"/>
      <c r="B558" s="272" t="s">
        <v>308</v>
      </c>
      <c r="C558" s="273"/>
      <c r="D558" s="273"/>
      <c r="E558" s="273"/>
      <c r="F558" s="274"/>
      <c r="G558" s="274"/>
      <c r="H558" s="274"/>
      <c r="I558" s="275"/>
      <c r="J558" s="343"/>
    </row>
    <row r="559" spans="1:13" ht="19">
      <c r="A559" s="271"/>
      <c r="B559" s="272" t="s">
        <v>309</v>
      </c>
      <c r="C559" s="273">
        <v>1</v>
      </c>
      <c r="D559" s="273">
        <v>1</v>
      </c>
      <c r="E559" s="273">
        <v>1</v>
      </c>
      <c r="F559" s="274">
        <v>10.29</v>
      </c>
      <c r="G559" s="274"/>
      <c r="H559" s="274">
        <v>3.05</v>
      </c>
      <c r="I559" s="275">
        <f t="shared" ref="I559:I615" si="56">PRODUCT(C559:H559)</f>
        <v>31.384499999999996</v>
      </c>
      <c r="J559" s="343"/>
    </row>
    <row r="560" spans="1:13" s="41" customFormat="1" ht="19">
      <c r="A560" s="278"/>
      <c r="B560" s="282" t="s">
        <v>310</v>
      </c>
      <c r="C560" s="279">
        <v>1</v>
      </c>
      <c r="D560" s="279">
        <v>1</v>
      </c>
      <c r="E560" s="279">
        <v>2</v>
      </c>
      <c r="F560" s="280">
        <v>6.5</v>
      </c>
      <c r="G560" s="280"/>
      <c r="H560" s="289">
        <v>1.8</v>
      </c>
      <c r="I560" s="275">
        <f t="shared" si="56"/>
        <v>23.400000000000002</v>
      </c>
      <c r="J560" s="281"/>
    </row>
    <row r="561" spans="1:24" ht="19">
      <c r="A561" s="271"/>
      <c r="B561" s="272" t="s">
        <v>212</v>
      </c>
      <c r="C561" s="273">
        <v>1</v>
      </c>
      <c r="D561" s="273">
        <v>1</v>
      </c>
      <c r="E561" s="273">
        <v>1</v>
      </c>
      <c r="F561" s="274">
        <v>9.16</v>
      </c>
      <c r="G561" s="274"/>
      <c r="H561" s="289">
        <v>2.9249999999999998</v>
      </c>
      <c r="I561" s="275">
        <f t="shared" si="56"/>
        <v>26.792999999999999</v>
      </c>
      <c r="J561" s="343"/>
    </row>
    <row r="562" spans="1:24" ht="19">
      <c r="A562" s="271"/>
      <c r="B562" s="272" t="s">
        <v>311</v>
      </c>
      <c r="C562" s="273">
        <v>-1</v>
      </c>
      <c r="D562" s="273">
        <v>1</v>
      </c>
      <c r="E562" s="273">
        <v>1</v>
      </c>
      <c r="F562" s="274">
        <v>0.9</v>
      </c>
      <c r="G562" s="274"/>
      <c r="H562" s="274">
        <v>2.1</v>
      </c>
      <c r="I562" s="275">
        <f t="shared" si="56"/>
        <v>-1.8900000000000001</v>
      </c>
      <c r="J562" s="343"/>
    </row>
    <row r="563" spans="1:24" ht="19">
      <c r="A563" s="271"/>
      <c r="B563" s="272" t="s">
        <v>208</v>
      </c>
      <c r="C563" s="273">
        <v>1</v>
      </c>
      <c r="D563" s="273">
        <v>1</v>
      </c>
      <c r="E563" s="273">
        <v>1</v>
      </c>
      <c r="F563" s="274">
        <v>10.76</v>
      </c>
      <c r="G563" s="274"/>
      <c r="H563" s="289">
        <v>2.9249999999999998</v>
      </c>
      <c r="I563" s="275">
        <f t="shared" si="56"/>
        <v>31.472999999999999</v>
      </c>
      <c r="J563" s="343"/>
    </row>
    <row r="564" spans="1:24" ht="19">
      <c r="A564" s="271"/>
      <c r="B564" s="272" t="s">
        <v>311</v>
      </c>
      <c r="C564" s="273">
        <v>-1</v>
      </c>
      <c r="D564" s="273">
        <v>1</v>
      </c>
      <c r="E564" s="273">
        <v>1</v>
      </c>
      <c r="F564" s="274">
        <v>0.9</v>
      </c>
      <c r="G564" s="274"/>
      <c r="H564" s="274">
        <v>2.1</v>
      </c>
      <c r="I564" s="275">
        <f t="shared" si="56"/>
        <v>-1.8900000000000001</v>
      </c>
      <c r="J564" s="343"/>
    </row>
    <row r="565" spans="1:24" ht="19">
      <c r="A565" s="271"/>
      <c r="B565" s="272" t="s">
        <v>312</v>
      </c>
      <c r="C565" s="273">
        <v>1</v>
      </c>
      <c r="D565" s="273">
        <v>1</v>
      </c>
      <c r="E565" s="273">
        <v>1</v>
      </c>
      <c r="F565" s="274">
        <v>6.86</v>
      </c>
      <c r="G565" s="274"/>
      <c r="H565" s="274">
        <v>2.9249999999999998</v>
      </c>
      <c r="I565" s="275">
        <f t="shared" si="56"/>
        <v>20.0655</v>
      </c>
      <c r="J565" s="343"/>
    </row>
    <row r="566" spans="1:24" s="137" customFormat="1" ht="19">
      <c r="A566" s="301"/>
      <c r="B566" s="302" t="s">
        <v>313</v>
      </c>
      <c r="C566" s="303">
        <v>-1</v>
      </c>
      <c r="D566" s="303">
        <v>1</v>
      </c>
      <c r="E566" s="303">
        <v>1</v>
      </c>
      <c r="F566" s="304">
        <v>0.75</v>
      </c>
      <c r="G566" s="304"/>
      <c r="H566" s="304">
        <v>2.1</v>
      </c>
      <c r="I566" s="305">
        <f t="shared" si="56"/>
        <v>-1.5750000000000002</v>
      </c>
      <c r="J566" s="344"/>
    </row>
    <row r="567" spans="1:24" ht="19">
      <c r="A567" s="271"/>
      <c r="B567" s="272" t="s">
        <v>314</v>
      </c>
      <c r="C567" s="273"/>
      <c r="D567" s="273"/>
      <c r="E567" s="273"/>
      <c r="F567" s="274"/>
      <c r="G567" s="274"/>
      <c r="H567" s="274"/>
      <c r="I567" s="275"/>
      <c r="J567" s="343"/>
    </row>
    <row r="568" spans="1:24" ht="19">
      <c r="A568" s="271"/>
      <c r="B568" s="272" t="s">
        <v>311</v>
      </c>
      <c r="C568" s="273">
        <v>1</v>
      </c>
      <c r="D568" s="273">
        <v>1</v>
      </c>
      <c r="E568" s="273">
        <v>1</v>
      </c>
      <c r="F568" s="293">
        <v>5.0999999999999996</v>
      </c>
      <c r="G568" s="293">
        <v>0.12</v>
      </c>
      <c r="H568" s="293"/>
      <c r="I568" s="275">
        <f t="shared" ref="I568:I569" si="57">PRODUCT(C568:H568)</f>
        <v>0.61199999999999999</v>
      </c>
      <c r="J568" s="343"/>
      <c r="L568" s="48">
        <v>0.9</v>
      </c>
      <c r="M568" s="48"/>
      <c r="N568" s="49">
        <v>2.1</v>
      </c>
      <c r="P568" s="32">
        <f t="shared" ref="P568:P569" si="58">L568+N568</f>
        <v>3</v>
      </c>
      <c r="W568" s="32">
        <f t="shared" ref="W568:W569" si="59">P568+N568</f>
        <v>5.0999999999999996</v>
      </c>
      <c r="X568" s="32">
        <f t="shared" ref="X568:X569" si="60">P568*2</f>
        <v>6</v>
      </c>
    </row>
    <row r="569" spans="1:24" s="137" customFormat="1" ht="19">
      <c r="A569" s="301"/>
      <c r="B569" s="302" t="s">
        <v>313</v>
      </c>
      <c r="C569" s="303">
        <v>1</v>
      </c>
      <c r="D569" s="303">
        <v>1</v>
      </c>
      <c r="E569" s="303">
        <v>1</v>
      </c>
      <c r="F569" s="306">
        <v>4.95</v>
      </c>
      <c r="G569" s="306">
        <v>0.12</v>
      </c>
      <c r="H569" s="306"/>
      <c r="I569" s="305">
        <f t="shared" si="57"/>
        <v>0.59399999999999997</v>
      </c>
      <c r="J569" s="344"/>
      <c r="L569" s="136">
        <v>0.75</v>
      </c>
      <c r="M569" s="136"/>
      <c r="N569" s="138">
        <v>2.1</v>
      </c>
      <c r="P569" s="137">
        <f t="shared" si="58"/>
        <v>2.85</v>
      </c>
      <c r="W569" s="137">
        <f t="shared" si="59"/>
        <v>4.95</v>
      </c>
      <c r="X569" s="137">
        <f t="shared" si="60"/>
        <v>5.7</v>
      </c>
    </row>
    <row r="570" spans="1:24" ht="19">
      <c r="A570" s="271"/>
      <c r="B570" s="272" t="s">
        <v>315</v>
      </c>
      <c r="C570" s="273"/>
      <c r="D570" s="273"/>
      <c r="E570" s="273"/>
      <c r="F570" s="274"/>
      <c r="G570" s="274"/>
      <c r="H570" s="289"/>
      <c r="I570" s="275"/>
      <c r="J570" s="343"/>
    </row>
    <row r="571" spans="1:24" ht="19">
      <c r="A571" s="271"/>
      <c r="B571" s="272" t="s">
        <v>309</v>
      </c>
      <c r="C571" s="273">
        <v>1</v>
      </c>
      <c r="D571" s="273">
        <v>1</v>
      </c>
      <c r="E571" s="273">
        <v>1</v>
      </c>
      <c r="F571" s="274">
        <v>10.29</v>
      </c>
      <c r="G571" s="274"/>
      <c r="H571" s="274">
        <v>3.05</v>
      </c>
      <c r="I571" s="275">
        <f t="shared" ref="I571:I573" si="61">PRODUCT(C571:H571)</f>
        <v>31.384499999999996</v>
      </c>
      <c r="J571" s="343"/>
    </row>
    <row r="572" spans="1:24" s="41" customFormat="1" ht="19">
      <c r="A572" s="278"/>
      <c r="B572" s="282" t="s">
        <v>310</v>
      </c>
      <c r="C572" s="279">
        <v>1</v>
      </c>
      <c r="D572" s="279">
        <v>1</v>
      </c>
      <c r="E572" s="279">
        <v>2</v>
      </c>
      <c r="F572" s="280">
        <v>6.5</v>
      </c>
      <c r="G572" s="280"/>
      <c r="H572" s="289">
        <v>1.8</v>
      </c>
      <c r="I572" s="275">
        <f t="shared" si="61"/>
        <v>23.400000000000002</v>
      </c>
      <c r="J572" s="281"/>
    </row>
    <row r="573" spans="1:24" ht="19">
      <c r="A573" s="271"/>
      <c r="B573" s="272" t="s">
        <v>212</v>
      </c>
      <c r="C573" s="273">
        <v>1</v>
      </c>
      <c r="D573" s="273">
        <v>1</v>
      </c>
      <c r="E573" s="273">
        <v>1</v>
      </c>
      <c r="F573" s="274">
        <v>9.16</v>
      </c>
      <c r="G573" s="274"/>
      <c r="H573" s="289">
        <v>2.9249999999999998</v>
      </c>
      <c r="I573" s="275">
        <f t="shared" si="61"/>
        <v>26.792999999999999</v>
      </c>
      <c r="J573" s="343"/>
    </row>
    <row r="574" spans="1:24" ht="19">
      <c r="A574" s="271"/>
      <c r="B574" s="272" t="s">
        <v>85</v>
      </c>
      <c r="C574" s="273">
        <v>1</v>
      </c>
      <c r="D574" s="273">
        <v>1</v>
      </c>
      <c r="E574" s="273">
        <v>2</v>
      </c>
      <c r="F574" s="274">
        <v>14.94</v>
      </c>
      <c r="G574" s="274"/>
      <c r="H574" s="289">
        <v>2.9249999999999998</v>
      </c>
      <c r="I574" s="275">
        <f t="shared" si="56"/>
        <v>87.398999999999987</v>
      </c>
      <c r="J574" s="343"/>
    </row>
    <row r="575" spans="1:24" ht="19">
      <c r="A575" s="271"/>
      <c r="B575" s="272" t="s">
        <v>316</v>
      </c>
      <c r="C575" s="273">
        <v>1</v>
      </c>
      <c r="D575" s="273">
        <v>1</v>
      </c>
      <c r="E575" s="273">
        <v>2</v>
      </c>
      <c r="F575" s="274">
        <v>12.2</v>
      </c>
      <c r="G575" s="274"/>
      <c r="H575" s="289">
        <v>2.9249999999999998</v>
      </c>
      <c r="I575" s="275">
        <f t="shared" si="56"/>
        <v>71.36999999999999</v>
      </c>
      <c r="J575" s="343"/>
    </row>
    <row r="576" spans="1:24" ht="19">
      <c r="A576" s="271"/>
      <c r="B576" s="272" t="s">
        <v>317</v>
      </c>
      <c r="C576" s="273">
        <v>1</v>
      </c>
      <c r="D576" s="273">
        <v>1</v>
      </c>
      <c r="E576" s="273">
        <v>2</v>
      </c>
      <c r="F576" s="274">
        <v>6.76</v>
      </c>
      <c r="G576" s="274"/>
      <c r="H576" s="289">
        <v>2.9249999999999998</v>
      </c>
      <c r="I576" s="275">
        <f t="shared" si="56"/>
        <v>39.545999999999999</v>
      </c>
      <c r="J576" s="343"/>
    </row>
    <row r="577" spans="1:10" ht="19">
      <c r="A577" s="271"/>
      <c r="B577" s="272" t="s">
        <v>318</v>
      </c>
      <c r="C577" s="273">
        <v>1</v>
      </c>
      <c r="D577" s="273">
        <v>1</v>
      </c>
      <c r="E577" s="273">
        <v>2</v>
      </c>
      <c r="F577" s="274">
        <v>7.44</v>
      </c>
      <c r="G577" s="274"/>
      <c r="H577" s="289">
        <v>2.9249999999999998</v>
      </c>
      <c r="I577" s="275">
        <f t="shared" si="56"/>
        <v>43.524000000000001</v>
      </c>
      <c r="J577" s="343"/>
    </row>
    <row r="578" spans="1:10" ht="19">
      <c r="A578" s="271"/>
      <c r="B578" s="272" t="s">
        <v>147</v>
      </c>
      <c r="C578" s="273">
        <v>1</v>
      </c>
      <c r="D578" s="273">
        <v>1</v>
      </c>
      <c r="E578" s="273">
        <v>2</v>
      </c>
      <c r="F578" s="274">
        <v>12.2</v>
      </c>
      <c r="G578" s="274"/>
      <c r="H578" s="289">
        <v>2.9249999999999998</v>
      </c>
      <c r="I578" s="275">
        <f t="shared" si="56"/>
        <v>71.36999999999999</v>
      </c>
      <c r="J578" s="343"/>
    </row>
    <row r="579" spans="1:10" ht="19">
      <c r="A579" s="271"/>
      <c r="B579" s="272" t="s">
        <v>84</v>
      </c>
      <c r="C579" s="273">
        <v>1</v>
      </c>
      <c r="D579" s="273">
        <v>1</v>
      </c>
      <c r="E579" s="273">
        <v>2</v>
      </c>
      <c r="F579" s="274">
        <v>8.7799999999999994</v>
      </c>
      <c r="G579" s="274"/>
      <c r="H579" s="289">
        <v>2.9249999999999998</v>
      </c>
      <c r="I579" s="275">
        <f t="shared" si="56"/>
        <v>51.362999999999992</v>
      </c>
      <c r="J579" s="343"/>
    </row>
    <row r="580" spans="1:10" ht="19">
      <c r="A580" s="271"/>
      <c r="B580" s="272" t="s">
        <v>253</v>
      </c>
      <c r="C580" s="273">
        <v>1</v>
      </c>
      <c r="D580" s="273">
        <v>1</v>
      </c>
      <c r="E580" s="273">
        <v>2</v>
      </c>
      <c r="F580" s="274">
        <v>7.8</v>
      </c>
      <c r="G580" s="274"/>
      <c r="H580" s="289">
        <v>2.9249999999999998</v>
      </c>
      <c r="I580" s="275">
        <f t="shared" si="56"/>
        <v>45.629999999999995</v>
      </c>
      <c r="J580" s="343"/>
    </row>
    <row r="581" spans="1:10" ht="19">
      <c r="A581" s="271"/>
      <c r="B581" s="272" t="s">
        <v>152</v>
      </c>
      <c r="C581" s="273">
        <v>1</v>
      </c>
      <c r="D581" s="273">
        <v>1</v>
      </c>
      <c r="E581" s="273">
        <v>2</v>
      </c>
      <c r="F581" s="274">
        <v>6.5</v>
      </c>
      <c r="G581" s="274"/>
      <c r="H581" s="289">
        <v>2.9249999999999998</v>
      </c>
      <c r="I581" s="275">
        <f t="shared" si="56"/>
        <v>38.024999999999999</v>
      </c>
      <c r="J581" s="343"/>
    </row>
    <row r="582" spans="1:10" ht="19">
      <c r="A582" s="271"/>
      <c r="B582" s="272" t="s">
        <v>319</v>
      </c>
      <c r="C582" s="273">
        <v>1</v>
      </c>
      <c r="D582" s="273">
        <v>1</v>
      </c>
      <c r="E582" s="273">
        <v>2</v>
      </c>
      <c r="F582" s="274">
        <v>4.54</v>
      </c>
      <c r="G582" s="274"/>
      <c r="H582" s="289">
        <v>2.9249999999999998</v>
      </c>
      <c r="I582" s="275">
        <f t="shared" si="56"/>
        <v>26.558999999999997</v>
      </c>
      <c r="J582" s="343"/>
    </row>
    <row r="583" spans="1:10" ht="19">
      <c r="A583" s="271"/>
      <c r="B583" s="272" t="s">
        <v>284</v>
      </c>
      <c r="C583" s="273">
        <v>-1</v>
      </c>
      <c r="D583" s="273">
        <v>1</v>
      </c>
      <c r="E583" s="273">
        <v>1</v>
      </c>
      <c r="F583" s="274">
        <v>1.8</v>
      </c>
      <c r="G583" s="274"/>
      <c r="H583" s="274">
        <v>1.35</v>
      </c>
      <c r="I583" s="275">
        <f t="shared" si="56"/>
        <v>-2.4300000000000002</v>
      </c>
      <c r="J583" s="343"/>
    </row>
    <row r="584" spans="1:10" ht="19">
      <c r="A584" s="271"/>
      <c r="B584" s="272" t="s">
        <v>285</v>
      </c>
      <c r="C584" s="273">
        <v>-1</v>
      </c>
      <c r="D584" s="273">
        <v>1</v>
      </c>
      <c r="E584" s="273">
        <v>2</v>
      </c>
      <c r="F584" s="274">
        <v>1.5</v>
      </c>
      <c r="G584" s="274"/>
      <c r="H584" s="274">
        <v>1.35</v>
      </c>
      <c r="I584" s="275">
        <f t="shared" si="56"/>
        <v>-4.0500000000000007</v>
      </c>
      <c r="J584" s="343"/>
    </row>
    <row r="585" spans="1:10" ht="19">
      <c r="A585" s="271"/>
      <c r="B585" s="272" t="s">
        <v>286</v>
      </c>
      <c r="C585" s="273">
        <v>-1</v>
      </c>
      <c r="D585" s="273">
        <v>1</v>
      </c>
      <c r="E585" s="273">
        <v>2</v>
      </c>
      <c r="F585" s="293">
        <v>0.6</v>
      </c>
      <c r="G585" s="274"/>
      <c r="H585" s="274">
        <v>1.35</v>
      </c>
      <c r="I585" s="275">
        <f t="shared" si="56"/>
        <v>-1.62</v>
      </c>
      <c r="J585" s="343"/>
    </row>
    <row r="586" spans="1:10" ht="19">
      <c r="A586" s="271"/>
      <c r="B586" s="272" t="s">
        <v>287</v>
      </c>
      <c r="C586" s="273">
        <v>-1</v>
      </c>
      <c r="D586" s="273">
        <v>1</v>
      </c>
      <c r="E586" s="273">
        <v>2</v>
      </c>
      <c r="F586" s="274">
        <v>1.85</v>
      </c>
      <c r="G586" s="274"/>
      <c r="H586" s="274">
        <v>1.35</v>
      </c>
      <c r="I586" s="275">
        <f t="shared" si="56"/>
        <v>-4.995000000000001</v>
      </c>
      <c r="J586" s="343"/>
    </row>
    <row r="587" spans="1:10" ht="19">
      <c r="A587" s="271"/>
      <c r="B587" s="272" t="s">
        <v>288</v>
      </c>
      <c r="C587" s="273">
        <v>-1</v>
      </c>
      <c r="D587" s="273">
        <v>1</v>
      </c>
      <c r="E587" s="273">
        <v>2</v>
      </c>
      <c r="F587" s="274">
        <v>1.2</v>
      </c>
      <c r="G587" s="274"/>
      <c r="H587" s="274">
        <v>1.05</v>
      </c>
      <c r="I587" s="275">
        <f t="shared" si="56"/>
        <v>-2.52</v>
      </c>
      <c r="J587" s="343"/>
    </row>
    <row r="588" spans="1:10" ht="19">
      <c r="A588" s="271"/>
      <c r="B588" s="272" t="s">
        <v>289</v>
      </c>
      <c r="C588" s="273">
        <v>-1</v>
      </c>
      <c r="D588" s="273">
        <v>1</v>
      </c>
      <c r="E588" s="273">
        <v>2</v>
      </c>
      <c r="F588" s="274">
        <v>1.2</v>
      </c>
      <c r="G588" s="274"/>
      <c r="H588" s="274">
        <v>1.35</v>
      </c>
      <c r="I588" s="275">
        <f t="shared" si="56"/>
        <v>-3.24</v>
      </c>
      <c r="J588" s="343"/>
    </row>
    <row r="589" spans="1:10" ht="19">
      <c r="A589" s="271"/>
      <c r="B589" s="272" t="s">
        <v>290</v>
      </c>
      <c r="C589" s="273">
        <v>-1</v>
      </c>
      <c r="D589" s="273">
        <v>2</v>
      </c>
      <c r="E589" s="273">
        <v>2</v>
      </c>
      <c r="F589" s="274">
        <v>0.75</v>
      </c>
      <c r="G589" s="274"/>
      <c r="H589" s="274">
        <v>0.6</v>
      </c>
      <c r="I589" s="275">
        <f t="shared" si="56"/>
        <v>-1.7999999999999998</v>
      </c>
      <c r="J589" s="343"/>
    </row>
    <row r="590" spans="1:10" ht="19">
      <c r="A590" s="271"/>
      <c r="B590" s="272" t="s">
        <v>291</v>
      </c>
      <c r="C590" s="273">
        <v>-1</v>
      </c>
      <c r="D590" s="273">
        <v>1</v>
      </c>
      <c r="E590" s="273">
        <v>2</v>
      </c>
      <c r="F590" s="274">
        <v>1.06</v>
      </c>
      <c r="G590" s="274"/>
      <c r="H590" s="274">
        <v>1.35</v>
      </c>
      <c r="I590" s="275">
        <f t="shared" si="56"/>
        <v>-2.8620000000000005</v>
      </c>
      <c r="J590" s="343"/>
    </row>
    <row r="591" spans="1:10" ht="19">
      <c r="A591" s="271"/>
      <c r="B591" s="272" t="s">
        <v>292</v>
      </c>
      <c r="C591" s="273">
        <v>-1</v>
      </c>
      <c r="D591" s="273">
        <v>1</v>
      </c>
      <c r="E591" s="273">
        <v>2</v>
      </c>
      <c r="F591" s="274">
        <v>12.43</v>
      </c>
      <c r="G591" s="274"/>
      <c r="H591" s="274">
        <v>1.2</v>
      </c>
      <c r="I591" s="275">
        <f t="shared" si="56"/>
        <v>-29.831999999999997</v>
      </c>
      <c r="J591" s="343"/>
    </row>
    <row r="592" spans="1:10" ht="19">
      <c r="A592" s="271"/>
      <c r="B592" s="272" t="s">
        <v>293</v>
      </c>
      <c r="C592" s="273">
        <v>-1</v>
      </c>
      <c r="D592" s="273">
        <v>1</v>
      </c>
      <c r="E592" s="273">
        <v>2</v>
      </c>
      <c r="F592" s="274">
        <v>11.52</v>
      </c>
      <c r="G592" s="274"/>
      <c r="H592" s="274">
        <v>1.2</v>
      </c>
      <c r="I592" s="275">
        <f t="shared" si="56"/>
        <v>-27.648</v>
      </c>
      <c r="J592" s="343"/>
    </row>
    <row r="593" spans="1:24" ht="19">
      <c r="A593" s="271"/>
      <c r="B593" s="272" t="s">
        <v>295</v>
      </c>
      <c r="C593" s="273">
        <v>-1</v>
      </c>
      <c r="D593" s="273">
        <v>1</v>
      </c>
      <c r="E593" s="273">
        <v>2</v>
      </c>
      <c r="F593" s="274">
        <v>1</v>
      </c>
      <c r="G593" s="274"/>
      <c r="H593" s="274">
        <v>2.1</v>
      </c>
      <c r="I593" s="275">
        <f t="shared" si="56"/>
        <v>-4.2</v>
      </c>
      <c r="J593" s="343"/>
    </row>
    <row r="594" spans="1:24" ht="19">
      <c r="A594" s="271"/>
      <c r="B594" s="272" t="s">
        <v>311</v>
      </c>
      <c r="C594" s="273">
        <v>-1</v>
      </c>
      <c r="D594" s="273">
        <v>2</v>
      </c>
      <c r="E594" s="273">
        <v>2</v>
      </c>
      <c r="F594" s="274">
        <v>0.9</v>
      </c>
      <c r="G594" s="274"/>
      <c r="H594" s="274">
        <v>2.1</v>
      </c>
      <c r="I594" s="275">
        <f t="shared" si="56"/>
        <v>-7.5600000000000005</v>
      </c>
      <c r="J594" s="343"/>
    </row>
    <row r="595" spans="1:24" ht="19">
      <c r="A595" s="271"/>
      <c r="B595" s="272" t="s">
        <v>313</v>
      </c>
      <c r="C595" s="273">
        <v>-1</v>
      </c>
      <c r="D595" s="273">
        <v>2</v>
      </c>
      <c r="E595" s="273">
        <v>1</v>
      </c>
      <c r="F595" s="274">
        <v>0.75</v>
      </c>
      <c r="G595" s="274"/>
      <c r="H595" s="274">
        <v>2.1</v>
      </c>
      <c r="I595" s="275">
        <f t="shared" si="56"/>
        <v>-3.1500000000000004</v>
      </c>
      <c r="J595" s="343"/>
    </row>
    <row r="596" spans="1:24" ht="19">
      <c r="A596" s="271"/>
      <c r="B596" s="272" t="s">
        <v>320</v>
      </c>
      <c r="C596" s="273">
        <v>-1</v>
      </c>
      <c r="D596" s="273">
        <v>1</v>
      </c>
      <c r="E596" s="273">
        <v>2</v>
      </c>
      <c r="F596" s="274">
        <v>0.9</v>
      </c>
      <c r="G596" s="274"/>
      <c r="H596" s="274">
        <v>2.1</v>
      </c>
      <c r="I596" s="275">
        <f t="shared" si="56"/>
        <v>-3.7800000000000002</v>
      </c>
      <c r="J596" s="343"/>
    </row>
    <row r="597" spans="1:24" ht="19">
      <c r="A597" s="271"/>
      <c r="B597" s="272" t="s">
        <v>314</v>
      </c>
      <c r="C597" s="273"/>
      <c r="D597" s="273"/>
      <c r="E597" s="273"/>
      <c r="F597" s="274"/>
      <c r="G597" s="274"/>
      <c r="H597" s="274"/>
      <c r="I597" s="275"/>
      <c r="J597" s="343"/>
    </row>
    <row r="598" spans="1:24" ht="19">
      <c r="A598" s="271"/>
      <c r="B598" s="272" t="s">
        <v>284</v>
      </c>
      <c r="C598" s="273">
        <v>1</v>
      </c>
      <c r="D598" s="273">
        <v>1</v>
      </c>
      <c r="E598" s="273">
        <v>1</v>
      </c>
      <c r="F598" s="293">
        <v>6.3000000000000007</v>
      </c>
      <c r="G598" s="293">
        <v>0.23</v>
      </c>
      <c r="H598" s="293"/>
      <c r="I598" s="275">
        <f t="shared" si="56"/>
        <v>1.4490000000000003</v>
      </c>
      <c r="J598" s="343"/>
      <c r="L598" s="48">
        <v>1.8</v>
      </c>
      <c r="M598" s="48"/>
      <c r="N598" s="49">
        <v>1.35</v>
      </c>
      <c r="P598" s="32">
        <f>L598+N598</f>
        <v>3.1500000000000004</v>
      </c>
      <c r="X598" s="32">
        <f>P598*2</f>
        <v>6.3000000000000007</v>
      </c>
    </row>
    <row r="599" spans="1:24" ht="19">
      <c r="A599" s="271"/>
      <c r="B599" s="272" t="s">
        <v>285</v>
      </c>
      <c r="C599" s="273">
        <v>1</v>
      </c>
      <c r="D599" s="273">
        <v>2</v>
      </c>
      <c r="E599" s="273">
        <v>1</v>
      </c>
      <c r="F599" s="293">
        <v>5.7</v>
      </c>
      <c r="G599" s="293">
        <v>0.23</v>
      </c>
      <c r="H599" s="293"/>
      <c r="I599" s="275">
        <f t="shared" si="56"/>
        <v>2.6220000000000003</v>
      </c>
      <c r="J599" s="343"/>
      <c r="L599" s="48">
        <v>1.5</v>
      </c>
      <c r="M599" s="48"/>
      <c r="N599" s="49">
        <v>1.35</v>
      </c>
      <c r="P599" s="32">
        <f t="shared" ref="P599:P611" si="62">L599+N599</f>
        <v>2.85</v>
      </c>
      <c r="X599" s="32">
        <f t="shared" ref="X599:X611" si="63">P599*2</f>
        <v>5.7</v>
      </c>
    </row>
    <row r="600" spans="1:24" ht="19">
      <c r="A600" s="271"/>
      <c r="B600" s="272" t="s">
        <v>286</v>
      </c>
      <c r="C600" s="273">
        <v>1</v>
      </c>
      <c r="D600" s="273">
        <v>2</v>
      </c>
      <c r="E600" s="273">
        <v>1</v>
      </c>
      <c r="F600" s="293">
        <v>3.9000000000000004</v>
      </c>
      <c r="G600" s="293">
        <v>0.23</v>
      </c>
      <c r="H600" s="293"/>
      <c r="I600" s="275">
        <f t="shared" si="56"/>
        <v>1.7940000000000003</v>
      </c>
      <c r="J600" s="343"/>
      <c r="L600" s="32">
        <v>0.6</v>
      </c>
      <c r="M600" s="48"/>
      <c r="N600" s="49">
        <v>1.35</v>
      </c>
      <c r="P600" s="32">
        <f t="shared" si="62"/>
        <v>1.9500000000000002</v>
      </c>
      <c r="X600" s="32">
        <f t="shared" si="63"/>
        <v>3.9000000000000004</v>
      </c>
    </row>
    <row r="601" spans="1:24" ht="19">
      <c r="A601" s="271"/>
      <c r="B601" s="272" t="s">
        <v>287</v>
      </c>
      <c r="C601" s="273">
        <v>1</v>
      </c>
      <c r="D601" s="273">
        <v>1</v>
      </c>
      <c r="E601" s="273">
        <v>2</v>
      </c>
      <c r="F601" s="293">
        <v>6.4</v>
      </c>
      <c r="G601" s="293">
        <v>0.23</v>
      </c>
      <c r="H601" s="293"/>
      <c r="I601" s="275">
        <f t="shared" si="56"/>
        <v>2.9440000000000004</v>
      </c>
      <c r="J601" s="343"/>
      <c r="L601" s="48">
        <v>1.85</v>
      </c>
      <c r="M601" s="48"/>
      <c r="N601" s="49">
        <v>1.35</v>
      </c>
      <c r="P601" s="32">
        <f t="shared" si="62"/>
        <v>3.2</v>
      </c>
      <c r="X601" s="32">
        <f t="shared" si="63"/>
        <v>6.4</v>
      </c>
    </row>
    <row r="602" spans="1:24" ht="19">
      <c r="A602" s="271"/>
      <c r="B602" s="272" t="s">
        <v>288</v>
      </c>
      <c r="C602" s="273">
        <v>1</v>
      </c>
      <c r="D602" s="273">
        <v>1</v>
      </c>
      <c r="E602" s="273">
        <v>2</v>
      </c>
      <c r="F602" s="293">
        <v>4.5</v>
      </c>
      <c r="G602" s="293">
        <v>0.23</v>
      </c>
      <c r="H602" s="293"/>
      <c r="I602" s="275">
        <f t="shared" si="56"/>
        <v>2.0700000000000003</v>
      </c>
      <c r="J602" s="343"/>
      <c r="L602" s="48">
        <v>1.2</v>
      </c>
      <c r="M602" s="48"/>
      <c r="N602" s="49">
        <v>1.05</v>
      </c>
      <c r="P602" s="32">
        <f t="shared" si="62"/>
        <v>2.25</v>
      </c>
      <c r="X602" s="32">
        <f t="shared" si="63"/>
        <v>4.5</v>
      </c>
    </row>
    <row r="603" spans="1:24" ht="19">
      <c r="A603" s="271"/>
      <c r="B603" s="272" t="s">
        <v>289</v>
      </c>
      <c r="C603" s="273">
        <v>1</v>
      </c>
      <c r="D603" s="273">
        <v>1</v>
      </c>
      <c r="E603" s="273">
        <v>2</v>
      </c>
      <c r="F603" s="293">
        <v>5.0999999999999996</v>
      </c>
      <c r="G603" s="293">
        <v>0.23</v>
      </c>
      <c r="H603" s="293"/>
      <c r="I603" s="275">
        <f t="shared" si="56"/>
        <v>2.3460000000000001</v>
      </c>
      <c r="J603" s="343"/>
      <c r="L603" s="48">
        <v>1.2</v>
      </c>
      <c r="M603" s="48"/>
      <c r="N603" s="49">
        <v>1.35</v>
      </c>
      <c r="P603" s="32">
        <f t="shared" si="62"/>
        <v>2.5499999999999998</v>
      </c>
      <c r="X603" s="32">
        <f t="shared" si="63"/>
        <v>5.0999999999999996</v>
      </c>
    </row>
    <row r="604" spans="1:24" ht="19">
      <c r="A604" s="271"/>
      <c r="B604" s="272" t="s">
        <v>290</v>
      </c>
      <c r="C604" s="273">
        <v>1</v>
      </c>
      <c r="D604" s="273">
        <v>2</v>
      </c>
      <c r="E604" s="273">
        <v>2</v>
      </c>
      <c r="F604" s="293">
        <v>2.7</v>
      </c>
      <c r="G604" s="293">
        <v>0.23</v>
      </c>
      <c r="H604" s="293"/>
      <c r="I604" s="275">
        <f t="shared" si="56"/>
        <v>2.4840000000000004</v>
      </c>
      <c r="J604" s="343"/>
      <c r="L604" s="48">
        <v>0.75</v>
      </c>
      <c r="M604" s="48"/>
      <c r="N604" s="49">
        <v>0.6</v>
      </c>
      <c r="P604" s="32">
        <f t="shared" si="62"/>
        <v>1.35</v>
      </c>
      <c r="X604" s="32">
        <f t="shared" si="63"/>
        <v>2.7</v>
      </c>
    </row>
    <row r="605" spans="1:24" ht="19">
      <c r="A605" s="271"/>
      <c r="B605" s="272" t="s">
        <v>291</v>
      </c>
      <c r="C605" s="273">
        <v>1</v>
      </c>
      <c r="D605" s="273">
        <v>1</v>
      </c>
      <c r="E605" s="273">
        <v>2</v>
      </c>
      <c r="F605" s="293">
        <v>4.82</v>
      </c>
      <c r="G605" s="293">
        <v>0.23</v>
      </c>
      <c r="H605" s="293"/>
      <c r="I605" s="275">
        <f t="shared" si="56"/>
        <v>2.2172000000000001</v>
      </c>
      <c r="J605" s="343"/>
      <c r="L605" s="48">
        <v>1.06</v>
      </c>
      <c r="M605" s="48"/>
      <c r="N605" s="49">
        <v>1.35</v>
      </c>
      <c r="P605" s="32">
        <f t="shared" si="62"/>
        <v>2.41</v>
      </c>
      <c r="X605" s="32">
        <f t="shared" si="63"/>
        <v>4.82</v>
      </c>
    </row>
    <row r="606" spans="1:24" ht="19">
      <c r="A606" s="271"/>
      <c r="B606" s="272" t="s">
        <v>292</v>
      </c>
      <c r="C606" s="273">
        <v>1</v>
      </c>
      <c r="D606" s="273">
        <v>1</v>
      </c>
      <c r="E606" s="273">
        <v>2</v>
      </c>
      <c r="F606" s="293">
        <v>27.259999999999998</v>
      </c>
      <c r="G606" s="293">
        <v>0.12</v>
      </c>
      <c r="H606" s="293"/>
      <c r="I606" s="275">
        <f t="shared" si="56"/>
        <v>6.5423999999999989</v>
      </c>
      <c r="J606" s="343"/>
      <c r="L606" s="48">
        <v>12.43</v>
      </c>
      <c r="M606" s="48"/>
      <c r="N606" s="49">
        <v>1.2</v>
      </c>
      <c r="P606" s="32">
        <f t="shared" si="62"/>
        <v>13.629999999999999</v>
      </c>
      <c r="X606" s="32">
        <f t="shared" si="63"/>
        <v>27.259999999999998</v>
      </c>
    </row>
    <row r="607" spans="1:24" ht="19">
      <c r="A607" s="271"/>
      <c r="B607" s="272" t="s">
        <v>293</v>
      </c>
      <c r="C607" s="273">
        <v>1</v>
      </c>
      <c r="D607" s="273">
        <v>1</v>
      </c>
      <c r="E607" s="273">
        <v>2</v>
      </c>
      <c r="F607" s="293">
        <v>25.439999999999998</v>
      </c>
      <c r="G607" s="293">
        <v>0.12</v>
      </c>
      <c r="H607" s="293"/>
      <c r="I607" s="275">
        <f t="shared" si="56"/>
        <v>6.105599999999999</v>
      </c>
      <c r="J607" s="343"/>
      <c r="L607" s="48">
        <v>11.52</v>
      </c>
      <c r="M607" s="48"/>
      <c r="N607" s="49">
        <v>1.2</v>
      </c>
      <c r="P607" s="32">
        <f t="shared" si="62"/>
        <v>12.719999999999999</v>
      </c>
      <c r="X607" s="32">
        <f t="shared" si="63"/>
        <v>25.439999999999998</v>
      </c>
    </row>
    <row r="608" spans="1:24" ht="19">
      <c r="A608" s="271"/>
      <c r="B608" s="272" t="s">
        <v>295</v>
      </c>
      <c r="C608" s="273">
        <v>1</v>
      </c>
      <c r="D608" s="273">
        <v>1</v>
      </c>
      <c r="E608" s="273">
        <v>2</v>
      </c>
      <c r="F608" s="293">
        <v>5.2</v>
      </c>
      <c r="G608" s="293">
        <v>0.12</v>
      </c>
      <c r="H608" s="293"/>
      <c r="I608" s="275">
        <f t="shared" si="56"/>
        <v>1.248</v>
      </c>
      <c r="J608" s="343"/>
      <c r="L608" s="48">
        <v>1</v>
      </c>
      <c r="M608" s="48"/>
      <c r="N608" s="49">
        <v>2.1</v>
      </c>
      <c r="P608" s="32">
        <f t="shared" si="62"/>
        <v>3.1</v>
      </c>
      <c r="W608" s="32">
        <f>P608+N608</f>
        <v>5.2</v>
      </c>
      <c r="X608" s="32">
        <f t="shared" si="63"/>
        <v>6.2</v>
      </c>
    </row>
    <row r="609" spans="1:24" ht="19">
      <c r="A609" s="271"/>
      <c r="B609" s="272" t="s">
        <v>311</v>
      </c>
      <c r="C609" s="273">
        <v>1</v>
      </c>
      <c r="D609" s="273">
        <v>2</v>
      </c>
      <c r="E609" s="273">
        <v>4</v>
      </c>
      <c r="F609" s="293">
        <v>5.0999999999999996</v>
      </c>
      <c r="G609" s="293">
        <v>0.12</v>
      </c>
      <c r="H609" s="293"/>
      <c r="I609" s="275">
        <f t="shared" si="56"/>
        <v>4.8959999999999999</v>
      </c>
      <c r="J609" s="343"/>
      <c r="L609" s="48">
        <v>0.9</v>
      </c>
      <c r="M609" s="48"/>
      <c r="N609" s="49">
        <v>2.1</v>
      </c>
      <c r="P609" s="32">
        <f t="shared" si="62"/>
        <v>3</v>
      </c>
      <c r="W609" s="32">
        <f t="shared" ref="W609:W611" si="64">P609+N609</f>
        <v>5.0999999999999996</v>
      </c>
      <c r="X609" s="32">
        <f t="shared" si="63"/>
        <v>6</v>
      </c>
    </row>
    <row r="610" spans="1:24" ht="19">
      <c r="A610" s="271"/>
      <c r="B610" s="272" t="s">
        <v>313</v>
      </c>
      <c r="C610" s="273">
        <v>1</v>
      </c>
      <c r="D610" s="273">
        <v>2</v>
      </c>
      <c r="E610" s="273">
        <v>2</v>
      </c>
      <c r="F610" s="293">
        <v>4.95</v>
      </c>
      <c r="G610" s="293">
        <v>0.12</v>
      </c>
      <c r="H610" s="293"/>
      <c r="I610" s="275">
        <f t="shared" si="56"/>
        <v>2.3759999999999999</v>
      </c>
      <c r="J610" s="343"/>
      <c r="L610" s="48">
        <v>0.75</v>
      </c>
      <c r="M610" s="48"/>
      <c r="N610" s="49">
        <v>2.1</v>
      </c>
      <c r="P610" s="32">
        <f t="shared" si="62"/>
        <v>2.85</v>
      </c>
      <c r="W610" s="32">
        <f t="shared" si="64"/>
        <v>4.95</v>
      </c>
      <c r="X610" s="32">
        <f t="shared" si="63"/>
        <v>5.7</v>
      </c>
    </row>
    <row r="611" spans="1:24" ht="19">
      <c r="A611" s="271"/>
      <c r="B611" s="272" t="s">
        <v>320</v>
      </c>
      <c r="C611" s="273">
        <v>1</v>
      </c>
      <c r="D611" s="273">
        <v>1</v>
      </c>
      <c r="E611" s="273">
        <v>2</v>
      </c>
      <c r="F611" s="293">
        <v>5.0999999999999996</v>
      </c>
      <c r="G611" s="293">
        <v>0.12</v>
      </c>
      <c r="H611" s="293"/>
      <c r="I611" s="275">
        <f t="shared" si="56"/>
        <v>1.224</v>
      </c>
      <c r="J611" s="343"/>
      <c r="L611" s="48">
        <v>0.9</v>
      </c>
      <c r="M611" s="48"/>
      <c r="N611" s="49">
        <v>2.1</v>
      </c>
      <c r="P611" s="32">
        <f t="shared" si="62"/>
        <v>3</v>
      </c>
      <c r="W611" s="32">
        <f t="shared" si="64"/>
        <v>5.0999999999999996</v>
      </c>
      <c r="X611" s="32">
        <f t="shared" si="63"/>
        <v>6</v>
      </c>
    </row>
    <row r="612" spans="1:24" ht="19">
      <c r="A612" s="271"/>
      <c r="B612" s="294" t="s">
        <v>254</v>
      </c>
      <c r="C612" s="273">
        <v>1</v>
      </c>
      <c r="D612" s="295">
        <v>2</v>
      </c>
      <c r="E612" s="295">
        <v>2</v>
      </c>
      <c r="F612" s="296">
        <v>0.6</v>
      </c>
      <c r="G612" s="296"/>
      <c r="H612" s="296">
        <v>1.52</v>
      </c>
      <c r="I612" s="300">
        <f t="shared" si="56"/>
        <v>3.6479999999999997</v>
      </c>
      <c r="J612" s="343"/>
    </row>
    <row r="613" spans="1:24" ht="19">
      <c r="A613" s="271"/>
      <c r="B613" s="294" t="s">
        <v>255</v>
      </c>
      <c r="C613" s="273">
        <v>1</v>
      </c>
      <c r="D613" s="295">
        <v>2</v>
      </c>
      <c r="E613" s="295">
        <v>2</v>
      </c>
      <c r="F613" s="296">
        <v>1.02</v>
      </c>
      <c r="G613" s="296"/>
      <c r="H613" s="296">
        <v>2.1</v>
      </c>
      <c r="I613" s="300">
        <f t="shared" si="56"/>
        <v>8.5680000000000014</v>
      </c>
      <c r="J613" s="343"/>
    </row>
    <row r="614" spans="1:24" ht="19">
      <c r="A614" s="271"/>
      <c r="B614" s="282" t="s">
        <v>175</v>
      </c>
      <c r="C614" s="273">
        <v>1</v>
      </c>
      <c r="D614" s="279">
        <v>1</v>
      </c>
      <c r="E614" s="279">
        <v>2</v>
      </c>
      <c r="F614" s="280">
        <v>2.14</v>
      </c>
      <c r="G614" s="280">
        <v>1.28</v>
      </c>
      <c r="H614" s="280"/>
      <c r="I614" s="275">
        <f t="shared" si="56"/>
        <v>5.4784000000000006</v>
      </c>
      <c r="J614" s="343"/>
    </row>
    <row r="615" spans="1:24" ht="19">
      <c r="A615" s="271"/>
      <c r="B615" s="282" t="s">
        <v>176</v>
      </c>
      <c r="C615" s="273">
        <v>1</v>
      </c>
      <c r="D615" s="279">
        <v>2</v>
      </c>
      <c r="E615" s="279">
        <v>2</v>
      </c>
      <c r="F615" s="280">
        <v>3.05</v>
      </c>
      <c r="G615" s="280">
        <v>1.28</v>
      </c>
      <c r="H615" s="280"/>
      <c r="I615" s="275">
        <f t="shared" si="56"/>
        <v>15.616</v>
      </c>
      <c r="J615" s="343"/>
    </row>
    <row r="616" spans="1:24" ht="19">
      <c r="A616" s="271"/>
      <c r="B616" s="272" t="s">
        <v>321</v>
      </c>
      <c r="C616" s="273"/>
      <c r="D616" s="273"/>
      <c r="E616" s="273"/>
      <c r="F616" s="274"/>
      <c r="G616" s="274"/>
      <c r="H616" s="274"/>
      <c r="I616" s="275"/>
      <c r="J616" s="343"/>
    </row>
    <row r="617" spans="1:24" ht="19">
      <c r="A617" s="271"/>
      <c r="B617" s="272" t="s">
        <v>179</v>
      </c>
      <c r="C617" s="273"/>
      <c r="D617" s="273"/>
      <c r="E617" s="273"/>
      <c r="F617" s="274"/>
      <c r="G617" s="274"/>
      <c r="H617" s="274"/>
      <c r="I617" s="275">
        <v>530.30999999999995</v>
      </c>
      <c r="J617" s="343"/>
    </row>
    <row r="618" spans="1:24" ht="19">
      <c r="A618" s="271"/>
      <c r="B618" s="272" t="s">
        <v>322</v>
      </c>
      <c r="C618" s="273"/>
      <c r="D618" s="273"/>
      <c r="E618" s="273"/>
      <c r="F618" s="274"/>
      <c r="G618" s="274"/>
      <c r="H618" s="274"/>
      <c r="I618" s="275"/>
      <c r="J618" s="343"/>
    </row>
    <row r="619" spans="1:24" ht="19">
      <c r="A619" s="271"/>
      <c r="B619" s="272" t="s">
        <v>179</v>
      </c>
      <c r="C619" s="273"/>
      <c r="D619" s="273"/>
      <c r="E619" s="273"/>
      <c r="F619" s="274"/>
      <c r="G619" s="274"/>
      <c r="H619" s="274"/>
      <c r="I619" s="275">
        <f>I617</f>
        <v>530.30999999999995</v>
      </c>
      <c r="J619" s="343"/>
    </row>
    <row r="620" spans="1:24" ht="19">
      <c r="A620" s="271"/>
      <c r="B620" s="272" t="s">
        <v>323</v>
      </c>
      <c r="C620" s="273"/>
      <c r="D620" s="273"/>
      <c r="E620" s="273"/>
      <c r="F620" s="274"/>
      <c r="G620" s="274"/>
      <c r="H620" s="274"/>
      <c r="I620" s="275"/>
      <c r="J620" s="343"/>
    </row>
    <row r="621" spans="1:24" ht="19">
      <c r="A621" s="271"/>
      <c r="B621" s="272" t="s">
        <v>179</v>
      </c>
      <c r="C621" s="273"/>
      <c r="D621" s="273"/>
      <c r="E621" s="273"/>
      <c r="F621" s="274"/>
      <c r="G621" s="274"/>
      <c r="H621" s="274"/>
      <c r="I621" s="275">
        <f>I619</f>
        <v>530.30999999999995</v>
      </c>
      <c r="J621" s="343"/>
    </row>
    <row r="622" spans="1:24" ht="19">
      <c r="A622" s="271"/>
      <c r="B622" s="272" t="s">
        <v>324</v>
      </c>
      <c r="C622" s="273"/>
      <c r="D622" s="273"/>
      <c r="E622" s="273"/>
      <c r="F622" s="274"/>
      <c r="G622" s="274"/>
      <c r="H622" s="274"/>
      <c r="I622" s="275"/>
      <c r="J622" s="343"/>
    </row>
    <row r="623" spans="1:24" ht="19">
      <c r="A623" s="271"/>
      <c r="B623" s="272" t="s">
        <v>179</v>
      </c>
      <c r="C623" s="273"/>
      <c r="D623" s="273"/>
      <c r="E623" s="273"/>
      <c r="F623" s="274"/>
      <c r="G623" s="274"/>
      <c r="H623" s="274"/>
      <c r="I623" s="275">
        <f>I621</f>
        <v>530.30999999999995</v>
      </c>
      <c r="J623" s="343"/>
    </row>
    <row r="624" spans="1:24" ht="19">
      <c r="A624" s="271"/>
      <c r="B624" s="272" t="s">
        <v>325</v>
      </c>
      <c r="C624" s="273"/>
      <c r="D624" s="273"/>
      <c r="E624" s="273"/>
      <c r="F624" s="274"/>
      <c r="G624" s="274"/>
      <c r="H624" s="274"/>
      <c r="I624" s="275"/>
      <c r="J624" s="343"/>
    </row>
    <row r="625" spans="1:10">
      <c r="A625" s="271"/>
      <c r="B625" s="293" t="s">
        <v>187</v>
      </c>
      <c r="C625" s="273">
        <v>1</v>
      </c>
      <c r="D625" s="273">
        <v>1</v>
      </c>
      <c r="E625" s="273">
        <v>1</v>
      </c>
      <c r="F625" s="274">
        <v>13.78</v>
      </c>
      <c r="G625" s="274"/>
      <c r="H625" s="289">
        <v>2.9249999999999998</v>
      </c>
      <c r="I625" s="300">
        <f t="shared" ref="I625:I628" si="65">PRODUCT(C625:H625)</f>
        <v>40.306499999999993</v>
      </c>
      <c r="J625" s="343"/>
    </row>
    <row r="626" spans="1:10" ht="19">
      <c r="A626" s="271"/>
      <c r="B626" s="272" t="s">
        <v>212</v>
      </c>
      <c r="C626" s="273">
        <v>1</v>
      </c>
      <c r="D626" s="273">
        <v>1</v>
      </c>
      <c r="E626" s="273">
        <v>1</v>
      </c>
      <c r="F626" s="274">
        <v>9.16</v>
      </c>
      <c r="G626" s="274"/>
      <c r="H626" s="289">
        <v>2.9249999999999998</v>
      </c>
      <c r="I626" s="300">
        <f t="shared" si="65"/>
        <v>26.792999999999999</v>
      </c>
      <c r="J626" s="343"/>
    </row>
    <row r="627" spans="1:10" ht="19">
      <c r="A627" s="271"/>
      <c r="B627" s="272" t="s">
        <v>326</v>
      </c>
      <c r="C627" s="273">
        <v>1</v>
      </c>
      <c r="D627" s="273">
        <v>1</v>
      </c>
      <c r="E627" s="273">
        <v>2</v>
      </c>
      <c r="F627" s="274">
        <v>0.9</v>
      </c>
      <c r="G627" s="274"/>
      <c r="H627" s="274">
        <v>2.1</v>
      </c>
      <c r="I627" s="300">
        <f t="shared" si="65"/>
        <v>3.7800000000000002</v>
      </c>
      <c r="J627" s="343"/>
    </row>
    <row r="628" spans="1:10" ht="19">
      <c r="A628" s="271"/>
      <c r="B628" s="272" t="s">
        <v>314</v>
      </c>
      <c r="C628" s="273">
        <v>1</v>
      </c>
      <c r="D628" s="273">
        <v>1</v>
      </c>
      <c r="E628" s="273">
        <v>2</v>
      </c>
      <c r="F628" s="274">
        <v>5</v>
      </c>
      <c r="G628" s="274">
        <v>0.23</v>
      </c>
      <c r="H628" s="274"/>
      <c r="I628" s="300">
        <f t="shared" si="65"/>
        <v>2.3000000000000003</v>
      </c>
      <c r="J628" s="343"/>
    </row>
    <row r="629" spans="1:10" ht="19">
      <c r="A629" s="271"/>
      <c r="B629" s="272" t="s">
        <v>327</v>
      </c>
      <c r="C629" s="273"/>
      <c r="D629" s="273"/>
      <c r="E629" s="273"/>
      <c r="F629" s="274"/>
      <c r="G629" s="274"/>
      <c r="H629" s="289"/>
      <c r="I629" s="275"/>
      <c r="J629" s="343"/>
    </row>
    <row r="630" spans="1:10" ht="19">
      <c r="A630" s="271"/>
      <c r="B630" s="272" t="s">
        <v>197</v>
      </c>
      <c r="C630" s="273">
        <v>1</v>
      </c>
      <c r="D630" s="273">
        <v>1</v>
      </c>
      <c r="E630" s="273">
        <v>2</v>
      </c>
      <c r="F630" s="274">
        <v>11.72</v>
      </c>
      <c r="G630" s="274"/>
      <c r="H630" s="289">
        <v>0.52</v>
      </c>
      <c r="I630" s="275">
        <f t="shared" ref="I630:I636" si="66">PRODUCT(C630:H630)</f>
        <v>12.188800000000001</v>
      </c>
      <c r="J630" s="343"/>
    </row>
    <row r="631" spans="1:10" ht="19">
      <c r="A631" s="271"/>
      <c r="B631" s="272" t="s">
        <v>198</v>
      </c>
      <c r="C631" s="273">
        <v>1</v>
      </c>
      <c r="D631" s="273">
        <v>1</v>
      </c>
      <c r="E631" s="273">
        <v>2</v>
      </c>
      <c r="F631" s="274">
        <v>1.53</v>
      </c>
      <c r="G631" s="274"/>
      <c r="H631" s="289">
        <v>0.52</v>
      </c>
      <c r="I631" s="275">
        <f t="shared" si="66"/>
        <v>1.5912000000000002</v>
      </c>
      <c r="J631" s="343"/>
    </row>
    <row r="632" spans="1:10" ht="19">
      <c r="A632" s="271"/>
      <c r="B632" s="272" t="s">
        <v>189</v>
      </c>
      <c r="C632" s="273">
        <v>1</v>
      </c>
      <c r="D632" s="273">
        <v>1</v>
      </c>
      <c r="E632" s="273">
        <v>2</v>
      </c>
      <c r="F632" s="274">
        <v>4.33</v>
      </c>
      <c r="G632" s="274">
        <v>1.53</v>
      </c>
      <c r="H632" s="289"/>
      <c r="I632" s="275">
        <f t="shared" si="66"/>
        <v>13.2498</v>
      </c>
      <c r="J632" s="343"/>
    </row>
    <row r="633" spans="1:10" ht="19">
      <c r="A633" s="271"/>
      <c r="B633" s="272" t="s">
        <v>199</v>
      </c>
      <c r="C633" s="273">
        <v>1</v>
      </c>
      <c r="D633" s="273">
        <v>1</v>
      </c>
      <c r="E633" s="273">
        <v>2</v>
      </c>
      <c r="F633" s="274">
        <v>11.72</v>
      </c>
      <c r="G633" s="274"/>
      <c r="H633" s="289">
        <v>0.2</v>
      </c>
      <c r="I633" s="275">
        <f t="shared" si="66"/>
        <v>4.6880000000000006</v>
      </c>
      <c r="J633" s="343"/>
    </row>
    <row r="634" spans="1:10" ht="19">
      <c r="A634" s="271"/>
      <c r="B634" s="272" t="s">
        <v>200</v>
      </c>
      <c r="C634" s="273">
        <v>1</v>
      </c>
      <c r="D634" s="273">
        <v>1</v>
      </c>
      <c r="E634" s="273">
        <v>2</v>
      </c>
      <c r="F634" s="274">
        <v>1.53</v>
      </c>
      <c r="G634" s="274"/>
      <c r="H634" s="289">
        <v>0.2</v>
      </c>
      <c r="I634" s="275">
        <f t="shared" si="66"/>
        <v>0.6120000000000001</v>
      </c>
      <c r="J634" s="343"/>
    </row>
    <row r="635" spans="1:10" ht="19">
      <c r="A635" s="271"/>
      <c r="B635" s="272" t="s">
        <v>201</v>
      </c>
      <c r="C635" s="273">
        <v>1</v>
      </c>
      <c r="D635" s="273">
        <v>2</v>
      </c>
      <c r="E635" s="273">
        <v>2</v>
      </c>
      <c r="F635" s="274">
        <v>4.33</v>
      </c>
      <c r="G635" s="274"/>
      <c r="H635" s="289">
        <v>1.53</v>
      </c>
      <c r="I635" s="275">
        <f t="shared" si="66"/>
        <v>26.499600000000001</v>
      </c>
      <c r="J635" s="343"/>
    </row>
    <row r="636" spans="1:10" ht="19">
      <c r="A636" s="271"/>
      <c r="B636" s="272" t="s">
        <v>202</v>
      </c>
      <c r="C636" s="273">
        <v>-1</v>
      </c>
      <c r="D636" s="273">
        <v>2</v>
      </c>
      <c r="E636" s="273">
        <v>2</v>
      </c>
      <c r="F636" s="274">
        <v>0.6</v>
      </c>
      <c r="G636" s="274">
        <v>0.6</v>
      </c>
      <c r="H636" s="289"/>
      <c r="I636" s="275">
        <f t="shared" si="66"/>
        <v>-1.44</v>
      </c>
      <c r="J636" s="343"/>
    </row>
    <row r="637" spans="1:10" ht="19">
      <c r="A637" s="271"/>
      <c r="B637" s="272"/>
      <c r="C637" s="273"/>
      <c r="D637" s="273"/>
      <c r="E637" s="273"/>
      <c r="F637" s="274"/>
      <c r="G637" s="274"/>
      <c r="H637" s="274"/>
      <c r="I637" s="275">
        <f>SUM(I499:I636)</f>
        <v>4829.3242999999975</v>
      </c>
      <c r="J637" s="343" t="s">
        <v>20</v>
      </c>
    </row>
    <row r="638" spans="1:10" ht="114">
      <c r="A638" s="271">
        <v>17</v>
      </c>
      <c r="B638" s="7" t="s">
        <v>1364</v>
      </c>
      <c r="C638" s="273"/>
      <c r="D638" s="273"/>
      <c r="E638" s="273"/>
      <c r="F638" s="274"/>
      <c r="G638" s="274"/>
      <c r="H638" s="274"/>
      <c r="I638" s="275"/>
      <c r="J638" s="343"/>
    </row>
    <row r="639" spans="1:10" ht="19">
      <c r="A639" s="271"/>
      <c r="B639" s="7" t="s">
        <v>328</v>
      </c>
      <c r="C639" s="273"/>
      <c r="D639" s="273"/>
      <c r="E639" s="273"/>
      <c r="F639" s="274"/>
      <c r="G639" s="274"/>
      <c r="H639" s="274"/>
      <c r="I639" s="275"/>
      <c r="J639" s="343"/>
    </row>
    <row r="640" spans="1:10" ht="19">
      <c r="A640" s="271"/>
      <c r="B640" s="277" t="s">
        <v>81</v>
      </c>
      <c r="C640" s="273">
        <v>1</v>
      </c>
      <c r="D640" s="273">
        <v>1</v>
      </c>
      <c r="E640" s="273">
        <v>2</v>
      </c>
      <c r="F640" s="274">
        <v>1.35</v>
      </c>
      <c r="G640" s="274">
        <v>4.17</v>
      </c>
      <c r="H640" s="274"/>
      <c r="I640" s="275">
        <f t="shared" ref="I640:I647" si="67">PRODUCT(C640:H640)</f>
        <v>11.259</v>
      </c>
      <c r="J640" s="343"/>
    </row>
    <row r="641" spans="1:15" ht="19">
      <c r="A641" s="271"/>
      <c r="B641" s="277" t="s">
        <v>82</v>
      </c>
      <c r="C641" s="273">
        <v>1</v>
      </c>
      <c r="D641" s="273">
        <v>1</v>
      </c>
      <c r="E641" s="273">
        <v>4</v>
      </c>
      <c r="F641" s="274">
        <v>3.05</v>
      </c>
      <c r="G641" s="274">
        <v>4.37</v>
      </c>
      <c r="H641" s="274"/>
      <c r="I641" s="275">
        <f t="shared" si="67"/>
        <v>53.314</v>
      </c>
      <c r="J641" s="343"/>
    </row>
    <row r="642" spans="1:15" ht="19">
      <c r="A642" s="271"/>
      <c r="B642" s="277" t="s">
        <v>83</v>
      </c>
      <c r="C642" s="273">
        <v>1</v>
      </c>
      <c r="D642" s="273">
        <v>1</v>
      </c>
      <c r="E642" s="273">
        <v>4</v>
      </c>
      <c r="F642" s="274">
        <v>3.05</v>
      </c>
      <c r="G642" s="274">
        <v>3.41</v>
      </c>
      <c r="H642" s="274"/>
      <c r="I642" s="275">
        <f t="shared" si="67"/>
        <v>41.601999999999997</v>
      </c>
      <c r="J642" s="343"/>
    </row>
    <row r="643" spans="1:15" ht="19">
      <c r="A643" s="271"/>
      <c r="B643" s="277" t="s">
        <v>84</v>
      </c>
      <c r="C643" s="273">
        <v>1</v>
      </c>
      <c r="D643" s="273">
        <v>1</v>
      </c>
      <c r="E643" s="273">
        <v>4</v>
      </c>
      <c r="F643" s="274">
        <v>2.0299999999999998</v>
      </c>
      <c r="G643" s="274">
        <v>2.14</v>
      </c>
      <c r="H643" s="274"/>
      <c r="I643" s="275">
        <f t="shared" si="67"/>
        <v>17.376799999999999</v>
      </c>
      <c r="J643" s="343"/>
    </row>
    <row r="644" spans="1:15" ht="19">
      <c r="A644" s="271"/>
      <c r="B644" s="277" t="s">
        <v>85</v>
      </c>
      <c r="C644" s="273">
        <v>1</v>
      </c>
      <c r="D644" s="273">
        <v>1</v>
      </c>
      <c r="E644" s="273">
        <v>4</v>
      </c>
      <c r="F644" s="274">
        <v>3.09</v>
      </c>
      <c r="G644" s="274">
        <v>4.2699999999999996</v>
      </c>
      <c r="H644" s="274"/>
      <c r="I644" s="275">
        <f t="shared" si="67"/>
        <v>52.777199999999993</v>
      </c>
      <c r="J644" s="343"/>
    </row>
    <row r="645" spans="1:15" ht="19">
      <c r="A645" s="271"/>
      <c r="B645" s="277" t="s">
        <v>86</v>
      </c>
      <c r="C645" s="273">
        <v>1</v>
      </c>
      <c r="D645" s="273">
        <v>1</v>
      </c>
      <c r="E645" s="273">
        <v>2</v>
      </c>
      <c r="F645" s="274">
        <v>3.09</v>
      </c>
      <c r="G645" s="274">
        <v>2.5099999999999998</v>
      </c>
      <c r="H645" s="274"/>
      <c r="I645" s="275">
        <f t="shared" si="67"/>
        <v>15.511799999999997</v>
      </c>
      <c r="J645" s="343"/>
    </row>
    <row r="646" spans="1:15" ht="19">
      <c r="A646" s="271"/>
      <c r="B646" s="277" t="s">
        <v>87</v>
      </c>
      <c r="C646" s="273">
        <v>1</v>
      </c>
      <c r="D646" s="273">
        <v>1</v>
      </c>
      <c r="E646" s="273">
        <v>1</v>
      </c>
      <c r="F646" s="274">
        <v>2.29</v>
      </c>
      <c r="G646" s="274">
        <v>3.65</v>
      </c>
      <c r="H646" s="274"/>
      <c r="I646" s="275">
        <f t="shared" si="67"/>
        <v>8.3584999999999994</v>
      </c>
      <c r="J646" s="343"/>
    </row>
    <row r="647" spans="1:15" ht="19">
      <c r="A647" s="271"/>
      <c r="B647" s="277" t="s">
        <v>88</v>
      </c>
      <c r="C647" s="273">
        <v>1</v>
      </c>
      <c r="D647" s="273">
        <v>1</v>
      </c>
      <c r="E647" s="273">
        <v>1</v>
      </c>
      <c r="F647" s="274">
        <v>2.29</v>
      </c>
      <c r="G647" s="274">
        <v>5.72</v>
      </c>
      <c r="H647" s="274"/>
      <c r="I647" s="275">
        <f t="shared" si="67"/>
        <v>13.098799999999999</v>
      </c>
      <c r="J647" s="343"/>
    </row>
    <row r="648" spans="1:15" ht="19">
      <c r="A648" s="271"/>
      <c r="B648" s="282" t="s">
        <v>329</v>
      </c>
      <c r="C648" s="279"/>
      <c r="D648" s="279"/>
      <c r="E648" s="279"/>
      <c r="F648" s="280"/>
      <c r="G648" s="280"/>
      <c r="H648" s="280"/>
      <c r="I648" s="283"/>
      <c r="J648" s="281"/>
    </row>
    <row r="649" spans="1:15" ht="19">
      <c r="A649" s="271"/>
      <c r="B649" s="282" t="s">
        <v>121</v>
      </c>
      <c r="C649" s="279"/>
      <c r="D649" s="279"/>
      <c r="E649" s="279"/>
      <c r="F649" s="280"/>
      <c r="G649" s="280"/>
      <c r="H649" s="280"/>
      <c r="I649" s="283"/>
      <c r="J649" s="281"/>
    </row>
    <row r="650" spans="1:15" ht="19">
      <c r="A650" s="271"/>
      <c r="B650" s="282" t="s">
        <v>589</v>
      </c>
      <c r="C650" s="279">
        <v>1</v>
      </c>
      <c r="D650" s="279">
        <v>1</v>
      </c>
      <c r="E650" s="279">
        <v>1</v>
      </c>
      <c r="F650" s="280">
        <v>4.03</v>
      </c>
      <c r="G650" s="280"/>
      <c r="H650" s="280">
        <v>0.91</v>
      </c>
      <c r="I650" s="275">
        <f t="shared" ref="I650:I668" si="68">PRODUCT(C650:H650)</f>
        <v>3.6673000000000004</v>
      </c>
      <c r="J650" s="281"/>
      <c r="L650" s="50">
        <v>0.4</v>
      </c>
      <c r="M650" s="32">
        <v>0.23</v>
      </c>
      <c r="N650" s="32">
        <f>L650-0.125</f>
        <v>0.27500000000000002</v>
      </c>
      <c r="O650" s="32">
        <f>L650+M650+N650</f>
        <v>0.90500000000000003</v>
      </c>
    </row>
    <row r="651" spans="1:15" ht="19">
      <c r="A651" s="271"/>
      <c r="B651" s="282" t="s">
        <v>590</v>
      </c>
      <c r="C651" s="279">
        <v>1</v>
      </c>
      <c r="D651" s="279">
        <v>1</v>
      </c>
      <c r="E651" s="279">
        <v>2</v>
      </c>
      <c r="F651" s="280">
        <v>5.88</v>
      </c>
      <c r="G651" s="280"/>
      <c r="H651" s="280">
        <v>1.41</v>
      </c>
      <c r="I651" s="275">
        <f t="shared" si="68"/>
        <v>16.581599999999998</v>
      </c>
      <c r="J651" s="281"/>
      <c r="L651" s="50">
        <v>0.65</v>
      </c>
      <c r="M651" s="32">
        <v>0.23</v>
      </c>
      <c r="N651" s="32">
        <f t="shared" ref="N651:N668" si="69">L651-0.125</f>
        <v>0.52500000000000002</v>
      </c>
      <c r="O651" s="32">
        <f t="shared" ref="O651:O668" si="70">L651+M651+N651</f>
        <v>1.405</v>
      </c>
    </row>
    <row r="652" spans="1:15" ht="19">
      <c r="A652" s="271"/>
      <c r="B652" s="282" t="s">
        <v>604</v>
      </c>
      <c r="C652" s="279">
        <v>1</v>
      </c>
      <c r="D652" s="279">
        <v>1</v>
      </c>
      <c r="E652" s="279">
        <v>1</v>
      </c>
      <c r="F652" s="280">
        <v>6.95</v>
      </c>
      <c r="G652" s="280"/>
      <c r="H652" s="280">
        <v>0.91</v>
      </c>
      <c r="I652" s="275">
        <f t="shared" si="68"/>
        <v>6.3245000000000005</v>
      </c>
      <c r="J652" s="281"/>
      <c r="L652" s="50">
        <v>0.4</v>
      </c>
      <c r="M652" s="32">
        <v>0.23</v>
      </c>
      <c r="N652" s="32">
        <f t="shared" si="69"/>
        <v>0.27500000000000002</v>
      </c>
      <c r="O652" s="32">
        <f t="shared" si="70"/>
        <v>0.90500000000000003</v>
      </c>
    </row>
    <row r="653" spans="1:15" ht="19">
      <c r="A653" s="271"/>
      <c r="B653" s="282" t="s">
        <v>605</v>
      </c>
      <c r="C653" s="279">
        <v>1</v>
      </c>
      <c r="D653" s="279">
        <v>1</v>
      </c>
      <c r="E653" s="279">
        <v>2</v>
      </c>
      <c r="F653" s="280">
        <v>3.37</v>
      </c>
      <c r="G653" s="280"/>
      <c r="H653" s="280">
        <v>0.79</v>
      </c>
      <c r="I653" s="275">
        <f t="shared" si="68"/>
        <v>5.3246000000000002</v>
      </c>
      <c r="J653" s="281"/>
      <c r="L653" s="50">
        <v>0.4</v>
      </c>
      <c r="M653" s="32">
        <v>0.23</v>
      </c>
      <c r="N653" s="32">
        <f t="shared" si="69"/>
        <v>0.27500000000000002</v>
      </c>
      <c r="O653" s="32">
        <f t="shared" si="70"/>
        <v>0.90500000000000003</v>
      </c>
    </row>
    <row r="654" spans="1:15" ht="19">
      <c r="A654" s="271"/>
      <c r="B654" s="282" t="s">
        <v>593</v>
      </c>
      <c r="C654" s="279">
        <v>1</v>
      </c>
      <c r="D654" s="279">
        <v>1</v>
      </c>
      <c r="E654" s="279">
        <v>2</v>
      </c>
      <c r="F654" s="280">
        <v>4.95</v>
      </c>
      <c r="G654" s="280"/>
      <c r="H654" s="280">
        <v>1.29</v>
      </c>
      <c r="I654" s="275">
        <f t="shared" si="68"/>
        <v>12.771000000000001</v>
      </c>
      <c r="J654" s="281"/>
      <c r="L654" s="50">
        <v>0.65</v>
      </c>
      <c r="M654" s="32">
        <v>0.23</v>
      </c>
      <c r="N654" s="32">
        <f t="shared" si="69"/>
        <v>0.52500000000000002</v>
      </c>
      <c r="O654" s="32">
        <f t="shared" si="70"/>
        <v>1.405</v>
      </c>
    </row>
    <row r="655" spans="1:15" ht="19">
      <c r="A655" s="271"/>
      <c r="B655" s="284" t="s">
        <v>606</v>
      </c>
      <c r="C655" s="279">
        <v>1</v>
      </c>
      <c r="D655" s="279">
        <v>1</v>
      </c>
      <c r="E655" s="279">
        <v>3</v>
      </c>
      <c r="F655" s="280">
        <v>2.1</v>
      </c>
      <c r="G655" s="280"/>
      <c r="H655" s="280">
        <v>0.79</v>
      </c>
      <c r="I655" s="275">
        <f t="shared" si="68"/>
        <v>4.9770000000000012</v>
      </c>
      <c r="J655" s="281"/>
      <c r="L655" s="50">
        <v>0.4</v>
      </c>
      <c r="M655" s="32">
        <v>0.23</v>
      </c>
      <c r="N655" s="32">
        <f t="shared" si="69"/>
        <v>0.27500000000000002</v>
      </c>
      <c r="O655" s="32">
        <f t="shared" si="70"/>
        <v>0.90500000000000003</v>
      </c>
    </row>
    <row r="656" spans="1:15" ht="19">
      <c r="A656" s="271"/>
      <c r="B656" s="282" t="s">
        <v>607</v>
      </c>
      <c r="C656" s="279">
        <v>1</v>
      </c>
      <c r="D656" s="279">
        <v>1</v>
      </c>
      <c r="E656" s="279">
        <v>2</v>
      </c>
      <c r="F656" s="280">
        <v>3.37</v>
      </c>
      <c r="G656" s="280"/>
      <c r="H656" s="280">
        <v>0.79</v>
      </c>
      <c r="I656" s="275">
        <f t="shared" si="68"/>
        <v>5.3246000000000002</v>
      </c>
      <c r="J656" s="281"/>
      <c r="L656" s="50">
        <v>0.4</v>
      </c>
      <c r="M656" s="32">
        <v>0.23</v>
      </c>
      <c r="N656" s="32">
        <f t="shared" si="69"/>
        <v>0.27500000000000002</v>
      </c>
      <c r="O656" s="32">
        <f t="shared" si="70"/>
        <v>0.90500000000000003</v>
      </c>
    </row>
    <row r="657" spans="1:15" ht="19">
      <c r="A657" s="271"/>
      <c r="B657" s="282" t="s">
        <v>129</v>
      </c>
      <c r="C657" s="279">
        <v>1</v>
      </c>
      <c r="D657" s="279">
        <v>1</v>
      </c>
      <c r="E657" s="279">
        <v>2</v>
      </c>
      <c r="F657" s="280">
        <v>5.0999999999999996</v>
      </c>
      <c r="G657" s="280"/>
      <c r="H657" s="280">
        <v>0.79</v>
      </c>
      <c r="I657" s="275">
        <f t="shared" si="68"/>
        <v>8.0579999999999998</v>
      </c>
      <c r="J657" s="281"/>
      <c r="L657" s="50">
        <v>0.4</v>
      </c>
      <c r="M657" s="32">
        <v>0.23</v>
      </c>
      <c r="N657" s="32">
        <f t="shared" si="69"/>
        <v>0.27500000000000002</v>
      </c>
      <c r="O657" s="32">
        <f t="shared" si="70"/>
        <v>0.90500000000000003</v>
      </c>
    </row>
    <row r="658" spans="1:15" ht="19">
      <c r="A658" s="271"/>
      <c r="B658" s="282" t="s">
        <v>130</v>
      </c>
      <c r="C658" s="279">
        <v>1</v>
      </c>
      <c r="D658" s="279">
        <v>1</v>
      </c>
      <c r="E658" s="279">
        <v>2</v>
      </c>
      <c r="F658" s="280">
        <v>8.06</v>
      </c>
      <c r="G658" s="280"/>
      <c r="H658" s="280">
        <v>0.79</v>
      </c>
      <c r="I658" s="275">
        <f t="shared" si="68"/>
        <v>12.734800000000002</v>
      </c>
      <c r="J658" s="281"/>
      <c r="L658" s="50">
        <v>0.4</v>
      </c>
      <c r="M658" s="32">
        <v>0.23</v>
      </c>
      <c r="N658" s="32">
        <f t="shared" si="69"/>
        <v>0.27500000000000002</v>
      </c>
      <c r="O658" s="32">
        <f t="shared" si="70"/>
        <v>0.90500000000000003</v>
      </c>
    </row>
    <row r="659" spans="1:15" ht="19">
      <c r="A659" s="271"/>
      <c r="B659" s="282" t="s">
        <v>132</v>
      </c>
      <c r="C659" s="279">
        <v>1</v>
      </c>
      <c r="D659" s="279">
        <v>2</v>
      </c>
      <c r="E659" s="279">
        <v>2</v>
      </c>
      <c r="F659" s="280">
        <v>1.26</v>
      </c>
      <c r="G659" s="280"/>
      <c r="H659" s="280">
        <v>0.4</v>
      </c>
      <c r="I659" s="275">
        <f t="shared" si="68"/>
        <v>2.016</v>
      </c>
      <c r="J659" s="281"/>
      <c r="L659" s="50">
        <v>0.4</v>
      </c>
      <c r="M659" s="32">
        <v>0.23</v>
      </c>
      <c r="N659" s="32">
        <f t="shared" si="69"/>
        <v>0.27500000000000002</v>
      </c>
      <c r="O659" s="32">
        <f t="shared" si="70"/>
        <v>0.90500000000000003</v>
      </c>
    </row>
    <row r="660" spans="1:15" ht="19">
      <c r="A660" s="271"/>
      <c r="B660" s="282" t="s">
        <v>133</v>
      </c>
      <c r="C660" s="279"/>
      <c r="D660" s="279"/>
      <c r="E660" s="279"/>
      <c r="F660" s="280"/>
      <c r="G660" s="280"/>
      <c r="H660" s="280"/>
      <c r="I660" s="275">
        <f t="shared" si="68"/>
        <v>0</v>
      </c>
      <c r="J660" s="281"/>
      <c r="L660" s="50"/>
      <c r="M660" s="32">
        <v>0.23</v>
      </c>
      <c r="N660" s="32">
        <f t="shared" si="69"/>
        <v>-0.125</v>
      </c>
      <c r="O660" s="32">
        <f t="shared" si="70"/>
        <v>0.10500000000000001</v>
      </c>
    </row>
    <row r="661" spans="1:15" ht="19">
      <c r="A661" s="271"/>
      <c r="B661" s="282" t="s">
        <v>608</v>
      </c>
      <c r="C661" s="279">
        <v>1</v>
      </c>
      <c r="D661" s="279">
        <v>1</v>
      </c>
      <c r="E661" s="279">
        <v>2</v>
      </c>
      <c r="F661" s="280">
        <v>1.3</v>
      </c>
      <c r="G661" s="280"/>
      <c r="H661" s="280">
        <v>0.71</v>
      </c>
      <c r="I661" s="275">
        <f t="shared" si="68"/>
        <v>1.8459999999999999</v>
      </c>
      <c r="J661" s="281"/>
      <c r="L661" s="50">
        <v>0.3</v>
      </c>
      <c r="M661" s="32">
        <v>0.23</v>
      </c>
      <c r="N661" s="32">
        <f t="shared" si="69"/>
        <v>0.17499999999999999</v>
      </c>
      <c r="O661" s="32">
        <f t="shared" si="70"/>
        <v>0.70500000000000007</v>
      </c>
    </row>
    <row r="662" spans="1:15" ht="19">
      <c r="A662" s="271"/>
      <c r="B662" s="282" t="s">
        <v>609</v>
      </c>
      <c r="C662" s="279">
        <v>1</v>
      </c>
      <c r="D662" s="279">
        <v>1</v>
      </c>
      <c r="E662" s="279">
        <v>2</v>
      </c>
      <c r="F662" s="280">
        <v>5.25</v>
      </c>
      <c r="G662" s="280"/>
      <c r="H662" s="280">
        <v>0.71</v>
      </c>
      <c r="I662" s="275">
        <f t="shared" si="68"/>
        <v>7.4550000000000001</v>
      </c>
      <c r="J662" s="281"/>
      <c r="L662" s="50">
        <v>0.3</v>
      </c>
      <c r="M662" s="32">
        <v>0.23</v>
      </c>
      <c r="N662" s="32">
        <f t="shared" si="69"/>
        <v>0.17499999999999999</v>
      </c>
      <c r="O662" s="32">
        <f t="shared" si="70"/>
        <v>0.70500000000000007</v>
      </c>
    </row>
    <row r="663" spans="1:15" ht="19">
      <c r="A663" s="271"/>
      <c r="B663" s="282" t="s">
        <v>610</v>
      </c>
      <c r="C663" s="279">
        <v>1</v>
      </c>
      <c r="D663" s="279">
        <v>1</v>
      </c>
      <c r="E663" s="279">
        <v>4</v>
      </c>
      <c r="F663" s="280">
        <v>3.55</v>
      </c>
      <c r="G663" s="280"/>
      <c r="H663" s="280">
        <v>0.91</v>
      </c>
      <c r="I663" s="275">
        <f t="shared" si="68"/>
        <v>12.922000000000001</v>
      </c>
      <c r="J663" s="281"/>
      <c r="L663" s="50">
        <v>0.4</v>
      </c>
      <c r="M663" s="32">
        <v>0.23</v>
      </c>
      <c r="N663" s="32">
        <f t="shared" si="69"/>
        <v>0.27500000000000002</v>
      </c>
      <c r="O663" s="32">
        <f t="shared" si="70"/>
        <v>0.90500000000000003</v>
      </c>
    </row>
    <row r="664" spans="1:15" ht="19">
      <c r="A664" s="271"/>
      <c r="B664" s="282" t="s">
        <v>599</v>
      </c>
      <c r="C664" s="279">
        <v>1</v>
      </c>
      <c r="D664" s="279">
        <v>1</v>
      </c>
      <c r="E664" s="279">
        <v>2</v>
      </c>
      <c r="F664" s="280">
        <v>3.5</v>
      </c>
      <c r="G664" s="280"/>
      <c r="H664" s="280">
        <v>1.29</v>
      </c>
      <c r="I664" s="275">
        <f t="shared" si="68"/>
        <v>9.0300000000000011</v>
      </c>
      <c r="J664" s="281"/>
      <c r="L664" s="50">
        <v>0.65</v>
      </c>
      <c r="M664" s="32">
        <v>0.23</v>
      </c>
      <c r="N664" s="32">
        <f t="shared" si="69"/>
        <v>0.52500000000000002</v>
      </c>
      <c r="O664" s="32">
        <f t="shared" si="70"/>
        <v>1.405</v>
      </c>
    </row>
    <row r="665" spans="1:15" ht="19">
      <c r="A665" s="271"/>
      <c r="B665" s="282" t="s">
        <v>139</v>
      </c>
      <c r="C665" s="279">
        <v>1</v>
      </c>
      <c r="D665" s="279">
        <v>2</v>
      </c>
      <c r="E665" s="279">
        <v>2</v>
      </c>
      <c r="F665" s="280">
        <v>3.5</v>
      </c>
      <c r="G665" s="280"/>
      <c r="H665" s="280">
        <v>1.29</v>
      </c>
      <c r="I665" s="275">
        <f t="shared" si="68"/>
        <v>18.060000000000002</v>
      </c>
      <c r="J665" s="281"/>
      <c r="L665" s="50">
        <v>0.65</v>
      </c>
      <c r="M665" s="32">
        <v>0.23</v>
      </c>
      <c r="N665" s="32">
        <f t="shared" si="69"/>
        <v>0.52500000000000002</v>
      </c>
      <c r="O665" s="32">
        <f t="shared" si="70"/>
        <v>1.405</v>
      </c>
    </row>
    <row r="666" spans="1:15" ht="19">
      <c r="A666" s="271"/>
      <c r="B666" s="282" t="s">
        <v>140</v>
      </c>
      <c r="C666" s="279">
        <v>1</v>
      </c>
      <c r="D666" s="279">
        <v>1</v>
      </c>
      <c r="E666" s="279">
        <v>1</v>
      </c>
      <c r="F666" s="280">
        <v>2.29</v>
      </c>
      <c r="G666" s="280"/>
      <c r="H666" s="280">
        <v>0.79</v>
      </c>
      <c r="I666" s="275">
        <f t="shared" si="68"/>
        <v>1.8091000000000002</v>
      </c>
      <c r="J666" s="281"/>
      <c r="L666" s="50">
        <v>0.4</v>
      </c>
      <c r="M666" s="32">
        <v>0.23</v>
      </c>
      <c r="N666" s="32">
        <f t="shared" si="69"/>
        <v>0.27500000000000002</v>
      </c>
      <c r="O666" s="32">
        <f t="shared" si="70"/>
        <v>0.90500000000000003</v>
      </c>
    </row>
    <row r="667" spans="1:15" ht="19">
      <c r="A667" s="271"/>
      <c r="B667" s="282" t="s">
        <v>601</v>
      </c>
      <c r="C667" s="279">
        <v>1</v>
      </c>
      <c r="D667" s="279">
        <v>1</v>
      </c>
      <c r="E667" s="279">
        <v>1</v>
      </c>
      <c r="F667" s="280">
        <v>3.05</v>
      </c>
      <c r="G667" s="280"/>
      <c r="H667" s="280">
        <v>0.79</v>
      </c>
      <c r="I667" s="275">
        <f t="shared" si="68"/>
        <v>2.4095</v>
      </c>
      <c r="J667" s="281"/>
      <c r="L667" s="50">
        <v>0.4</v>
      </c>
      <c r="M667" s="32">
        <v>0.23</v>
      </c>
      <c r="N667" s="32">
        <f t="shared" si="69"/>
        <v>0.27500000000000002</v>
      </c>
      <c r="O667" s="32">
        <f t="shared" si="70"/>
        <v>0.90500000000000003</v>
      </c>
    </row>
    <row r="668" spans="1:15" ht="19">
      <c r="A668" s="271"/>
      <c r="B668" s="282" t="s">
        <v>142</v>
      </c>
      <c r="C668" s="279">
        <v>1</v>
      </c>
      <c r="D668" s="279">
        <v>1</v>
      </c>
      <c r="E668" s="279">
        <v>2</v>
      </c>
      <c r="F668" s="280">
        <v>2.29</v>
      </c>
      <c r="G668" s="280"/>
      <c r="H668" s="280">
        <v>0.71</v>
      </c>
      <c r="I668" s="275">
        <f t="shared" si="68"/>
        <v>3.2517999999999998</v>
      </c>
      <c r="J668" s="281"/>
      <c r="L668" s="50">
        <v>0.3</v>
      </c>
      <c r="M668" s="32">
        <v>0.23</v>
      </c>
      <c r="N668" s="32">
        <f t="shared" si="69"/>
        <v>0.17499999999999999</v>
      </c>
      <c r="O668" s="32">
        <f t="shared" si="70"/>
        <v>0.70500000000000007</v>
      </c>
    </row>
    <row r="669" spans="1:15" ht="19">
      <c r="A669" s="271"/>
      <c r="B669" s="272" t="s">
        <v>315</v>
      </c>
      <c r="C669" s="273"/>
      <c r="D669" s="273"/>
      <c r="E669" s="273"/>
      <c r="F669" s="274"/>
      <c r="G669" s="274"/>
      <c r="H669" s="274"/>
      <c r="I669" s="275"/>
      <c r="J669" s="343"/>
    </row>
    <row r="670" spans="1:15" ht="19">
      <c r="A670" s="271"/>
      <c r="B670" s="282" t="s">
        <v>121</v>
      </c>
      <c r="C670" s="279"/>
      <c r="D670" s="279"/>
      <c r="E670" s="279"/>
      <c r="F670" s="280"/>
      <c r="G670" s="280"/>
      <c r="H670" s="280"/>
      <c r="I670" s="283"/>
      <c r="J670" s="343"/>
    </row>
    <row r="671" spans="1:15" ht="19">
      <c r="A671" s="271"/>
      <c r="B671" s="282" t="s">
        <v>122</v>
      </c>
      <c r="C671" s="279">
        <v>1</v>
      </c>
      <c r="D671" s="279">
        <v>1</v>
      </c>
      <c r="E671" s="279">
        <v>1</v>
      </c>
      <c r="F671" s="280">
        <v>4.03</v>
      </c>
      <c r="G671" s="280"/>
      <c r="H671" s="280">
        <v>0.91</v>
      </c>
      <c r="I671" s="275">
        <f t="shared" ref="I671:I701" si="71">PRODUCT(C671:H671)</f>
        <v>3.6673000000000004</v>
      </c>
      <c r="J671" s="343"/>
    </row>
    <row r="672" spans="1:15" ht="19">
      <c r="A672" s="271"/>
      <c r="B672" s="282" t="s">
        <v>123</v>
      </c>
      <c r="C672" s="279">
        <v>1</v>
      </c>
      <c r="D672" s="279">
        <v>1</v>
      </c>
      <c r="E672" s="279">
        <v>2</v>
      </c>
      <c r="F672" s="280">
        <v>5.88</v>
      </c>
      <c r="G672" s="280"/>
      <c r="H672" s="280">
        <v>1.41</v>
      </c>
      <c r="I672" s="275">
        <f t="shared" si="71"/>
        <v>16.581599999999998</v>
      </c>
      <c r="J672" s="343"/>
    </row>
    <row r="673" spans="1:10" ht="19">
      <c r="A673" s="271"/>
      <c r="B673" s="282" t="s">
        <v>124</v>
      </c>
      <c r="C673" s="279">
        <v>1</v>
      </c>
      <c r="D673" s="279">
        <v>1</v>
      </c>
      <c r="E673" s="279">
        <v>1</v>
      </c>
      <c r="F673" s="280">
        <v>6.95</v>
      </c>
      <c r="G673" s="280"/>
      <c r="H673" s="280">
        <v>0.91</v>
      </c>
      <c r="I673" s="275">
        <f t="shared" si="71"/>
        <v>6.3245000000000005</v>
      </c>
      <c r="J673" s="343"/>
    </row>
    <row r="674" spans="1:10" ht="19">
      <c r="A674" s="271"/>
      <c r="B674" s="282" t="s">
        <v>125</v>
      </c>
      <c r="C674" s="279">
        <v>1</v>
      </c>
      <c r="D674" s="279">
        <v>1</v>
      </c>
      <c r="E674" s="279">
        <v>2</v>
      </c>
      <c r="F674" s="280">
        <v>3.37</v>
      </c>
      <c r="G674" s="280"/>
      <c r="H674" s="280">
        <v>0.79</v>
      </c>
      <c r="I674" s="275">
        <f t="shared" si="71"/>
        <v>5.3246000000000002</v>
      </c>
      <c r="J674" s="343"/>
    </row>
    <row r="675" spans="1:10" ht="19">
      <c r="A675" s="271"/>
      <c r="B675" s="282" t="s">
        <v>126</v>
      </c>
      <c r="C675" s="279">
        <v>1</v>
      </c>
      <c r="D675" s="279">
        <v>1</v>
      </c>
      <c r="E675" s="279">
        <v>2</v>
      </c>
      <c r="F675" s="280">
        <v>4.95</v>
      </c>
      <c r="G675" s="280"/>
      <c r="H675" s="280">
        <v>1.29</v>
      </c>
      <c r="I675" s="275">
        <f t="shared" si="71"/>
        <v>12.771000000000001</v>
      </c>
      <c r="J675" s="343"/>
    </row>
    <row r="676" spans="1:10" ht="19">
      <c r="A676" s="271"/>
      <c r="B676" s="284" t="s">
        <v>127</v>
      </c>
      <c r="C676" s="279">
        <v>1</v>
      </c>
      <c r="D676" s="279">
        <v>1</v>
      </c>
      <c r="E676" s="279">
        <v>3</v>
      </c>
      <c r="F676" s="280">
        <v>2.1</v>
      </c>
      <c r="G676" s="280"/>
      <c r="H676" s="280">
        <v>0.79</v>
      </c>
      <c r="I676" s="275">
        <f t="shared" si="71"/>
        <v>4.9770000000000012</v>
      </c>
      <c r="J676" s="343"/>
    </row>
    <row r="677" spans="1:10" ht="19">
      <c r="A677" s="271"/>
      <c r="B677" s="282" t="s">
        <v>128</v>
      </c>
      <c r="C677" s="279">
        <v>1</v>
      </c>
      <c r="D677" s="279">
        <v>1</v>
      </c>
      <c r="E677" s="279">
        <v>2</v>
      </c>
      <c r="F677" s="280">
        <v>3.37</v>
      </c>
      <c r="G677" s="280"/>
      <c r="H677" s="280">
        <v>0.79</v>
      </c>
      <c r="I677" s="275">
        <f t="shared" si="71"/>
        <v>5.3246000000000002</v>
      </c>
      <c r="J677" s="343"/>
    </row>
    <row r="678" spans="1:10" ht="19">
      <c r="A678" s="271"/>
      <c r="B678" s="282" t="s">
        <v>129</v>
      </c>
      <c r="C678" s="279">
        <v>1</v>
      </c>
      <c r="D678" s="279">
        <v>1</v>
      </c>
      <c r="E678" s="279">
        <v>2</v>
      </c>
      <c r="F678" s="280">
        <v>5.0999999999999996</v>
      </c>
      <c r="G678" s="280"/>
      <c r="H678" s="280">
        <v>0.79</v>
      </c>
      <c r="I678" s="275">
        <f t="shared" si="71"/>
        <v>8.0579999999999998</v>
      </c>
      <c r="J678" s="343"/>
    </row>
    <row r="679" spans="1:10" ht="19">
      <c r="A679" s="271"/>
      <c r="B679" s="282" t="s">
        <v>130</v>
      </c>
      <c r="C679" s="279">
        <v>1</v>
      </c>
      <c r="D679" s="279">
        <v>1</v>
      </c>
      <c r="E679" s="279">
        <v>2</v>
      </c>
      <c r="F679" s="280">
        <v>8.06</v>
      </c>
      <c r="G679" s="280"/>
      <c r="H679" s="280">
        <v>0.79</v>
      </c>
      <c r="I679" s="275">
        <f t="shared" si="71"/>
        <v>12.734800000000002</v>
      </c>
      <c r="J679" s="343"/>
    </row>
    <row r="680" spans="1:10" ht="19">
      <c r="A680" s="271"/>
      <c r="B680" s="282" t="s">
        <v>132</v>
      </c>
      <c r="C680" s="279">
        <v>1</v>
      </c>
      <c r="D680" s="279">
        <v>2</v>
      </c>
      <c r="E680" s="279">
        <v>2</v>
      </c>
      <c r="F680" s="280">
        <v>1.26</v>
      </c>
      <c r="G680" s="280"/>
      <c r="H680" s="280">
        <v>0.4</v>
      </c>
      <c r="I680" s="275">
        <f t="shared" si="71"/>
        <v>2.016</v>
      </c>
      <c r="J680" s="343"/>
    </row>
    <row r="681" spans="1:10" ht="19">
      <c r="A681" s="271"/>
      <c r="B681" s="282" t="s">
        <v>133</v>
      </c>
      <c r="C681" s="279"/>
      <c r="D681" s="279"/>
      <c r="E681" s="279"/>
      <c r="F681" s="280"/>
      <c r="G681" s="280"/>
      <c r="H681" s="280"/>
      <c r="I681" s="275">
        <f t="shared" si="71"/>
        <v>0</v>
      </c>
      <c r="J681" s="343"/>
    </row>
    <row r="682" spans="1:10" ht="19">
      <c r="A682" s="271"/>
      <c r="B682" s="282" t="s">
        <v>134</v>
      </c>
      <c r="C682" s="279">
        <v>1</v>
      </c>
      <c r="D682" s="279">
        <v>1</v>
      </c>
      <c r="E682" s="279">
        <v>2</v>
      </c>
      <c r="F682" s="280">
        <v>1.3</v>
      </c>
      <c r="G682" s="280"/>
      <c r="H682" s="280">
        <v>0.71</v>
      </c>
      <c r="I682" s="275">
        <f t="shared" si="71"/>
        <v>1.8459999999999999</v>
      </c>
      <c r="J682" s="343"/>
    </row>
    <row r="683" spans="1:10" ht="19">
      <c r="A683" s="271"/>
      <c r="B683" s="282" t="s">
        <v>135</v>
      </c>
      <c r="C683" s="279">
        <v>1</v>
      </c>
      <c r="D683" s="279">
        <v>1</v>
      </c>
      <c r="E683" s="279">
        <v>2</v>
      </c>
      <c r="F683" s="280">
        <v>5.25</v>
      </c>
      <c r="G683" s="280"/>
      <c r="H683" s="280">
        <v>0.71</v>
      </c>
      <c r="I683" s="275">
        <f t="shared" si="71"/>
        <v>7.4550000000000001</v>
      </c>
      <c r="J683" s="343"/>
    </row>
    <row r="684" spans="1:10" ht="19">
      <c r="A684" s="271"/>
      <c r="B684" s="282" t="s">
        <v>137</v>
      </c>
      <c r="C684" s="279">
        <v>1</v>
      </c>
      <c r="D684" s="279">
        <v>1</v>
      </c>
      <c r="E684" s="279">
        <v>4</v>
      </c>
      <c r="F684" s="280">
        <v>3.55</v>
      </c>
      <c r="G684" s="280"/>
      <c r="H684" s="280">
        <v>0.91</v>
      </c>
      <c r="I684" s="275">
        <f t="shared" si="71"/>
        <v>12.922000000000001</v>
      </c>
      <c r="J684" s="343"/>
    </row>
    <row r="685" spans="1:10" ht="19">
      <c r="A685" s="271"/>
      <c r="B685" s="282" t="s">
        <v>138</v>
      </c>
      <c r="C685" s="279">
        <v>1</v>
      </c>
      <c r="D685" s="279">
        <v>1</v>
      </c>
      <c r="E685" s="279">
        <v>2</v>
      </c>
      <c r="F685" s="280">
        <v>3.5</v>
      </c>
      <c r="G685" s="280"/>
      <c r="H685" s="280">
        <v>1.29</v>
      </c>
      <c r="I685" s="275">
        <f t="shared" si="71"/>
        <v>9.0300000000000011</v>
      </c>
      <c r="J685" s="343"/>
    </row>
    <row r="686" spans="1:10" ht="19">
      <c r="A686" s="271"/>
      <c r="B686" s="282" t="s">
        <v>139</v>
      </c>
      <c r="C686" s="279">
        <v>1</v>
      </c>
      <c r="D686" s="279">
        <v>2</v>
      </c>
      <c r="E686" s="279">
        <v>2</v>
      </c>
      <c r="F686" s="280">
        <v>3.5</v>
      </c>
      <c r="G686" s="280"/>
      <c r="H686" s="280">
        <v>1.29</v>
      </c>
      <c r="I686" s="275">
        <f t="shared" si="71"/>
        <v>18.060000000000002</v>
      </c>
      <c r="J686" s="343"/>
    </row>
    <row r="687" spans="1:10" ht="19">
      <c r="A687" s="271"/>
      <c r="B687" s="282" t="s">
        <v>140</v>
      </c>
      <c r="C687" s="279">
        <v>1</v>
      </c>
      <c r="D687" s="279">
        <v>1</v>
      </c>
      <c r="E687" s="279">
        <v>1</v>
      </c>
      <c r="F687" s="280">
        <v>2.29</v>
      </c>
      <c r="G687" s="280"/>
      <c r="H687" s="280">
        <v>0.79</v>
      </c>
      <c r="I687" s="275">
        <f t="shared" si="71"/>
        <v>1.8091000000000002</v>
      </c>
      <c r="J687" s="343"/>
    </row>
    <row r="688" spans="1:10" ht="19">
      <c r="A688" s="271"/>
      <c r="B688" s="282" t="s">
        <v>141</v>
      </c>
      <c r="C688" s="279">
        <v>1</v>
      </c>
      <c r="D688" s="279">
        <v>1</v>
      </c>
      <c r="E688" s="279">
        <v>1</v>
      </c>
      <c r="F688" s="280">
        <v>3.05</v>
      </c>
      <c r="G688" s="280"/>
      <c r="H688" s="280">
        <v>0.79</v>
      </c>
      <c r="I688" s="275">
        <f t="shared" si="71"/>
        <v>2.4095</v>
      </c>
      <c r="J688" s="343"/>
    </row>
    <row r="689" spans="1:10" ht="19">
      <c r="A689" s="271"/>
      <c r="B689" s="282" t="s">
        <v>142</v>
      </c>
      <c r="C689" s="279">
        <v>1</v>
      </c>
      <c r="D689" s="279">
        <v>1</v>
      </c>
      <c r="E689" s="279">
        <v>2</v>
      </c>
      <c r="F689" s="280">
        <v>2.29</v>
      </c>
      <c r="G689" s="280"/>
      <c r="H689" s="280">
        <v>0.71</v>
      </c>
      <c r="I689" s="275">
        <f t="shared" si="71"/>
        <v>3.2517999999999998</v>
      </c>
      <c r="J689" s="343"/>
    </row>
    <row r="690" spans="1:10" ht="19">
      <c r="A690" s="271"/>
      <c r="B690" s="282" t="s">
        <v>145</v>
      </c>
      <c r="C690" s="286"/>
      <c r="D690" s="286"/>
      <c r="E690" s="286"/>
      <c r="F690" s="287"/>
      <c r="G690" s="287"/>
      <c r="H690" s="287"/>
      <c r="I690" s="275">
        <f t="shared" si="71"/>
        <v>0</v>
      </c>
      <c r="J690" s="343"/>
    </row>
    <row r="691" spans="1:10" ht="19">
      <c r="A691" s="271"/>
      <c r="B691" s="277" t="s">
        <v>85</v>
      </c>
      <c r="C691" s="273">
        <v>1</v>
      </c>
      <c r="D691" s="273">
        <v>1</v>
      </c>
      <c r="E691" s="273">
        <v>2</v>
      </c>
      <c r="F691" s="274">
        <v>3.2</v>
      </c>
      <c r="G691" s="274">
        <v>4.2699999999999996</v>
      </c>
      <c r="H691" s="289"/>
      <c r="I691" s="275">
        <f t="shared" si="71"/>
        <v>27.327999999999999</v>
      </c>
      <c r="J691" s="343"/>
    </row>
    <row r="692" spans="1:10" ht="19">
      <c r="A692" s="271"/>
      <c r="B692" s="277" t="s">
        <v>146</v>
      </c>
      <c r="C692" s="273">
        <v>1</v>
      </c>
      <c r="D692" s="273">
        <v>1</v>
      </c>
      <c r="E692" s="273">
        <v>2</v>
      </c>
      <c r="F692" s="274">
        <v>3.35</v>
      </c>
      <c r="G692" s="274">
        <v>3.05</v>
      </c>
      <c r="H692" s="289"/>
      <c r="I692" s="275">
        <f t="shared" si="71"/>
        <v>20.434999999999999</v>
      </c>
      <c r="J692" s="343"/>
    </row>
    <row r="693" spans="1:10" ht="19">
      <c r="A693" s="271"/>
      <c r="B693" s="277" t="s">
        <v>147</v>
      </c>
      <c r="C693" s="273">
        <v>1</v>
      </c>
      <c r="D693" s="273">
        <v>1</v>
      </c>
      <c r="E693" s="273">
        <v>2</v>
      </c>
      <c r="F693" s="274">
        <v>3.05</v>
      </c>
      <c r="G693" s="274">
        <v>3.05</v>
      </c>
      <c r="H693" s="289"/>
      <c r="I693" s="275">
        <f t="shared" si="71"/>
        <v>18.604999999999997</v>
      </c>
      <c r="J693" s="343"/>
    </row>
    <row r="694" spans="1:10" ht="19">
      <c r="A694" s="271"/>
      <c r="B694" s="277" t="s">
        <v>149</v>
      </c>
      <c r="C694" s="273">
        <v>1</v>
      </c>
      <c r="D694" s="273">
        <v>1</v>
      </c>
      <c r="E694" s="273">
        <v>2</v>
      </c>
      <c r="F694" s="274">
        <v>3.05</v>
      </c>
      <c r="G694" s="274">
        <v>1</v>
      </c>
      <c r="H694" s="289"/>
      <c r="I694" s="275">
        <f t="shared" si="71"/>
        <v>6.1</v>
      </c>
      <c r="J694" s="343"/>
    </row>
    <row r="695" spans="1:10" ht="19">
      <c r="A695" s="271"/>
      <c r="B695" s="277" t="s">
        <v>150</v>
      </c>
      <c r="C695" s="273">
        <v>1</v>
      </c>
      <c r="D695" s="273">
        <v>1</v>
      </c>
      <c r="E695" s="273">
        <v>2</v>
      </c>
      <c r="F695" s="274">
        <v>1.41</v>
      </c>
      <c r="G695" s="274">
        <v>1.97</v>
      </c>
      <c r="H695" s="289"/>
      <c r="I695" s="275">
        <f t="shared" si="71"/>
        <v>5.5553999999999997</v>
      </c>
      <c r="J695" s="343"/>
    </row>
    <row r="696" spans="1:10" ht="19">
      <c r="A696" s="271"/>
      <c r="B696" s="272" t="s">
        <v>151</v>
      </c>
      <c r="C696" s="273">
        <v>1</v>
      </c>
      <c r="D696" s="273">
        <v>1</v>
      </c>
      <c r="E696" s="273">
        <v>2</v>
      </c>
      <c r="F696" s="274">
        <v>2.04</v>
      </c>
      <c r="G696" s="274">
        <v>1.37</v>
      </c>
      <c r="H696" s="289"/>
      <c r="I696" s="275">
        <f t="shared" si="71"/>
        <v>5.5896000000000008</v>
      </c>
      <c r="J696" s="343"/>
    </row>
    <row r="697" spans="1:10" ht="19">
      <c r="A697" s="271"/>
      <c r="B697" s="272" t="s">
        <v>84</v>
      </c>
      <c r="C697" s="273">
        <v>1</v>
      </c>
      <c r="D697" s="273">
        <v>1</v>
      </c>
      <c r="E697" s="273">
        <v>2</v>
      </c>
      <c r="F697" s="274">
        <v>2.14</v>
      </c>
      <c r="G697" s="274">
        <v>2.25</v>
      </c>
      <c r="H697" s="289"/>
      <c r="I697" s="275">
        <f t="shared" si="71"/>
        <v>9.6300000000000008</v>
      </c>
      <c r="J697" s="343"/>
    </row>
    <row r="698" spans="1:10" ht="19">
      <c r="A698" s="271"/>
      <c r="B698" s="282" t="s">
        <v>152</v>
      </c>
      <c r="C698" s="273">
        <v>1</v>
      </c>
      <c r="D698" s="279">
        <v>1</v>
      </c>
      <c r="E698" s="273">
        <v>2</v>
      </c>
      <c r="F698" s="280">
        <v>2.35</v>
      </c>
      <c r="G698" s="280">
        <v>1</v>
      </c>
      <c r="H698" s="289"/>
      <c r="I698" s="275">
        <f t="shared" si="71"/>
        <v>4.7</v>
      </c>
      <c r="J698" s="343"/>
    </row>
    <row r="699" spans="1:10" ht="19">
      <c r="A699" s="271"/>
      <c r="B699" s="282" t="s">
        <v>153</v>
      </c>
      <c r="C699" s="273">
        <v>1</v>
      </c>
      <c r="D699" s="279">
        <v>1</v>
      </c>
      <c r="E699" s="279">
        <v>1</v>
      </c>
      <c r="F699" s="280">
        <v>2.29</v>
      </c>
      <c r="G699" s="280">
        <v>5.95</v>
      </c>
      <c r="H699" s="289"/>
      <c r="I699" s="275">
        <f t="shared" si="71"/>
        <v>13.625500000000001</v>
      </c>
      <c r="J699" s="343"/>
    </row>
    <row r="700" spans="1:10" ht="19">
      <c r="A700" s="271"/>
      <c r="B700" s="282" t="s">
        <v>154</v>
      </c>
      <c r="C700" s="273">
        <v>1</v>
      </c>
      <c r="D700" s="279">
        <v>1</v>
      </c>
      <c r="E700" s="279">
        <v>2</v>
      </c>
      <c r="F700" s="280">
        <v>3.09</v>
      </c>
      <c r="G700" s="280">
        <f>1.05+0.125</f>
        <v>1.175</v>
      </c>
      <c r="H700" s="289"/>
      <c r="I700" s="275">
        <f t="shared" si="71"/>
        <v>7.2614999999999998</v>
      </c>
      <c r="J700" s="343"/>
    </row>
    <row r="701" spans="1:10" ht="19">
      <c r="A701" s="271"/>
      <c r="B701" s="282" t="s">
        <v>155</v>
      </c>
      <c r="C701" s="273">
        <v>1</v>
      </c>
      <c r="D701" s="279">
        <v>1</v>
      </c>
      <c r="E701" s="279">
        <v>1</v>
      </c>
      <c r="F701" s="280">
        <v>2.29</v>
      </c>
      <c r="G701" s="280">
        <v>1.125</v>
      </c>
      <c r="H701" s="289"/>
      <c r="I701" s="275">
        <f t="shared" si="71"/>
        <v>2.5762499999999999</v>
      </c>
      <c r="J701" s="343"/>
    </row>
    <row r="702" spans="1:10" ht="19">
      <c r="A702" s="271"/>
      <c r="B702" s="272" t="s">
        <v>321</v>
      </c>
      <c r="C702" s="273"/>
      <c r="D702" s="273"/>
      <c r="E702" s="273"/>
      <c r="F702" s="274"/>
      <c r="G702" s="274"/>
      <c r="H702" s="274"/>
      <c r="I702" s="275"/>
      <c r="J702" s="343"/>
    </row>
    <row r="703" spans="1:10" ht="19">
      <c r="A703" s="271"/>
      <c r="B703" s="272" t="s">
        <v>179</v>
      </c>
      <c r="C703" s="273"/>
      <c r="D703" s="273"/>
      <c r="E703" s="273"/>
      <c r="F703" s="274"/>
      <c r="G703" s="274"/>
      <c r="H703" s="274"/>
      <c r="I703" s="275">
        <v>255.97</v>
      </c>
      <c r="J703" s="343"/>
    </row>
    <row r="704" spans="1:10" ht="19">
      <c r="A704" s="271"/>
      <c r="B704" s="272" t="s">
        <v>322</v>
      </c>
      <c r="C704" s="273"/>
      <c r="D704" s="273"/>
      <c r="E704" s="273"/>
      <c r="F704" s="274"/>
      <c r="G704" s="274"/>
      <c r="H704" s="274"/>
      <c r="I704" s="275"/>
      <c r="J704" s="343"/>
    </row>
    <row r="705" spans="1:10" ht="19">
      <c r="A705" s="271"/>
      <c r="B705" s="272" t="s">
        <v>179</v>
      </c>
      <c r="C705" s="273"/>
      <c r="D705" s="273"/>
      <c r="E705" s="273"/>
      <c r="F705" s="274"/>
      <c r="G705" s="274"/>
      <c r="H705" s="274"/>
      <c r="I705" s="275">
        <f>I703</f>
        <v>255.97</v>
      </c>
      <c r="J705" s="343"/>
    </row>
    <row r="706" spans="1:10" ht="19">
      <c r="A706" s="271"/>
      <c r="B706" s="272" t="s">
        <v>323</v>
      </c>
      <c r="C706" s="273"/>
      <c r="D706" s="273"/>
      <c r="E706" s="273"/>
      <c r="F706" s="274"/>
      <c r="G706" s="274"/>
      <c r="H706" s="274"/>
      <c r="I706" s="275"/>
      <c r="J706" s="343"/>
    </row>
    <row r="707" spans="1:10" ht="19">
      <c r="A707" s="271"/>
      <c r="B707" s="272" t="s">
        <v>179</v>
      </c>
      <c r="C707" s="273"/>
      <c r="D707" s="273"/>
      <c r="E707" s="273"/>
      <c r="F707" s="274"/>
      <c r="G707" s="274"/>
      <c r="H707" s="274"/>
      <c r="I707" s="275">
        <f>I705</f>
        <v>255.97</v>
      </c>
      <c r="J707" s="343"/>
    </row>
    <row r="708" spans="1:10" ht="19">
      <c r="A708" s="271"/>
      <c r="B708" s="272" t="s">
        <v>324</v>
      </c>
      <c r="C708" s="273"/>
      <c r="D708" s="273"/>
      <c r="E708" s="273"/>
      <c r="F708" s="274"/>
      <c r="G708" s="274"/>
      <c r="H708" s="274"/>
      <c r="I708" s="275"/>
      <c r="J708" s="343"/>
    </row>
    <row r="709" spans="1:10" ht="19">
      <c r="A709" s="271"/>
      <c r="B709" s="272" t="s">
        <v>179</v>
      </c>
      <c r="C709" s="273"/>
      <c r="D709" s="273"/>
      <c r="E709" s="273"/>
      <c r="F709" s="274"/>
      <c r="G709" s="274"/>
      <c r="H709" s="274"/>
      <c r="I709" s="275">
        <f>I707</f>
        <v>255.97</v>
      </c>
      <c r="J709" s="343"/>
    </row>
    <row r="710" spans="1:10" ht="19">
      <c r="A710" s="271"/>
      <c r="B710" s="282" t="s">
        <v>330</v>
      </c>
      <c r="C710" s="279"/>
      <c r="D710" s="279"/>
      <c r="E710" s="279"/>
      <c r="F710" s="280"/>
      <c r="G710" s="280"/>
      <c r="H710" s="289"/>
      <c r="I710" s="275"/>
      <c r="J710" s="343"/>
    </row>
    <row r="711" spans="1:10" ht="19">
      <c r="A711" s="271"/>
      <c r="B711" s="272" t="s">
        <v>186</v>
      </c>
      <c r="C711" s="276"/>
      <c r="D711" s="273"/>
      <c r="E711" s="273"/>
      <c r="F711" s="274"/>
      <c r="G711" s="274"/>
      <c r="H711" s="274"/>
      <c r="I711" s="275"/>
      <c r="J711" s="343"/>
    </row>
    <row r="712" spans="1:10" ht="19">
      <c r="A712" s="271"/>
      <c r="B712" s="272" t="s">
        <v>187</v>
      </c>
      <c r="C712" s="276">
        <v>1</v>
      </c>
      <c r="D712" s="273">
        <v>1</v>
      </c>
      <c r="E712" s="273">
        <v>1</v>
      </c>
      <c r="F712" s="274">
        <v>12.78</v>
      </c>
      <c r="G712" s="274"/>
      <c r="H712" s="274">
        <v>0.91</v>
      </c>
      <c r="I712" s="275">
        <f t="shared" ref="I712:I713" si="72">PRODUCT(C712:H712)</f>
        <v>11.629799999999999</v>
      </c>
      <c r="J712" s="343"/>
    </row>
    <row r="713" spans="1:10" ht="19">
      <c r="A713" s="271"/>
      <c r="B713" s="272" t="s">
        <v>188</v>
      </c>
      <c r="C713" s="276">
        <v>1</v>
      </c>
      <c r="D713" s="273">
        <v>1</v>
      </c>
      <c r="E713" s="273">
        <v>2</v>
      </c>
      <c r="F713" s="274">
        <v>12.48</v>
      </c>
      <c r="G713" s="274"/>
      <c r="H713" s="274">
        <v>0.91</v>
      </c>
      <c r="I713" s="275">
        <f t="shared" si="72"/>
        <v>22.713600000000003</v>
      </c>
      <c r="J713" s="343"/>
    </row>
    <row r="714" spans="1:10" ht="19">
      <c r="A714" s="271"/>
      <c r="B714" s="272" t="s">
        <v>189</v>
      </c>
      <c r="C714" s="273"/>
      <c r="D714" s="273"/>
      <c r="E714" s="273"/>
      <c r="F714" s="274"/>
      <c r="G714" s="274"/>
      <c r="H714" s="274"/>
      <c r="I714" s="275"/>
      <c r="J714" s="343"/>
    </row>
    <row r="715" spans="1:10" ht="19">
      <c r="A715" s="271"/>
      <c r="B715" s="272" t="s">
        <v>190</v>
      </c>
      <c r="C715" s="273">
        <v>1</v>
      </c>
      <c r="D715" s="273">
        <v>1</v>
      </c>
      <c r="E715" s="273">
        <v>1</v>
      </c>
      <c r="F715" s="274">
        <v>2.75</v>
      </c>
      <c r="G715" s="274">
        <v>4.5599999999999996</v>
      </c>
      <c r="H715" s="289"/>
      <c r="I715" s="275">
        <f t="shared" ref="I715:I720" si="73">PRODUCT(C715:H715)</f>
        <v>12.54</v>
      </c>
      <c r="J715" s="343"/>
    </row>
    <row r="716" spans="1:10" ht="19">
      <c r="A716" s="271"/>
      <c r="B716" s="272" t="s">
        <v>191</v>
      </c>
      <c r="C716" s="273">
        <v>1</v>
      </c>
      <c r="D716" s="273">
        <v>1</v>
      </c>
      <c r="E716" s="273">
        <v>1</v>
      </c>
      <c r="F716" s="274">
        <v>2.75</v>
      </c>
      <c r="G716" s="274">
        <v>2.75</v>
      </c>
      <c r="H716" s="289"/>
      <c r="I716" s="275">
        <f t="shared" si="73"/>
        <v>7.5625</v>
      </c>
      <c r="J716" s="343"/>
    </row>
    <row r="717" spans="1:10" ht="19">
      <c r="A717" s="271"/>
      <c r="B717" s="272" t="s">
        <v>218</v>
      </c>
      <c r="C717" s="273">
        <v>1</v>
      </c>
      <c r="D717" s="273">
        <v>1</v>
      </c>
      <c r="E717" s="273">
        <v>1</v>
      </c>
      <c r="F717" s="274">
        <v>2.75</v>
      </c>
      <c r="G717" s="274">
        <v>2.75</v>
      </c>
      <c r="H717" s="289"/>
      <c r="I717" s="275">
        <f t="shared" si="73"/>
        <v>7.5625</v>
      </c>
      <c r="J717" s="343"/>
    </row>
    <row r="718" spans="1:10" ht="19">
      <c r="A718" s="271"/>
      <c r="B718" s="272" t="s">
        <v>193</v>
      </c>
      <c r="C718" s="273">
        <v>1</v>
      </c>
      <c r="D718" s="273">
        <v>1</v>
      </c>
      <c r="E718" s="273">
        <v>2</v>
      </c>
      <c r="F718" s="274">
        <v>1.36</v>
      </c>
      <c r="G718" s="274">
        <v>0.23</v>
      </c>
      <c r="H718" s="289"/>
      <c r="I718" s="275">
        <f t="shared" si="73"/>
        <v>0.62560000000000004</v>
      </c>
      <c r="J718" s="343"/>
    </row>
    <row r="719" spans="1:10" ht="19">
      <c r="A719" s="271"/>
      <c r="B719" s="272" t="s">
        <v>194</v>
      </c>
      <c r="C719" s="273">
        <v>1</v>
      </c>
      <c r="D719" s="273">
        <v>1</v>
      </c>
      <c r="E719" s="273">
        <v>1</v>
      </c>
      <c r="F719" s="274">
        <v>1.36</v>
      </c>
      <c r="G719" s="274">
        <v>0.23</v>
      </c>
      <c r="H719" s="289"/>
      <c r="I719" s="275">
        <f t="shared" si="73"/>
        <v>0.31280000000000002</v>
      </c>
      <c r="J719" s="343"/>
    </row>
    <row r="720" spans="1:10" ht="19">
      <c r="A720" s="271"/>
      <c r="B720" s="272" t="s">
        <v>195</v>
      </c>
      <c r="C720" s="273">
        <v>1</v>
      </c>
      <c r="D720" s="273">
        <v>1</v>
      </c>
      <c r="E720" s="273">
        <v>2</v>
      </c>
      <c r="F720" s="274">
        <v>1.36</v>
      </c>
      <c r="G720" s="274">
        <v>0.13</v>
      </c>
      <c r="H720" s="289"/>
      <c r="I720" s="275">
        <f t="shared" si="73"/>
        <v>0.35360000000000003</v>
      </c>
      <c r="J720" s="343"/>
    </row>
    <row r="721" spans="1:20">
      <c r="A721" s="271"/>
      <c r="B721" s="272"/>
      <c r="C721" s="273"/>
      <c r="D721" s="273"/>
      <c r="E721" s="273"/>
      <c r="F721" s="274"/>
      <c r="G721" s="274"/>
      <c r="H721" s="289"/>
      <c r="I721" s="275">
        <f>SUM(I640:I720)</f>
        <v>1691.0103499999998</v>
      </c>
      <c r="J721" s="343"/>
    </row>
    <row r="722" spans="1:20" ht="19">
      <c r="A722" s="271"/>
      <c r="B722" s="272"/>
      <c r="C722" s="273"/>
      <c r="D722" s="273"/>
      <c r="E722" s="273"/>
      <c r="F722" s="274"/>
      <c r="G722" s="274"/>
      <c r="H722" s="289" t="s">
        <v>13</v>
      </c>
      <c r="I722" s="275">
        <v>1691.1</v>
      </c>
      <c r="J722" s="343" t="s">
        <v>20</v>
      </c>
    </row>
    <row r="723" spans="1:20" s="35" customFormat="1" ht="76">
      <c r="A723" s="271">
        <v>18</v>
      </c>
      <c r="B723" s="7" t="s">
        <v>1365</v>
      </c>
      <c r="C723" s="273"/>
      <c r="D723" s="273"/>
      <c r="E723" s="273"/>
      <c r="F723" s="274"/>
      <c r="G723" s="274"/>
      <c r="H723" s="274"/>
      <c r="I723" s="275"/>
      <c r="J723" s="340"/>
      <c r="T723" s="32"/>
    </row>
    <row r="724" spans="1:20" s="35" customFormat="1" ht="19">
      <c r="A724" s="271"/>
      <c r="B724" s="294" t="s">
        <v>331</v>
      </c>
      <c r="C724" s="295"/>
      <c r="D724" s="295"/>
      <c r="E724" s="295"/>
      <c r="F724" s="296"/>
      <c r="G724" s="296"/>
      <c r="H724" s="296"/>
      <c r="I724" s="300"/>
      <c r="J724" s="345"/>
      <c r="T724" s="32"/>
    </row>
    <row r="725" spans="1:20" s="35" customFormat="1" ht="19">
      <c r="A725" s="271"/>
      <c r="B725" s="294" t="s">
        <v>332</v>
      </c>
      <c r="C725" s="295">
        <v>1</v>
      </c>
      <c r="D725" s="295">
        <v>1</v>
      </c>
      <c r="E725" s="295">
        <v>1</v>
      </c>
      <c r="F725" s="296">
        <v>68.72</v>
      </c>
      <c r="G725" s="296"/>
      <c r="H725" s="296"/>
      <c r="I725" s="300">
        <f>PRODUCT(C725:H725)</f>
        <v>68.72</v>
      </c>
      <c r="J725" s="345"/>
      <c r="T725" s="32"/>
    </row>
    <row r="726" spans="1:20" s="35" customFormat="1" ht="19">
      <c r="A726" s="271"/>
      <c r="B726" s="294"/>
      <c r="C726" s="295"/>
      <c r="D726" s="295"/>
      <c r="E726" s="295"/>
      <c r="F726" s="296"/>
      <c r="G726" s="296"/>
      <c r="H726" s="296" t="s">
        <v>78</v>
      </c>
      <c r="I726" s="300">
        <f>SUM(I725:I725)</f>
        <v>68.72</v>
      </c>
      <c r="J726" s="345"/>
      <c r="T726" s="32"/>
    </row>
    <row r="727" spans="1:20" s="35" customFormat="1" ht="19">
      <c r="A727" s="271"/>
      <c r="B727" s="294"/>
      <c r="C727" s="295"/>
      <c r="D727" s="295"/>
      <c r="E727" s="295"/>
      <c r="F727" s="296"/>
      <c r="G727" s="296"/>
      <c r="H727" s="296" t="s">
        <v>161</v>
      </c>
      <c r="I727" s="300">
        <v>68.8</v>
      </c>
      <c r="J727" s="345" t="s">
        <v>333</v>
      </c>
      <c r="T727" s="32"/>
    </row>
    <row r="728" spans="1:20" s="35" customFormat="1">
      <c r="A728" s="271"/>
      <c r="B728" s="294"/>
      <c r="C728" s="295"/>
      <c r="D728" s="295"/>
      <c r="E728" s="295"/>
      <c r="F728" s="296"/>
      <c r="G728" s="296"/>
      <c r="H728" s="296"/>
      <c r="I728" s="300"/>
      <c r="J728" s="345"/>
      <c r="T728" s="32"/>
    </row>
    <row r="729" spans="1:20" s="35" customFormat="1" ht="19">
      <c r="A729" s="271"/>
      <c r="B729" s="294" t="s">
        <v>334</v>
      </c>
      <c r="C729" s="295"/>
      <c r="D729" s="295"/>
      <c r="E729" s="295"/>
      <c r="F729" s="296"/>
      <c r="G729" s="296"/>
      <c r="H729" s="296"/>
      <c r="I729" s="300"/>
      <c r="J729" s="345"/>
      <c r="T729" s="32"/>
    </row>
    <row r="730" spans="1:20" s="35" customFormat="1" ht="19">
      <c r="A730" s="271"/>
      <c r="B730" s="294" t="s">
        <v>335</v>
      </c>
      <c r="C730" s="295">
        <v>1</v>
      </c>
      <c r="D730" s="295">
        <v>1</v>
      </c>
      <c r="E730" s="295">
        <v>1</v>
      </c>
      <c r="F730" s="296">
        <v>68.72</v>
      </c>
      <c r="G730" s="296"/>
      <c r="H730" s="296"/>
      <c r="I730" s="300">
        <f t="shared" ref="I730:I735" si="74">PRODUCT(C730:H730)</f>
        <v>68.72</v>
      </c>
      <c r="J730" s="345"/>
      <c r="T730" s="32"/>
    </row>
    <row r="731" spans="1:20" s="35" customFormat="1" ht="19">
      <c r="A731" s="271"/>
      <c r="B731" s="294" t="s">
        <v>336</v>
      </c>
      <c r="C731" s="295">
        <v>1</v>
      </c>
      <c r="D731" s="295">
        <v>1</v>
      </c>
      <c r="E731" s="295">
        <v>1</v>
      </c>
      <c r="F731" s="296">
        <v>15.57</v>
      </c>
      <c r="G731" s="296"/>
      <c r="H731" s="296"/>
      <c r="I731" s="300">
        <f t="shared" si="74"/>
        <v>15.57</v>
      </c>
      <c r="J731" s="345"/>
      <c r="T731" s="32"/>
    </row>
    <row r="732" spans="1:20" s="35" customFormat="1" ht="19">
      <c r="A732" s="271"/>
      <c r="B732" s="294" t="s">
        <v>337</v>
      </c>
      <c r="C732" s="295">
        <v>1</v>
      </c>
      <c r="D732" s="295">
        <v>1</v>
      </c>
      <c r="E732" s="295">
        <v>1</v>
      </c>
      <c r="F732" s="296">
        <v>11</v>
      </c>
      <c r="G732" s="296"/>
      <c r="H732" s="296"/>
      <c r="I732" s="300">
        <f t="shared" si="74"/>
        <v>11</v>
      </c>
      <c r="J732" s="345"/>
      <c r="T732" s="32"/>
    </row>
    <row r="733" spans="1:20" s="35" customFormat="1" ht="19">
      <c r="A733" s="271"/>
      <c r="B733" s="294" t="s">
        <v>338</v>
      </c>
      <c r="C733" s="295">
        <v>1</v>
      </c>
      <c r="D733" s="295">
        <v>2</v>
      </c>
      <c r="E733" s="295">
        <v>4</v>
      </c>
      <c r="F733" s="296">
        <v>2.7</v>
      </c>
      <c r="G733" s="296"/>
      <c r="H733" s="296"/>
      <c r="I733" s="300">
        <f t="shared" si="74"/>
        <v>21.6</v>
      </c>
      <c r="J733" s="345"/>
      <c r="T733" s="32"/>
    </row>
    <row r="734" spans="1:20" s="35" customFormat="1" ht="19">
      <c r="A734" s="271"/>
      <c r="B734" s="294" t="s">
        <v>339</v>
      </c>
      <c r="C734" s="295">
        <v>1</v>
      </c>
      <c r="D734" s="295">
        <v>1</v>
      </c>
      <c r="E734" s="295">
        <v>2</v>
      </c>
      <c r="F734" s="296">
        <v>6.3</v>
      </c>
      <c r="G734" s="296"/>
      <c r="H734" s="296"/>
      <c r="I734" s="300">
        <f t="shared" si="74"/>
        <v>12.6</v>
      </c>
      <c r="J734" s="345"/>
      <c r="T734" s="32"/>
    </row>
    <row r="735" spans="1:20" s="35" customFormat="1" ht="19">
      <c r="A735" s="271"/>
      <c r="B735" s="294" t="s">
        <v>340</v>
      </c>
      <c r="C735" s="295">
        <v>1</v>
      </c>
      <c r="D735" s="295">
        <v>1</v>
      </c>
      <c r="E735" s="295">
        <v>2</v>
      </c>
      <c r="F735" s="296">
        <v>5.7</v>
      </c>
      <c r="G735" s="296"/>
      <c r="H735" s="296"/>
      <c r="I735" s="300">
        <f t="shared" si="74"/>
        <v>11.4</v>
      </c>
      <c r="J735" s="345"/>
      <c r="T735" s="32"/>
    </row>
    <row r="736" spans="1:20" s="35" customFormat="1" ht="19">
      <c r="A736" s="271"/>
      <c r="B736" s="294"/>
      <c r="C736" s="295"/>
      <c r="D736" s="295"/>
      <c r="E736" s="295"/>
      <c r="F736" s="296"/>
      <c r="G736" s="296"/>
      <c r="H736" s="296" t="s">
        <v>78</v>
      </c>
      <c r="I736" s="300">
        <f>SUM(I730:I735)</f>
        <v>140.88999999999999</v>
      </c>
      <c r="J736" s="345"/>
      <c r="T736" s="32"/>
    </row>
    <row r="737" spans="1:20" s="35" customFormat="1" ht="19">
      <c r="A737" s="271"/>
      <c r="B737" s="294"/>
      <c r="C737" s="295"/>
      <c r="D737" s="295"/>
      <c r="E737" s="295"/>
      <c r="F737" s="296"/>
      <c r="G737" s="296"/>
      <c r="H737" s="296" t="s">
        <v>161</v>
      </c>
      <c r="I737" s="300">
        <v>140.9</v>
      </c>
      <c r="J737" s="345" t="s">
        <v>333</v>
      </c>
      <c r="T737" s="32"/>
    </row>
    <row r="738" spans="1:20" s="35" customFormat="1">
      <c r="A738" s="271"/>
      <c r="B738" s="294"/>
      <c r="C738" s="295"/>
      <c r="D738" s="295"/>
      <c r="E738" s="295"/>
      <c r="F738" s="296"/>
      <c r="G738" s="296"/>
      <c r="H738" s="296"/>
      <c r="I738" s="300"/>
      <c r="J738" s="345"/>
      <c r="T738" s="32"/>
    </row>
    <row r="739" spans="1:20" s="35" customFormat="1" ht="19">
      <c r="A739" s="271"/>
      <c r="B739" s="294" t="s">
        <v>341</v>
      </c>
      <c r="C739" s="295"/>
      <c r="D739" s="295"/>
      <c r="E739" s="295"/>
      <c r="F739" s="296"/>
      <c r="G739" s="296"/>
      <c r="H739" s="296"/>
      <c r="I739" s="300"/>
      <c r="J739" s="345"/>
      <c r="T739" s="32"/>
    </row>
    <row r="740" spans="1:20" s="35" customFormat="1" ht="19">
      <c r="A740" s="271"/>
      <c r="B740" s="294" t="s">
        <v>342</v>
      </c>
      <c r="C740" s="295">
        <v>1</v>
      </c>
      <c r="D740" s="295">
        <v>2</v>
      </c>
      <c r="E740" s="295">
        <v>5</v>
      </c>
      <c r="F740" s="296">
        <v>68.72</v>
      </c>
      <c r="G740" s="296"/>
      <c r="H740" s="296"/>
      <c r="I740" s="300">
        <f>PRODUCT(C740:H740)</f>
        <v>687.2</v>
      </c>
      <c r="J740" s="345"/>
      <c r="T740" s="32"/>
    </row>
    <row r="741" spans="1:20" s="35" customFormat="1" ht="19">
      <c r="A741" s="271"/>
      <c r="B741" s="294" t="s">
        <v>336</v>
      </c>
      <c r="C741" s="295">
        <v>1</v>
      </c>
      <c r="D741" s="295">
        <v>1</v>
      </c>
      <c r="E741" s="295">
        <v>1</v>
      </c>
      <c r="F741" s="296">
        <v>15.57</v>
      </c>
      <c r="G741" s="296"/>
      <c r="H741" s="296"/>
      <c r="I741" s="300">
        <f>PRODUCT(C741:H741)</f>
        <v>15.57</v>
      </c>
      <c r="J741" s="345"/>
      <c r="T741" s="32"/>
    </row>
    <row r="742" spans="1:20" s="35" customFormat="1" ht="19">
      <c r="A742" s="271"/>
      <c r="B742" s="294" t="s">
        <v>337</v>
      </c>
      <c r="C742" s="295">
        <v>1</v>
      </c>
      <c r="D742" s="295">
        <v>1</v>
      </c>
      <c r="E742" s="295">
        <v>1</v>
      </c>
      <c r="F742" s="296">
        <v>11</v>
      </c>
      <c r="G742" s="296"/>
      <c r="H742" s="296"/>
      <c r="I742" s="300">
        <f>PRODUCT(C742:H742)</f>
        <v>11</v>
      </c>
      <c r="J742" s="345"/>
      <c r="T742" s="32"/>
    </row>
    <row r="743" spans="1:20" s="35" customFormat="1" ht="19">
      <c r="A743" s="271"/>
      <c r="B743" s="294"/>
      <c r="C743" s="295"/>
      <c r="D743" s="295"/>
      <c r="E743" s="295"/>
      <c r="F743" s="296"/>
      <c r="G743" s="296"/>
      <c r="H743" s="296" t="s">
        <v>78</v>
      </c>
      <c r="I743" s="300">
        <f>SUM(I740:I742)</f>
        <v>713.7700000000001</v>
      </c>
      <c r="J743" s="345"/>
      <c r="T743" s="32"/>
    </row>
    <row r="744" spans="1:20" s="35" customFormat="1" ht="19">
      <c r="A744" s="271"/>
      <c r="B744" s="294"/>
      <c r="C744" s="295"/>
      <c r="D744" s="295"/>
      <c r="E744" s="295"/>
      <c r="F744" s="296"/>
      <c r="G744" s="296"/>
      <c r="H744" s="296" t="s">
        <v>161</v>
      </c>
      <c r="I744" s="300">
        <v>713.8</v>
      </c>
      <c r="J744" s="345" t="s">
        <v>333</v>
      </c>
      <c r="T744" s="32"/>
    </row>
    <row r="745" spans="1:20">
      <c r="A745" s="271"/>
      <c r="B745" s="272"/>
      <c r="C745" s="273"/>
      <c r="D745" s="273"/>
      <c r="E745" s="273"/>
      <c r="F745" s="274"/>
      <c r="G745" s="274"/>
      <c r="H745" s="289"/>
      <c r="I745" s="275"/>
      <c r="J745" s="343"/>
    </row>
    <row r="746" spans="1:20" ht="304">
      <c r="A746" s="271">
        <v>19</v>
      </c>
      <c r="B746" s="307" t="s">
        <v>1366</v>
      </c>
      <c r="C746" s="273"/>
      <c r="D746" s="273"/>
      <c r="E746" s="273"/>
      <c r="F746" s="274"/>
      <c r="G746" s="274"/>
      <c r="H746" s="289"/>
      <c r="I746" s="275"/>
      <c r="J746" s="343"/>
    </row>
    <row r="747" spans="1:20" ht="38">
      <c r="A747" s="271"/>
      <c r="B747" s="307" t="s">
        <v>343</v>
      </c>
      <c r="C747" s="273"/>
      <c r="D747" s="273"/>
      <c r="E747" s="273"/>
      <c r="F747" s="274"/>
      <c r="G747" s="274"/>
      <c r="H747" s="289"/>
      <c r="I747" s="275"/>
      <c r="J747" s="343"/>
    </row>
    <row r="748" spans="1:20" ht="19">
      <c r="A748" s="271"/>
      <c r="B748" s="272" t="s">
        <v>56</v>
      </c>
      <c r="C748" s="273">
        <v>1</v>
      </c>
      <c r="D748" s="273">
        <v>1</v>
      </c>
      <c r="E748" s="273">
        <v>3</v>
      </c>
      <c r="F748" s="293">
        <v>8</v>
      </c>
      <c r="G748" s="293"/>
      <c r="H748" s="274">
        <v>0.45</v>
      </c>
      <c r="I748" s="275">
        <f>PRODUCT(C748:H748)</f>
        <v>10.8</v>
      </c>
      <c r="J748" s="343"/>
      <c r="K748" s="264">
        <v>2</v>
      </c>
      <c r="L748" s="48">
        <v>2</v>
      </c>
      <c r="M748" s="32">
        <f>(K748+L748)*2</f>
        <v>8</v>
      </c>
    </row>
    <row r="749" spans="1:20" ht="19">
      <c r="A749" s="271"/>
      <c r="B749" s="272" t="s">
        <v>57</v>
      </c>
      <c r="C749" s="273">
        <v>1</v>
      </c>
      <c r="D749" s="273">
        <v>1</v>
      </c>
      <c r="E749" s="273">
        <v>4</v>
      </c>
      <c r="F749" s="293">
        <v>9.6</v>
      </c>
      <c r="G749" s="293"/>
      <c r="H749" s="274">
        <v>0.6</v>
      </c>
      <c r="I749" s="275">
        <f t="shared" ref="I749:I781" si="75">PRODUCT(C749:H749)</f>
        <v>23.04</v>
      </c>
      <c r="J749" s="343"/>
      <c r="K749" s="264">
        <v>2.4</v>
      </c>
      <c r="L749" s="48">
        <v>2.4</v>
      </c>
      <c r="M749" s="32">
        <f t="shared" ref="M749:M754" si="76">(K749+L749)*2</f>
        <v>9.6</v>
      </c>
    </row>
    <row r="750" spans="1:20" ht="19">
      <c r="A750" s="271"/>
      <c r="B750" s="272" t="s">
        <v>58</v>
      </c>
      <c r="C750" s="273">
        <v>1</v>
      </c>
      <c r="D750" s="273">
        <v>1</v>
      </c>
      <c r="E750" s="273">
        <v>2</v>
      </c>
      <c r="F750" s="293">
        <v>10.4</v>
      </c>
      <c r="G750" s="293"/>
      <c r="H750" s="274">
        <v>0.65</v>
      </c>
      <c r="I750" s="275">
        <f t="shared" si="75"/>
        <v>13.520000000000001</v>
      </c>
      <c r="J750" s="343"/>
      <c r="K750" s="264">
        <v>2.6</v>
      </c>
      <c r="L750" s="48">
        <v>2.6</v>
      </c>
      <c r="M750" s="32">
        <f t="shared" si="76"/>
        <v>10.4</v>
      </c>
    </row>
    <row r="751" spans="1:20" ht="19">
      <c r="A751" s="271"/>
      <c r="B751" s="272" t="s">
        <v>59</v>
      </c>
      <c r="C751" s="273">
        <v>1</v>
      </c>
      <c r="D751" s="273">
        <v>1</v>
      </c>
      <c r="E751" s="273">
        <v>2</v>
      </c>
      <c r="F751" s="293">
        <v>10.8</v>
      </c>
      <c r="G751" s="293"/>
      <c r="H751" s="274">
        <v>0.65</v>
      </c>
      <c r="I751" s="275">
        <f t="shared" si="75"/>
        <v>14.040000000000001</v>
      </c>
      <c r="J751" s="343"/>
      <c r="K751" s="264">
        <v>2.7</v>
      </c>
      <c r="L751" s="48">
        <v>2.7</v>
      </c>
      <c r="M751" s="32">
        <f t="shared" si="76"/>
        <v>10.8</v>
      </c>
    </row>
    <row r="752" spans="1:20" ht="19">
      <c r="A752" s="271"/>
      <c r="B752" s="272" t="s">
        <v>60</v>
      </c>
      <c r="C752" s="273">
        <v>1</v>
      </c>
      <c r="D752" s="273">
        <v>1</v>
      </c>
      <c r="E752" s="273">
        <v>4</v>
      </c>
      <c r="F752" s="293">
        <v>11.4</v>
      </c>
      <c r="G752" s="293"/>
      <c r="H752" s="274">
        <v>0.65</v>
      </c>
      <c r="I752" s="275">
        <f t="shared" si="75"/>
        <v>29.64</v>
      </c>
      <c r="J752" s="343"/>
      <c r="K752" s="264">
        <v>2.85</v>
      </c>
      <c r="L752" s="48">
        <v>2.85</v>
      </c>
      <c r="M752" s="32">
        <f t="shared" si="76"/>
        <v>11.4</v>
      </c>
    </row>
    <row r="753" spans="1:13" ht="19">
      <c r="A753" s="271"/>
      <c r="B753" s="272" t="s">
        <v>61</v>
      </c>
      <c r="C753" s="273">
        <v>1</v>
      </c>
      <c r="D753" s="273">
        <v>1</v>
      </c>
      <c r="E753" s="273">
        <v>2</v>
      </c>
      <c r="F753" s="293">
        <v>12.52</v>
      </c>
      <c r="G753" s="293"/>
      <c r="H753" s="274">
        <v>0.28000000000000003</v>
      </c>
      <c r="I753" s="275">
        <f t="shared" si="75"/>
        <v>7.0112000000000005</v>
      </c>
      <c r="J753" s="343"/>
      <c r="K753" s="264">
        <v>2.6</v>
      </c>
      <c r="L753" s="48">
        <v>3.66</v>
      </c>
      <c r="M753" s="32">
        <f t="shared" si="76"/>
        <v>12.52</v>
      </c>
    </row>
    <row r="754" spans="1:13" ht="19">
      <c r="A754" s="271"/>
      <c r="B754" s="272" t="s">
        <v>62</v>
      </c>
      <c r="C754" s="273">
        <v>1</v>
      </c>
      <c r="D754" s="273">
        <v>1</v>
      </c>
      <c r="E754" s="273">
        <v>1</v>
      </c>
      <c r="F754" s="293">
        <v>17.96</v>
      </c>
      <c r="G754" s="293"/>
      <c r="H754" s="274">
        <v>0.35</v>
      </c>
      <c r="I754" s="275">
        <f t="shared" si="75"/>
        <v>6.2859999999999996</v>
      </c>
      <c r="J754" s="343"/>
      <c r="K754" s="264">
        <v>5.23</v>
      </c>
      <c r="L754" s="48">
        <v>3.75</v>
      </c>
      <c r="M754" s="32">
        <f t="shared" si="76"/>
        <v>17.96</v>
      </c>
    </row>
    <row r="755" spans="1:13" ht="19">
      <c r="A755" s="271"/>
      <c r="B755" s="272" t="s">
        <v>93</v>
      </c>
      <c r="C755" s="273">
        <v>2</v>
      </c>
      <c r="D755" s="273">
        <v>1</v>
      </c>
      <c r="E755" s="273">
        <v>1</v>
      </c>
      <c r="F755" s="274">
        <v>14.6</v>
      </c>
      <c r="G755" s="274"/>
      <c r="H755" s="274">
        <v>0.2</v>
      </c>
      <c r="I755" s="275">
        <f t="shared" si="75"/>
        <v>5.84</v>
      </c>
      <c r="J755" s="343"/>
    </row>
    <row r="756" spans="1:13" ht="19">
      <c r="A756" s="271"/>
      <c r="B756" s="272" t="s">
        <v>64</v>
      </c>
      <c r="C756" s="273"/>
      <c r="D756" s="273"/>
      <c r="E756" s="273"/>
      <c r="F756" s="274"/>
      <c r="G756" s="274"/>
      <c r="H756" s="274"/>
      <c r="I756" s="275">
        <f t="shared" si="75"/>
        <v>0</v>
      </c>
      <c r="J756" s="343"/>
      <c r="L756" s="32">
        <f>F755*4</f>
        <v>58.4</v>
      </c>
    </row>
    <row r="757" spans="1:13" ht="19">
      <c r="A757" s="271"/>
      <c r="B757" s="272" t="s">
        <v>65</v>
      </c>
      <c r="C757" s="273"/>
      <c r="D757" s="273"/>
      <c r="E757" s="273"/>
      <c r="F757" s="274"/>
      <c r="G757" s="274"/>
      <c r="H757" s="274"/>
      <c r="I757" s="275">
        <f t="shared" si="75"/>
        <v>0</v>
      </c>
      <c r="J757" s="343"/>
    </row>
    <row r="758" spans="1:13" ht="19">
      <c r="A758" s="271"/>
      <c r="B758" s="272" t="s">
        <v>582</v>
      </c>
      <c r="C758" s="276">
        <v>1</v>
      </c>
      <c r="D758" s="273">
        <v>1</v>
      </c>
      <c r="E758" s="273">
        <v>1</v>
      </c>
      <c r="F758" s="274">
        <v>4.63</v>
      </c>
      <c r="G758" s="274"/>
      <c r="H758" s="274">
        <v>0.4</v>
      </c>
      <c r="I758" s="275">
        <f t="shared" si="75"/>
        <v>1.8520000000000001</v>
      </c>
      <c r="J758" s="343"/>
    </row>
    <row r="759" spans="1:13" ht="19">
      <c r="A759" s="271"/>
      <c r="B759" s="272" t="s">
        <v>583</v>
      </c>
      <c r="C759" s="276">
        <v>1</v>
      </c>
      <c r="D759" s="273">
        <v>1</v>
      </c>
      <c r="E759" s="273">
        <v>2</v>
      </c>
      <c r="F759" s="274">
        <v>16.690000000000001</v>
      </c>
      <c r="G759" s="274"/>
      <c r="H759" s="274">
        <v>0.4</v>
      </c>
      <c r="I759" s="275">
        <f t="shared" si="75"/>
        <v>13.352000000000002</v>
      </c>
      <c r="J759" s="343"/>
    </row>
    <row r="760" spans="1:13" ht="19">
      <c r="A760" s="271"/>
      <c r="B760" s="272" t="s">
        <v>584</v>
      </c>
      <c r="C760" s="276">
        <v>1</v>
      </c>
      <c r="D760" s="273">
        <v>1</v>
      </c>
      <c r="E760" s="273">
        <v>2</v>
      </c>
      <c r="F760" s="274">
        <v>2.37</v>
      </c>
      <c r="G760" s="274"/>
      <c r="H760" s="274">
        <v>0.4</v>
      </c>
      <c r="I760" s="275">
        <f t="shared" si="75"/>
        <v>1.8960000000000001</v>
      </c>
      <c r="J760" s="343"/>
    </row>
    <row r="761" spans="1:13" ht="19">
      <c r="A761" s="271"/>
      <c r="B761" s="272" t="s">
        <v>69</v>
      </c>
      <c r="C761" s="276">
        <v>1</v>
      </c>
      <c r="D761" s="273">
        <v>1</v>
      </c>
      <c r="E761" s="273">
        <v>2</v>
      </c>
      <c r="F761" s="274">
        <v>12.56</v>
      </c>
      <c r="G761" s="274"/>
      <c r="H761" s="274">
        <v>0.4</v>
      </c>
      <c r="I761" s="275">
        <f t="shared" si="75"/>
        <v>10.048000000000002</v>
      </c>
      <c r="J761" s="343"/>
    </row>
    <row r="762" spans="1:13" ht="19">
      <c r="A762" s="271"/>
      <c r="B762" s="272" t="s">
        <v>70</v>
      </c>
      <c r="C762" s="276"/>
      <c r="D762" s="273"/>
      <c r="E762" s="273"/>
      <c r="F762" s="274"/>
      <c r="G762" s="274"/>
      <c r="H762" s="274"/>
      <c r="I762" s="275">
        <f t="shared" si="75"/>
        <v>0</v>
      </c>
      <c r="J762" s="343"/>
    </row>
    <row r="763" spans="1:13" ht="19">
      <c r="A763" s="271"/>
      <c r="B763" s="272" t="s">
        <v>585</v>
      </c>
      <c r="C763" s="276">
        <v>1</v>
      </c>
      <c r="D763" s="273">
        <v>1</v>
      </c>
      <c r="E763" s="273">
        <v>2</v>
      </c>
      <c r="F763" s="274">
        <v>5.76</v>
      </c>
      <c r="G763" s="274"/>
      <c r="H763" s="274">
        <v>0.4</v>
      </c>
      <c r="I763" s="275">
        <f t="shared" si="75"/>
        <v>4.6079999999999997</v>
      </c>
      <c r="J763" s="343"/>
    </row>
    <row r="764" spans="1:13" ht="19">
      <c r="A764" s="271"/>
      <c r="B764" s="272" t="s">
        <v>586</v>
      </c>
      <c r="C764" s="276">
        <v>1</v>
      </c>
      <c r="D764" s="273">
        <v>1</v>
      </c>
      <c r="E764" s="273">
        <v>2</v>
      </c>
      <c r="F764" s="274">
        <v>9.3800000000000008</v>
      </c>
      <c r="G764" s="274"/>
      <c r="H764" s="274">
        <v>0.4</v>
      </c>
      <c r="I764" s="275">
        <f t="shared" si="75"/>
        <v>7.5040000000000013</v>
      </c>
      <c r="J764" s="343"/>
    </row>
    <row r="765" spans="1:13" ht="19">
      <c r="A765" s="271"/>
      <c r="B765" s="272" t="s">
        <v>587</v>
      </c>
      <c r="C765" s="276">
        <v>1</v>
      </c>
      <c r="D765" s="273">
        <v>1</v>
      </c>
      <c r="E765" s="273">
        <v>3</v>
      </c>
      <c r="F765" s="274">
        <v>3.05</v>
      </c>
      <c r="G765" s="274"/>
      <c r="H765" s="274">
        <v>0.4</v>
      </c>
      <c r="I765" s="275">
        <f t="shared" si="75"/>
        <v>3.6599999999999997</v>
      </c>
      <c r="J765" s="343"/>
    </row>
    <row r="766" spans="1:13" ht="19">
      <c r="A766" s="271"/>
      <c r="B766" s="272" t="s">
        <v>74</v>
      </c>
      <c r="C766" s="276">
        <v>1</v>
      </c>
      <c r="D766" s="273">
        <v>1</v>
      </c>
      <c r="E766" s="273">
        <v>2</v>
      </c>
      <c r="F766" s="274">
        <v>2.29</v>
      </c>
      <c r="G766" s="274"/>
      <c r="H766" s="274">
        <v>0.4</v>
      </c>
      <c r="I766" s="275">
        <f t="shared" si="75"/>
        <v>1.8320000000000001</v>
      </c>
      <c r="J766" s="343"/>
    </row>
    <row r="767" spans="1:13" ht="19">
      <c r="A767" s="271"/>
      <c r="B767" s="272" t="s">
        <v>588</v>
      </c>
      <c r="C767" s="276">
        <v>1</v>
      </c>
      <c r="D767" s="273">
        <v>1</v>
      </c>
      <c r="E767" s="273">
        <v>2</v>
      </c>
      <c r="F767" s="274">
        <v>1.55</v>
      </c>
      <c r="G767" s="274"/>
      <c r="H767" s="274">
        <v>0.4</v>
      </c>
      <c r="I767" s="275">
        <f t="shared" si="75"/>
        <v>1.2400000000000002</v>
      </c>
      <c r="J767" s="343"/>
    </row>
    <row r="768" spans="1:13" ht="19">
      <c r="A768" s="271"/>
      <c r="B768" s="272" t="s">
        <v>76</v>
      </c>
      <c r="C768" s="276">
        <v>1</v>
      </c>
      <c r="D768" s="273">
        <v>1</v>
      </c>
      <c r="E768" s="273">
        <v>2</v>
      </c>
      <c r="F768" s="274">
        <v>3.09</v>
      </c>
      <c r="G768" s="274"/>
      <c r="H768" s="274">
        <v>0.4</v>
      </c>
      <c r="I768" s="275">
        <f t="shared" si="75"/>
        <v>2.472</v>
      </c>
      <c r="J768" s="343"/>
    </row>
    <row r="769" spans="1:10" ht="19">
      <c r="A769" s="271"/>
      <c r="B769" s="272" t="s">
        <v>38</v>
      </c>
      <c r="C769" s="279"/>
      <c r="D769" s="279"/>
      <c r="E769" s="273"/>
      <c r="F769" s="274"/>
      <c r="G769" s="274"/>
      <c r="H769" s="274"/>
      <c r="I769" s="275">
        <f t="shared" si="75"/>
        <v>0</v>
      </c>
      <c r="J769" s="343"/>
    </row>
    <row r="770" spans="1:10" ht="19">
      <c r="A770" s="271"/>
      <c r="B770" s="272" t="s">
        <v>65</v>
      </c>
      <c r="C770" s="273"/>
      <c r="D770" s="273"/>
      <c r="E770" s="273"/>
      <c r="F770" s="274"/>
      <c r="G770" s="274"/>
      <c r="H770" s="274"/>
      <c r="I770" s="275">
        <f t="shared" si="75"/>
        <v>0</v>
      </c>
      <c r="J770" s="343"/>
    </row>
    <row r="771" spans="1:10" ht="19">
      <c r="A771" s="271"/>
      <c r="B771" s="272" t="s">
        <v>582</v>
      </c>
      <c r="C771" s="276">
        <v>1</v>
      </c>
      <c r="D771" s="273">
        <v>1</v>
      </c>
      <c r="E771" s="273">
        <v>1</v>
      </c>
      <c r="F771" s="274">
        <v>4.63</v>
      </c>
      <c r="G771" s="274"/>
      <c r="H771" s="274">
        <v>0.15</v>
      </c>
      <c r="I771" s="275">
        <f t="shared" si="75"/>
        <v>0.69450000000000001</v>
      </c>
      <c r="J771" s="343"/>
    </row>
    <row r="772" spans="1:10" ht="19">
      <c r="A772" s="271"/>
      <c r="B772" s="272" t="s">
        <v>583</v>
      </c>
      <c r="C772" s="276">
        <v>1</v>
      </c>
      <c r="D772" s="273">
        <v>1</v>
      </c>
      <c r="E772" s="273">
        <v>2</v>
      </c>
      <c r="F772" s="274">
        <v>16.690000000000001</v>
      </c>
      <c r="G772" s="274"/>
      <c r="H772" s="274">
        <v>0.15</v>
      </c>
      <c r="I772" s="275">
        <f t="shared" si="75"/>
        <v>5.0070000000000006</v>
      </c>
      <c r="J772" s="343"/>
    </row>
    <row r="773" spans="1:10" ht="19">
      <c r="A773" s="271"/>
      <c r="B773" s="272" t="s">
        <v>584</v>
      </c>
      <c r="C773" s="276">
        <v>1</v>
      </c>
      <c r="D773" s="273">
        <v>1</v>
      </c>
      <c r="E773" s="273">
        <v>2</v>
      </c>
      <c r="F773" s="274">
        <v>2.37</v>
      </c>
      <c r="G773" s="274"/>
      <c r="H773" s="274">
        <v>0.15</v>
      </c>
      <c r="I773" s="275">
        <f t="shared" si="75"/>
        <v>0.71099999999999997</v>
      </c>
      <c r="J773" s="343"/>
    </row>
    <row r="774" spans="1:10" ht="19">
      <c r="A774" s="271"/>
      <c r="B774" s="272" t="s">
        <v>69</v>
      </c>
      <c r="C774" s="276">
        <v>1</v>
      </c>
      <c r="D774" s="273">
        <v>1</v>
      </c>
      <c r="E774" s="273">
        <v>2</v>
      </c>
      <c r="F774" s="274">
        <v>12.56</v>
      </c>
      <c r="G774" s="274"/>
      <c r="H774" s="274">
        <v>0.15</v>
      </c>
      <c r="I774" s="275">
        <f t="shared" si="75"/>
        <v>3.7679999999999998</v>
      </c>
      <c r="J774" s="343"/>
    </row>
    <row r="775" spans="1:10" ht="19">
      <c r="A775" s="271"/>
      <c r="B775" s="272" t="s">
        <v>70</v>
      </c>
      <c r="C775" s="276"/>
      <c r="D775" s="273"/>
      <c r="E775" s="273"/>
      <c r="F775" s="274"/>
      <c r="G775" s="274"/>
      <c r="H775" s="274"/>
      <c r="I775" s="275">
        <f t="shared" si="75"/>
        <v>0</v>
      </c>
      <c r="J775" s="343"/>
    </row>
    <row r="776" spans="1:10" ht="19">
      <c r="A776" s="271"/>
      <c r="B776" s="272" t="s">
        <v>585</v>
      </c>
      <c r="C776" s="276">
        <v>1</v>
      </c>
      <c r="D776" s="273">
        <v>1</v>
      </c>
      <c r="E776" s="273">
        <v>2</v>
      </c>
      <c r="F776" s="274">
        <v>5.76</v>
      </c>
      <c r="G776" s="274"/>
      <c r="H776" s="274">
        <v>0.15</v>
      </c>
      <c r="I776" s="275">
        <f t="shared" si="75"/>
        <v>1.728</v>
      </c>
      <c r="J776" s="343"/>
    </row>
    <row r="777" spans="1:10" ht="19">
      <c r="A777" s="271"/>
      <c r="B777" s="272" t="s">
        <v>586</v>
      </c>
      <c r="C777" s="276">
        <v>1</v>
      </c>
      <c r="D777" s="273">
        <v>1</v>
      </c>
      <c r="E777" s="273">
        <v>2</v>
      </c>
      <c r="F777" s="274">
        <v>9.3800000000000008</v>
      </c>
      <c r="G777" s="274"/>
      <c r="H777" s="274">
        <v>0.15</v>
      </c>
      <c r="I777" s="275">
        <f t="shared" si="75"/>
        <v>2.8140000000000001</v>
      </c>
      <c r="J777" s="343"/>
    </row>
    <row r="778" spans="1:10" ht="19">
      <c r="A778" s="271"/>
      <c r="B778" s="272" t="s">
        <v>587</v>
      </c>
      <c r="C778" s="276">
        <v>1</v>
      </c>
      <c r="D778" s="273">
        <v>1</v>
      </c>
      <c r="E778" s="273">
        <v>3</v>
      </c>
      <c r="F778" s="274">
        <v>3.05</v>
      </c>
      <c r="G778" s="274"/>
      <c r="H778" s="274">
        <v>0.15</v>
      </c>
      <c r="I778" s="275">
        <f t="shared" si="75"/>
        <v>1.3724999999999998</v>
      </c>
      <c r="J778" s="343"/>
    </row>
    <row r="779" spans="1:10" ht="19">
      <c r="A779" s="271"/>
      <c r="B779" s="272" t="s">
        <v>74</v>
      </c>
      <c r="C779" s="276">
        <v>1</v>
      </c>
      <c r="D779" s="273">
        <v>1</v>
      </c>
      <c r="E779" s="273">
        <v>2</v>
      </c>
      <c r="F779" s="274">
        <v>2.29</v>
      </c>
      <c r="G779" s="274"/>
      <c r="H779" s="274">
        <v>0.15</v>
      </c>
      <c r="I779" s="275">
        <f t="shared" si="75"/>
        <v>0.68699999999999994</v>
      </c>
      <c r="J779" s="343"/>
    </row>
    <row r="780" spans="1:10" ht="19">
      <c r="A780" s="271"/>
      <c r="B780" s="272" t="s">
        <v>588</v>
      </c>
      <c r="C780" s="276">
        <v>1</v>
      </c>
      <c r="D780" s="273">
        <v>1</v>
      </c>
      <c r="E780" s="273">
        <v>2</v>
      </c>
      <c r="F780" s="274">
        <v>1.55</v>
      </c>
      <c r="G780" s="274"/>
      <c r="H780" s="274">
        <v>0.15</v>
      </c>
      <c r="I780" s="275">
        <f t="shared" si="75"/>
        <v>0.46499999999999997</v>
      </c>
      <c r="J780" s="343"/>
    </row>
    <row r="781" spans="1:10" ht="19">
      <c r="A781" s="271"/>
      <c r="B781" s="272" t="s">
        <v>76</v>
      </c>
      <c r="C781" s="276">
        <v>1</v>
      </c>
      <c r="D781" s="273">
        <v>1</v>
      </c>
      <c r="E781" s="273">
        <v>2</v>
      </c>
      <c r="F781" s="274">
        <v>3.09</v>
      </c>
      <c r="G781" s="274"/>
      <c r="H781" s="274">
        <v>0.15</v>
      </c>
      <c r="I781" s="275">
        <f t="shared" si="75"/>
        <v>0.92699999999999994</v>
      </c>
      <c r="J781" s="343"/>
    </row>
    <row r="782" spans="1:10">
      <c r="A782" s="271"/>
      <c r="B782" s="272"/>
      <c r="C782" s="273"/>
      <c r="D782" s="273"/>
      <c r="E782" s="273"/>
      <c r="F782" s="274"/>
      <c r="G782" s="274"/>
      <c r="H782" s="289"/>
      <c r="I782" s="275">
        <f>SUM(I748:I781)</f>
        <v>176.81520000000006</v>
      </c>
      <c r="J782" s="343"/>
    </row>
    <row r="783" spans="1:10" ht="19">
      <c r="A783" s="271"/>
      <c r="B783" s="272"/>
      <c r="C783" s="273"/>
      <c r="D783" s="273"/>
      <c r="E783" s="273"/>
      <c r="F783" s="274"/>
      <c r="G783" s="274"/>
      <c r="H783" s="289" t="s">
        <v>13</v>
      </c>
      <c r="I783" s="275">
        <v>176.9</v>
      </c>
      <c r="J783" s="343" t="s">
        <v>20</v>
      </c>
    </row>
    <row r="784" spans="1:10" ht="38">
      <c r="A784" s="271"/>
      <c r="B784" s="272" t="s">
        <v>344</v>
      </c>
      <c r="C784" s="273"/>
      <c r="D784" s="273"/>
      <c r="E784" s="273"/>
      <c r="F784" s="274"/>
      <c r="G784" s="274"/>
      <c r="H784" s="289"/>
      <c r="I784" s="275"/>
      <c r="J784" s="343"/>
    </row>
    <row r="785" spans="1:10">
      <c r="A785" s="292"/>
      <c r="B785" s="293"/>
      <c r="C785" s="276"/>
      <c r="D785" s="276"/>
      <c r="E785" s="276"/>
      <c r="F785" s="298"/>
      <c r="G785" s="298"/>
      <c r="H785" s="298"/>
      <c r="I785" s="308"/>
      <c r="J785" s="338"/>
    </row>
    <row r="786" spans="1:10" ht="19">
      <c r="A786" s="271"/>
      <c r="B786" s="272" t="s">
        <v>345</v>
      </c>
      <c r="C786" s="273"/>
      <c r="D786" s="273"/>
      <c r="E786" s="273"/>
      <c r="F786" s="274"/>
      <c r="G786" s="274"/>
      <c r="H786" s="289"/>
      <c r="I786" s="275"/>
      <c r="J786" s="343"/>
    </row>
    <row r="787" spans="1:10" ht="19">
      <c r="A787" s="271"/>
      <c r="B787" s="282" t="s">
        <v>120</v>
      </c>
      <c r="C787" s="279"/>
      <c r="D787" s="279"/>
      <c r="E787" s="279"/>
      <c r="F787" s="280"/>
      <c r="G787" s="280"/>
      <c r="H787" s="280"/>
      <c r="I787" s="283"/>
      <c r="J787" s="343"/>
    </row>
    <row r="788" spans="1:10" ht="19">
      <c r="A788" s="271"/>
      <c r="B788" s="282" t="s">
        <v>121</v>
      </c>
      <c r="C788" s="279"/>
      <c r="D788" s="279"/>
      <c r="E788" s="279"/>
      <c r="F788" s="280"/>
      <c r="G788" s="280"/>
      <c r="H788" s="280"/>
      <c r="I788" s="283"/>
      <c r="J788" s="343"/>
    </row>
    <row r="789" spans="1:10" ht="19">
      <c r="A789" s="271"/>
      <c r="B789" s="282" t="s">
        <v>589</v>
      </c>
      <c r="C789" s="279">
        <v>1</v>
      </c>
      <c r="D789" s="279">
        <v>1</v>
      </c>
      <c r="E789" s="279">
        <v>1</v>
      </c>
      <c r="F789" s="280">
        <v>4.03</v>
      </c>
      <c r="G789" s="280"/>
      <c r="H789" s="280">
        <v>0.4</v>
      </c>
      <c r="I789" s="275">
        <f t="shared" ref="I789:I829" si="77">PRODUCT(C789:H789)</f>
        <v>1.6120000000000001</v>
      </c>
      <c r="J789" s="343"/>
    </row>
    <row r="790" spans="1:10" ht="19">
      <c r="A790" s="271"/>
      <c r="B790" s="282" t="s">
        <v>590</v>
      </c>
      <c r="C790" s="279">
        <v>1</v>
      </c>
      <c r="D790" s="279">
        <v>1</v>
      </c>
      <c r="E790" s="279">
        <v>2</v>
      </c>
      <c r="F790" s="280">
        <v>5.88</v>
      </c>
      <c r="G790" s="280"/>
      <c r="H790" s="280">
        <v>0.65</v>
      </c>
      <c r="I790" s="275">
        <f t="shared" si="77"/>
        <v>7.6440000000000001</v>
      </c>
      <c r="J790" s="343"/>
    </row>
    <row r="791" spans="1:10" ht="19">
      <c r="A791" s="271"/>
      <c r="B791" s="282" t="s">
        <v>591</v>
      </c>
      <c r="C791" s="279">
        <v>1</v>
      </c>
      <c r="D791" s="279">
        <v>1</v>
      </c>
      <c r="E791" s="279">
        <v>1</v>
      </c>
      <c r="F791" s="280">
        <v>6.95</v>
      </c>
      <c r="G791" s="280"/>
      <c r="H791" s="280">
        <v>0.4</v>
      </c>
      <c r="I791" s="275">
        <f t="shared" si="77"/>
        <v>2.7800000000000002</v>
      </c>
      <c r="J791" s="343"/>
    </row>
    <row r="792" spans="1:10" ht="19">
      <c r="A792" s="271"/>
      <c r="B792" s="282" t="s">
        <v>592</v>
      </c>
      <c r="C792" s="279">
        <v>1</v>
      </c>
      <c r="D792" s="279">
        <v>1</v>
      </c>
      <c r="E792" s="279">
        <v>2</v>
      </c>
      <c r="F792" s="280">
        <v>3.37</v>
      </c>
      <c r="G792" s="280"/>
      <c r="H792" s="280">
        <v>0.4</v>
      </c>
      <c r="I792" s="275">
        <f t="shared" si="77"/>
        <v>2.6960000000000002</v>
      </c>
      <c r="J792" s="343"/>
    </row>
    <row r="793" spans="1:10" ht="19">
      <c r="A793" s="271"/>
      <c r="B793" s="282" t="s">
        <v>593</v>
      </c>
      <c r="C793" s="279">
        <v>1</v>
      </c>
      <c r="D793" s="279">
        <v>1</v>
      </c>
      <c r="E793" s="279">
        <v>2</v>
      </c>
      <c r="F793" s="280">
        <v>4.95</v>
      </c>
      <c r="G793" s="280"/>
      <c r="H793" s="280">
        <v>0.65</v>
      </c>
      <c r="I793" s="275">
        <f t="shared" si="77"/>
        <v>6.4350000000000005</v>
      </c>
      <c r="J793" s="343"/>
    </row>
    <row r="794" spans="1:10" ht="19">
      <c r="A794" s="271"/>
      <c r="B794" s="284" t="s">
        <v>594</v>
      </c>
      <c r="C794" s="279">
        <v>1</v>
      </c>
      <c r="D794" s="279">
        <v>1</v>
      </c>
      <c r="E794" s="279">
        <v>2</v>
      </c>
      <c r="F794" s="280">
        <v>2.1</v>
      </c>
      <c r="G794" s="280"/>
      <c r="H794" s="280">
        <v>0.4</v>
      </c>
      <c r="I794" s="275">
        <f t="shared" si="77"/>
        <v>1.6800000000000002</v>
      </c>
      <c r="J794" s="343"/>
    </row>
    <row r="795" spans="1:10" ht="19">
      <c r="A795" s="271"/>
      <c r="B795" s="282" t="s">
        <v>595</v>
      </c>
      <c r="C795" s="279">
        <v>1</v>
      </c>
      <c r="D795" s="279">
        <v>1</v>
      </c>
      <c r="E795" s="279">
        <v>2</v>
      </c>
      <c r="F795" s="280">
        <v>3.37</v>
      </c>
      <c r="G795" s="280"/>
      <c r="H795" s="280">
        <v>0.4</v>
      </c>
      <c r="I795" s="275">
        <f t="shared" si="77"/>
        <v>2.6960000000000002</v>
      </c>
      <c r="J795" s="343"/>
    </row>
    <row r="796" spans="1:10" ht="19">
      <c r="A796" s="271"/>
      <c r="B796" s="282" t="s">
        <v>129</v>
      </c>
      <c r="C796" s="279">
        <v>1</v>
      </c>
      <c r="D796" s="279">
        <v>1</v>
      </c>
      <c r="E796" s="279">
        <v>2</v>
      </c>
      <c r="F796" s="280">
        <v>5.0999999999999996</v>
      </c>
      <c r="G796" s="280"/>
      <c r="H796" s="280">
        <v>0.4</v>
      </c>
      <c r="I796" s="275">
        <f t="shared" si="77"/>
        <v>4.08</v>
      </c>
      <c r="J796" s="343"/>
    </row>
    <row r="797" spans="1:10" ht="19">
      <c r="A797" s="271"/>
      <c r="B797" s="282" t="s">
        <v>130</v>
      </c>
      <c r="C797" s="279">
        <v>1</v>
      </c>
      <c r="D797" s="279">
        <v>1</v>
      </c>
      <c r="E797" s="279">
        <v>2</v>
      </c>
      <c r="F797" s="280">
        <v>8.06</v>
      </c>
      <c r="G797" s="280"/>
      <c r="H797" s="280">
        <v>0.4</v>
      </c>
      <c r="I797" s="275">
        <f t="shared" si="77"/>
        <v>6.4480000000000004</v>
      </c>
      <c r="J797" s="343"/>
    </row>
    <row r="798" spans="1:10" ht="19">
      <c r="A798" s="271"/>
      <c r="B798" s="282" t="s">
        <v>131</v>
      </c>
      <c r="C798" s="279">
        <v>1</v>
      </c>
      <c r="D798" s="279">
        <v>1</v>
      </c>
      <c r="E798" s="279">
        <v>2</v>
      </c>
      <c r="F798" s="280">
        <v>2.6</v>
      </c>
      <c r="G798" s="280"/>
      <c r="H798" s="280">
        <v>0.13</v>
      </c>
      <c r="I798" s="275">
        <f t="shared" si="77"/>
        <v>0.67600000000000005</v>
      </c>
      <c r="J798" s="343"/>
    </row>
    <row r="799" spans="1:10" ht="19">
      <c r="A799" s="271"/>
      <c r="B799" s="282" t="s">
        <v>132</v>
      </c>
      <c r="C799" s="279">
        <v>1</v>
      </c>
      <c r="D799" s="279">
        <v>1</v>
      </c>
      <c r="E799" s="279">
        <v>2</v>
      </c>
      <c r="F799" s="280">
        <v>1.26</v>
      </c>
      <c r="G799" s="280"/>
      <c r="H799" s="280">
        <v>0.4</v>
      </c>
      <c r="I799" s="275">
        <f t="shared" si="77"/>
        <v>1.008</v>
      </c>
      <c r="J799" s="343"/>
    </row>
    <row r="800" spans="1:10" ht="19">
      <c r="A800" s="271"/>
      <c r="B800" s="282" t="s">
        <v>133</v>
      </c>
      <c r="C800" s="279"/>
      <c r="D800" s="279"/>
      <c r="E800" s="279"/>
      <c r="F800" s="280"/>
      <c r="G800" s="280"/>
      <c r="H800" s="280"/>
      <c r="I800" s="275">
        <f t="shared" si="77"/>
        <v>0</v>
      </c>
      <c r="J800" s="343"/>
    </row>
    <row r="801" spans="1:10" ht="19">
      <c r="A801" s="271"/>
      <c r="B801" s="282" t="s">
        <v>596</v>
      </c>
      <c r="C801" s="279">
        <v>1</v>
      </c>
      <c r="D801" s="279">
        <v>1</v>
      </c>
      <c r="E801" s="279">
        <v>2</v>
      </c>
      <c r="F801" s="280">
        <v>1.3</v>
      </c>
      <c r="G801" s="280"/>
      <c r="H801" s="280">
        <v>0.3</v>
      </c>
      <c r="I801" s="275">
        <f t="shared" si="77"/>
        <v>0.78</v>
      </c>
      <c r="J801" s="343"/>
    </row>
    <row r="802" spans="1:10" ht="19">
      <c r="A802" s="271"/>
      <c r="B802" s="282" t="s">
        <v>597</v>
      </c>
      <c r="C802" s="279">
        <v>1</v>
      </c>
      <c r="D802" s="279">
        <v>1</v>
      </c>
      <c r="E802" s="279">
        <v>2</v>
      </c>
      <c r="F802" s="280">
        <v>5.25</v>
      </c>
      <c r="G802" s="280"/>
      <c r="H802" s="280">
        <v>0.3</v>
      </c>
      <c r="I802" s="275">
        <f t="shared" si="77"/>
        <v>3.15</v>
      </c>
      <c r="J802" s="343"/>
    </row>
    <row r="803" spans="1:10" ht="19">
      <c r="A803" s="271"/>
      <c r="B803" s="282" t="s">
        <v>136</v>
      </c>
      <c r="C803" s="279">
        <v>1</v>
      </c>
      <c r="D803" s="279">
        <v>1</v>
      </c>
      <c r="E803" s="279">
        <v>1</v>
      </c>
      <c r="F803" s="280">
        <v>2.29</v>
      </c>
      <c r="G803" s="280"/>
      <c r="H803" s="280">
        <v>0.3</v>
      </c>
      <c r="I803" s="275">
        <f t="shared" si="77"/>
        <v>0.68699999999999994</v>
      </c>
      <c r="J803" s="343"/>
    </row>
    <row r="804" spans="1:10" ht="19">
      <c r="A804" s="271"/>
      <c r="B804" s="282" t="s">
        <v>598</v>
      </c>
      <c r="C804" s="279">
        <v>1</v>
      </c>
      <c r="D804" s="279">
        <v>1</v>
      </c>
      <c r="E804" s="279">
        <v>4</v>
      </c>
      <c r="F804" s="280">
        <v>3.55</v>
      </c>
      <c r="G804" s="280"/>
      <c r="H804" s="280">
        <v>0.4</v>
      </c>
      <c r="I804" s="275">
        <f t="shared" si="77"/>
        <v>5.68</v>
      </c>
      <c r="J804" s="343"/>
    </row>
    <row r="805" spans="1:10" ht="19">
      <c r="A805" s="271"/>
      <c r="B805" s="282" t="s">
        <v>599</v>
      </c>
      <c r="C805" s="279">
        <v>1</v>
      </c>
      <c r="D805" s="279">
        <v>1</v>
      </c>
      <c r="E805" s="279">
        <v>2</v>
      </c>
      <c r="F805" s="280">
        <v>3.5</v>
      </c>
      <c r="G805" s="280"/>
      <c r="H805" s="280">
        <v>0.65</v>
      </c>
      <c r="I805" s="275">
        <f t="shared" si="77"/>
        <v>4.55</v>
      </c>
      <c r="J805" s="343"/>
    </row>
    <row r="806" spans="1:10" ht="19">
      <c r="A806" s="271"/>
      <c r="B806" s="282" t="s">
        <v>600</v>
      </c>
      <c r="C806" s="279">
        <v>1</v>
      </c>
      <c r="D806" s="279">
        <v>1</v>
      </c>
      <c r="E806" s="279">
        <v>2</v>
      </c>
      <c r="F806" s="280">
        <v>3.5</v>
      </c>
      <c r="G806" s="280"/>
      <c r="H806" s="280">
        <v>0.65</v>
      </c>
      <c r="I806" s="275">
        <f t="shared" si="77"/>
        <v>4.55</v>
      </c>
      <c r="J806" s="343"/>
    </row>
    <row r="807" spans="1:10" ht="19">
      <c r="A807" s="271"/>
      <c r="B807" s="282" t="s">
        <v>140</v>
      </c>
      <c r="C807" s="279">
        <v>1</v>
      </c>
      <c r="D807" s="279">
        <v>1</v>
      </c>
      <c r="E807" s="279">
        <v>1</v>
      </c>
      <c r="F807" s="280">
        <v>2.29</v>
      </c>
      <c r="G807" s="280"/>
      <c r="H807" s="280">
        <v>0.4</v>
      </c>
      <c r="I807" s="275">
        <f t="shared" si="77"/>
        <v>0.91600000000000004</v>
      </c>
      <c r="J807" s="343"/>
    </row>
    <row r="808" spans="1:10" ht="19">
      <c r="A808" s="271"/>
      <c r="B808" s="282" t="s">
        <v>601</v>
      </c>
      <c r="C808" s="279">
        <v>1</v>
      </c>
      <c r="D808" s="279">
        <v>1</v>
      </c>
      <c r="E808" s="279">
        <v>1</v>
      </c>
      <c r="F808" s="280">
        <v>3.05</v>
      </c>
      <c r="G808" s="280"/>
      <c r="H808" s="280">
        <v>0.4</v>
      </c>
      <c r="I808" s="275">
        <f t="shared" si="77"/>
        <v>1.22</v>
      </c>
      <c r="J808" s="343"/>
    </row>
    <row r="809" spans="1:10" ht="19">
      <c r="A809" s="271"/>
      <c r="B809" s="282" t="s">
        <v>142</v>
      </c>
      <c r="C809" s="279">
        <v>1</v>
      </c>
      <c r="D809" s="279">
        <v>1</v>
      </c>
      <c r="E809" s="279">
        <v>2</v>
      </c>
      <c r="F809" s="280">
        <v>2.29</v>
      </c>
      <c r="G809" s="280"/>
      <c r="H809" s="280">
        <v>0.3</v>
      </c>
      <c r="I809" s="275">
        <f t="shared" si="77"/>
        <v>1.3739999999999999</v>
      </c>
      <c r="J809" s="343"/>
    </row>
    <row r="810" spans="1:10" ht="19">
      <c r="A810" s="271"/>
      <c r="B810" s="282" t="s">
        <v>602</v>
      </c>
      <c r="C810" s="279">
        <v>1</v>
      </c>
      <c r="D810" s="279">
        <v>1</v>
      </c>
      <c r="E810" s="279">
        <v>1</v>
      </c>
      <c r="F810" s="280">
        <v>3.05</v>
      </c>
      <c r="G810" s="280"/>
      <c r="H810" s="280">
        <v>0.15</v>
      </c>
      <c r="I810" s="275">
        <f t="shared" si="77"/>
        <v>0.45749999999999996</v>
      </c>
      <c r="J810" s="343"/>
    </row>
    <row r="811" spans="1:10" ht="19">
      <c r="A811" s="271"/>
      <c r="B811" s="272" t="s">
        <v>603</v>
      </c>
      <c r="C811" s="279">
        <v>1</v>
      </c>
      <c r="D811" s="273">
        <v>1</v>
      </c>
      <c r="E811" s="273">
        <v>2</v>
      </c>
      <c r="F811" s="274">
        <v>5.76</v>
      </c>
      <c r="G811" s="274"/>
      <c r="H811" s="274">
        <v>0.15</v>
      </c>
      <c r="I811" s="275">
        <f t="shared" si="77"/>
        <v>1.728</v>
      </c>
      <c r="J811" s="343"/>
    </row>
    <row r="812" spans="1:10" ht="19">
      <c r="A812" s="271"/>
      <c r="B812" s="282" t="s">
        <v>145</v>
      </c>
      <c r="C812" s="286"/>
      <c r="D812" s="286"/>
      <c r="E812" s="286"/>
      <c r="F812" s="287"/>
      <c r="G812" s="287"/>
      <c r="H812" s="287"/>
      <c r="I812" s="275">
        <f t="shared" si="77"/>
        <v>0</v>
      </c>
      <c r="J812" s="343"/>
    </row>
    <row r="813" spans="1:10" ht="19">
      <c r="A813" s="271"/>
      <c r="B813" s="277" t="s">
        <v>85</v>
      </c>
      <c r="C813" s="273">
        <v>1</v>
      </c>
      <c r="D813" s="273">
        <v>1</v>
      </c>
      <c r="E813" s="273">
        <v>2</v>
      </c>
      <c r="F813" s="274">
        <v>3.2</v>
      </c>
      <c r="G813" s="274">
        <v>4.2699999999999996</v>
      </c>
      <c r="H813" s="289"/>
      <c r="I813" s="275">
        <f t="shared" si="77"/>
        <v>27.327999999999999</v>
      </c>
      <c r="J813" s="343"/>
    </row>
    <row r="814" spans="1:10" ht="19">
      <c r="A814" s="271"/>
      <c r="B814" s="277" t="s">
        <v>146</v>
      </c>
      <c r="C814" s="273">
        <v>1</v>
      </c>
      <c r="D814" s="273">
        <v>1</v>
      </c>
      <c r="E814" s="273">
        <v>2</v>
      </c>
      <c r="F814" s="274">
        <v>3.35</v>
      </c>
      <c r="G814" s="274">
        <v>3.05</v>
      </c>
      <c r="H814" s="289"/>
      <c r="I814" s="275">
        <f t="shared" si="77"/>
        <v>20.434999999999999</v>
      </c>
      <c r="J814" s="343"/>
    </row>
    <row r="815" spans="1:10" ht="19">
      <c r="A815" s="271"/>
      <c r="B815" s="277" t="s">
        <v>147</v>
      </c>
      <c r="C815" s="273">
        <v>1</v>
      </c>
      <c r="D815" s="273">
        <v>1</v>
      </c>
      <c r="E815" s="273">
        <v>2</v>
      </c>
      <c r="F815" s="274">
        <v>3.05</v>
      </c>
      <c r="G815" s="274">
        <v>3.05</v>
      </c>
      <c r="H815" s="289"/>
      <c r="I815" s="275">
        <f t="shared" si="77"/>
        <v>18.604999999999997</v>
      </c>
      <c r="J815" s="343"/>
    </row>
    <row r="816" spans="1:10" ht="19">
      <c r="A816" s="271"/>
      <c r="B816" s="277" t="s">
        <v>148</v>
      </c>
      <c r="C816" s="273">
        <v>1</v>
      </c>
      <c r="D816" s="273">
        <v>1</v>
      </c>
      <c r="E816" s="273">
        <v>2</v>
      </c>
      <c r="F816" s="274">
        <v>0.85</v>
      </c>
      <c r="G816" s="274">
        <v>1.82</v>
      </c>
      <c r="H816" s="289"/>
      <c r="I816" s="275">
        <f t="shared" si="77"/>
        <v>3.0939999999999999</v>
      </c>
      <c r="J816" s="343"/>
    </row>
    <row r="817" spans="1:10" ht="19">
      <c r="A817" s="271"/>
      <c r="B817" s="277" t="s">
        <v>149</v>
      </c>
      <c r="C817" s="273">
        <v>1</v>
      </c>
      <c r="D817" s="273">
        <v>1</v>
      </c>
      <c r="E817" s="273">
        <v>2</v>
      </c>
      <c r="F817" s="274">
        <v>3.05</v>
      </c>
      <c r="G817" s="274">
        <v>1</v>
      </c>
      <c r="H817" s="289"/>
      <c r="I817" s="275">
        <f t="shared" si="77"/>
        <v>6.1</v>
      </c>
      <c r="J817" s="343"/>
    </row>
    <row r="818" spans="1:10" ht="19">
      <c r="A818" s="271"/>
      <c r="B818" s="277" t="s">
        <v>150</v>
      </c>
      <c r="C818" s="273">
        <v>1</v>
      </c>
      <c r="D818" s="273">
        <v>1</v>
      </c>
      <c r="E818" s="273">
        <v>2</v>
      </c>
      <c r="F818" s="274">
        <v>1.41</v>
      </c>
      <c r="G818" s="274">
        <v>1.97</v>
      </c>
      <c r="H818" s="289"/>
      <c r="I818" s="275">
        <f t="shared" si="77"/>
        <v>5.5553999999999997</v>
      </c>
      <c r="J818" s="343"/>
    </row>
    <row r="819" spans="1:10" ht="19">
      <c r="A819" s="271"/>
      <c r="B819" s="272" t="s">
        <v>151</v>
      </c>
      <c r="C819" s="273">
        <v>1</v>
      </c>
      <c r="D819" s="273">
        <v>1</v>
      </c>
      <c r="E819" s="273">
        <v>2</v>
      </c>
      <c r="F819" s="274">
        <v>2.04</v>
      </c>
      <c r="G819" s="274">
        <v>1.37</v>
      </c>
      <c r="H819" s="289"/>
      <c r="I819" s="275">
        <f t="shared" si="77"/>
        <v>5.5896000000000008</v>
      </c>
      <c r="J819" s="343"/>
    </row>
    <row r="820" spans="1:10" ht="19">
      <c r="A820" s="271"/>
      <c r="B820" s="272" t="s">
        <v>84</v>
      </c>
      <c r="C820" s="273">
        <v>1</v>
      </c>
      <c r="D820" s="273">
        <v>1</v>
      </c>
      <c r="E820" s="273">
        <v>2</v>
      </c>
      <c r="F820" s="274">
        <v>2.14</v>
      </c>
      <c r="G820" s="274">
        <v>2.25</v>
      </c>
      <c r="H820" s="289"/>
      <c r="I820" s="275">
        <f t="shared" si="77"/>
        <v>9.6300000000000008</v>
      </c>
      <c r="J820" s="343"/>
    </row>
    <row r="821" spans="1:10" ht="19">
      <c r="A821" s="271"/>
      <c r="B821" s="282" t="s">
        <v>152</v>
      </c>
      <c r="C821" s="273">
        <v>1</v>
      </c>
      <c r="D821" s="279">
        <v>1</v>
      </c>
      <c r="E821" s="273">
        <v>2</v>
      </c>
      <c r="F821" s="280">
        <v>2.35</v>
      </c>
      <c r="G821" s="280">
        <v>1</v>
      </c>
      <c r="H821" s="289"/>
      <c r="I821" s="275">
        <f t="shared" si="77"/>
        <v>4.7</v>
      </c>
      <c r="J821" s="343"/>
    </row>
    <row r="822" spans="1:10" ht="19">
      <c r="A822" s="271"/>
      <c r="B822" s="282" t="s">
        <v>153</v>
      </c>
      <c r="C822" s="273">
        <v>1</v>
      </c>
      <c r="D822" s="279">
        <v>1</v>
      </c>
      <c r="E822" s="279">
        <v>1</v>
      </c>
      <c r="F822" s="280">
        <v>2.29</v>
      </c>
      <c r="G822" s="280">
        <v>5.95</v>
      </c>
      <c r="H822" s="289"/>
      <c r="I822" s="275">
        <f t="shared" si="77"/>
        <v>13.625500000000001</v>
      </c>
      <c r="J822" s="343"/>
    </row>
    <row r="823" spans="1:10" ht="19">
      <c r="A823" s="271"/>
      <c r="B823" s="282" t="s">
        <v>154</v>
      </c>
      <c r="C823" s="273">
        <v>1</v>
      </c>
      <c r="D823" s="279">
        <v>1</v>
      </c>
      <c r="E823" s="279">
        <v>2</v>
      </c>
      <c r="F823" s="280">
        <v>3.09</v>
      </c>
      <c r="G823" s="280">
        <v>1.05</v>
      </c>
      <c r="H823" s="289"/>
      <c r="I823" s="275">
        <f t="shared" si="77"/>
        <v>6.4889999999999999</v>
      </c>
      <c r="J823" s="343"/>
    </row>
    <row r="824" spans="1:10" ht="19">
      <c r="A824" s="271"/>
      <c r="B824" s="282" t="s">
        <v>155</v>
      </c>
      <c r="C824" s="273">
        <v>1</v>
      </c>
      <c r="D824" s="279">
        <v>1</v>
      </c>
      <c r="E824" s="279">
        <v>1</v>
      </c>
      <c r="F824" s="280">
        <v>2.29</v>
      </c>
      <c r="G824" s="280">
        <v>1</v>
      </c>
      <c r="H824" s="289"/>
      <c r="I824" s="275">
        <f t="shared" si="77"/>
        <v>2.29</v>
      </c>
      <c r="J824" s="343"/>
    </row>
    <row r="825" spans="1:10" ht="19">
      <c r="A825" s="271"/>
      <c r="B825" s="282" t="s">
        <v>156</v>
      </c>
      <c r="C825" s="273">
        <v>1</v>
      </c>
      <c r="D825" s="279">
        <v>0.5</v>
      </c>
      <c r="E825" s="279">
        <v>17</v>
      </c>
      <c r="F825" s="280">
        <v>1.05</v>
      </c>
      <c r="G825" s="280">
        <v>0.3</v>
      </c>
      <c r="H825" s="289"/>
      <c r="I825" s="275">
        <f t="shared" si="77"/>
        <v>2.6775000000000002</v>
      </c>
      <c r="J825" s="343"/>
    </row>
    <row r="826" spans="1:10" ht="19">
      <c r="A826" s="271"/>
      <c r="B826" s="282" t="s">
        <v>157</v>
      </c>
      <c r="C826" s="279"/>
      <c r="D826" s="279"/>
      <c r="E826" s="279"/>
      <c r="F826" s="280"/>
      <c r="G826" s="280"/>
      <c r="H826" s="280"/>
      <c r="I826" s="275">
        <f t="shared" si="77"/>
        <v>0</v>
      </c>
      <c r="J826" s="343"/>
    </row>
    <row r="827" spans="1:10" ht="19">
      <c r="A827" s="271"/>
      <c r="B827" s="272" t="s">
        <v>158</v>
      </c>
      <c r="C827" s="273">
        <v>1</v>
      </c>
      <c r="D827" s="273">
        <v>1</v>
      </c>
      <c r="E827" s="273">
        <v>1</v>
      </c>
      <c r="F827" s="274">
        <v>1.96</v>
      </c>
      <c r="G827" s="274"/>
      <c r="H827" s="274">
        <v>0.05</v>
      </c>
      <c r="I827" s="275">
        <f t="shared" si="77"/>
        <v>9.8000000000000004E-2</v>
      </c>
      <c r="J827" s="343"/>
    </row>
    <row r="828" spans="1:10" ht="19">
      <c r="A828" s="271"/>
      <c r="B828" s="282" t="s">
        <v>159</v>
      </c>
      <c r="C828" s="279">
        <v>1</v>
      </c>
      <c r="D828" s="279">
        <v>1</v>
      </c>
      <c r="E828" s="279">
        <v>2</v>
      </c>
      <c r="F828" s="280">
        <v>1.36</v>
      </c>
      <c r="G828" s="274"/>
      <c r="H828" s="280">
        <v>0.15</v>
      </c>
      <c r="I828" s="275">
        <f t="shared" si="77"/>
        <v>0.40800000000000003</v>
      </c>
      <c r="J828" s="343"/>
    </row>
    <row r="829" spans="1:10" ht="19">
      <c r="A829" s="271"/>
      <c r="B829" s="282" t="s">
        <v>160</v>
      </c>
      <c r="C829" s="279">
        <v>1</v>
      </c>
      <c r="D829" s="279">
        <v>1</v>
      </c>
      <c r="E829" s="279">
        <v>2</v>
      </c>
      <c r="F829" s="280">
        <v>1.21</v>
      </c>
      <c r="G829" s="274"/>
      <c r="H829" s="280">
        <v>0.15</v>
      </c>
      <c r="I829" s="275">
        <f t="shared" si="77"/>
        <v>0.36299999999999999</v>
      </c>
      <c r="J829" s="343"/>
    </row>
    <row r="830" spans="1:10" ht="19">
      <c r="A830" s="271"/>
      <c r="B830" s="272" t="s">
        <v>346</v>
      </c>
      <c r="C830" s="298"/>
      <c r="D830" s="298"/>
      <c r="E830" s="298"/>
      <c r="F830" s="293"/>
      <c r="G830" s="293"/>
      <c r="H830" s="293"/>
      <c r="I830" s="293"/>
      <c r="J830" s="343"/>
    </row>
    <row r="831" spans="1:10" ht="19">
      <c r="A831" s="271"/>
      <c r="B831" s="282" t="s">
        <v>120</v>
      </c>
      <c r="C831" s="279"/>
      <c r="D831" s="279"/>
      <c r="E831" s="279"/>
      <c r="F831" s="280"/>
      <c r="G831" s="280"/>
      <c r="H831" s="280"/>
      <c r="I831" s="283"/>
      <c r="J831" s="343"/>
    </row>
    <row r="832" spans="1:10" ht="19">
      <c r="A832" s="271"/>
      <c r="B832" s="282" t="s">
        <v>121</v>
      </c>
      <c r="C832" s="279"/>
      <c r="D832" s="279"/>
      <c r="E832" s="279"/>
      <c r="F832" s="280"/>
      <c r="G832" s="280"/>
      <c r="H832" s="280"/>
      <c r="I832" s="283"/>
      <c r="J832" s="343"/>
    </row>
    <row r="833" spans="1:10" ht="19">
      <c r="A833" s="271"/>
      <c r="B833" s="282" t="s">
        <v>122</v>
      </c>
      <c r="C833" s="279">
        <v>1</v>
      </c>
      <c r="D833" s="279">
        <v>1</v>
      </c>
      <c r="E833" s="279">
        <v>1</v>
      </c>
      <c r="F833" s="280">
        <v>4.03</v>
      </c>
      <c r="G833" s="280"/>
      <c r="H833" s="280">
        <v>0.4</v>
      </c>
      <c r="I833" s="275">
        <f t="shared" ref="I833:I869" si="78">PRODUCT(C833:H833)</f>
        <v>1.6120000000000001</v>
      </c>
      <c r="J833" s="343"/>
    </row>
    <row r="834" spans="1:10" ht="19">
      <c r="A834" s="292"/>
      <c r="B834" s="282" t="s">
        <v>123</v>
      </c>
      <c r="C834" s="279">
        <v>1</v>
      </c>
      <c r="D834" s="279">
        <v>1</v>
      </c>
      <c r="E834" s="279">
        <v>2</v>
      </c>
      <c r="F834" s="280">
        <v>5.88</v>
      </c>
      <c r="G834" s="280"/>
      <c r="H834" s="280">
        <v>0.65</v>
      </c>
      <c r="I834" s="275">
        <f t="shared" si="78"/>
        <v>7.6440000000000001</v>
      </c>
      <c r="J834" s="338"/>
    </row>
    <row r="835" spans="1:10" ht="19">
      <c r="A835" s="292"/>
      <c r="B835" s="282" t="s">
        <v>124</v>
      </c>
      <c r="C835" s="279">
        <v>1</v>
      </c>
      <c r="D835" s="279">
        <v>1</v>
      </c>
      <c r="E835" s="279">
        <v>1</v>
      </c>
      <c r="F835" s="280">
        <v>6.95</v>
      </c>
      <c r="G835" s="280"/>
      <c r="H835" s="280">
        <v>0.4</v>
      </c>
      <c r="I835" s="275">
        <f t="shared" si="78"/>
        <v>2.7800000000000002</v>
      </c>
      <c r="J835" s="338"/>
    </row>
    <row r="836" spans="1:10" ht="19">
      <c r="A836" s="271"/>
      <c r="B836" s="282" t="s">
        <v>125</v>
      </c>
      <c r="C836" s="279">
        <v>1</v>
      </c>
      <c r="D836" s="279">
        <v>1</v>
      </c>
      <c r="E836" s="279">
        <v>2</v>
      </c>
      <c r="F836" s="280">
        <v>3.37</v>
      </c>
      <c r="G836" s="280"/>
      <c r="H836" s="280">
        <v>0.4</v>
      </c>
      <c r="I836" s="275">
        <f t="shared" si="78"/>
        <v>2.6960000000000002</v>
      </c>
      <c r="J836" s="343"/>
    </row>
    <row r="837" spans="1:10" ht="19">
      <c r="A837" s="271"/>
      <c r="B837" s="282" t="s">
        <v>126</v>
      </c>
      <c r="C837" s="279">
        <v>1</v>
      </c>
      <c r="D837" s="279">
        <v>1</v>
      </c>
      <c r="E837" s="279">
        <v>2</v>
      </c>
      <c r="F837" s="280">
        <v>4.95</v>
      </c>
      <c r="G837" s="280"/>
      <c r="H837" s="280">
        <v>0.65</v>
      </c>
      <c r="I837" s="275">
        <f t="shared" si="78"/>
        <v>6.4350000000000005</v>
      </c>
      <c r="J837" s="343"/>
    </row>
    <row r="838" spans="1:10" ht="19">
      <c r="A838" s="271"/>
      <c r="B838" s="284" t="s">
        <v>127</v>
      </c>
      <c r="C838" s="279">
        <v>1</v>
      </c>
      <c r="D838" s="279">
        <v>1</v>
      </c>
      <c r="E838" s="279">
        <v>2</v>
      </c>
      <c r="F838" s="280">
        <v>2.1</v>
      </c>
      <c r="G838" s="280"/>
      <c r="H838" s="280">
        <v>0.4</v>
      </c>
      <c r="I838" s="275">
        <f t="shared" si="78"/>
        <v>1.6800000000000002</v>
      </c>
      <c r="J838" s="343"/>
    </row>
    <row r="839" spans="1:10" ht="19">
      <c r="A839" s="271"/>
      <c r="B839" s="282" t="s">
        <v>128</v>
      </c>
      <c r="C839" s="279">
        <v>1</v>
      </c>
      <c r="D839" s="279">
        <v>1</v>
      </c>
      <c r="E839" s="279">
        <v>2</v>
      </c>
      <c r="F839" s="280">
        <v>3.37</v>
      </c>
      <c r="G839" s="280"/>
      <c r="H839" s="280">
        <v>0.4</v>
      </c>
      <c r="I839" s="275">
        <f t="shared" si="78"/>
        <v>2.6960000000000002</v>
      </c>
      <c r="J839" s="343"/>
    </row>
    <row r="840" spans="1:10" ht="19">
      <c r="A840" s="271"/>
      <c r="B840" s="282" t="s">
        <v>129</v>
      </c>
      <c r="C840" s="279">
        <v>1</v>
      </c>
      <c r="D840" s="279">
        <v>1</v>
      </c>
      <c r="E840" s="279">
        <v>2</v>
      </c>
      <c r="F840" s="280">
        <v>5.0999999999999996</v>
      </c>
      <c r="G840" s="280"/>
      <c r="H840" s="280">
        <v>0.4</v>
      </c>
      <c r="I840" s="275">
        <f t="shared" si="78"/>
        <v>4.08</v>
      </c>
      <c r="J840" s="343"/>
    </row>
    <row r="841" spans="1:10" ht="19">
      <c r="A841" s="271"/>
      <c r="B841" s="282" t="s">
        <v>130</v>
      </c>
      <c r="C841" s="279">
        <v>1</v>
      </c>
      <c r="D841" s="279">
        <v>1</v>
      </c>
      <c r="E841" s="279">
        <v>2</v>
      </c>
      <c r="F841" s="280">
        <v>8.06</v>
      </c>
      <c r="G841" s="280"/>
      <c r="H841" s="280">
        <v>0.4</v>
      </c>
      <c r="I841" s="275">
        <f t="shared" si="78"/>
        <v>6.4480000000000004</v>
      </c>
      <c r="J841" s="343"/>
    </row>
    <row r="842" spans="1:10" ht="19">
      <c r="A842" s="271"/>
      <c r="B842" s="282" t="s">
        <v>131</v>
      </c>
      <c r="C842" s="279">
        <v>1</v>
      </c>
      <c r="D842" s="279">
        <v>1</v>
      </c>
      <c r="E842" s="279">
        <v>2</v>
      </c>
      <c r="F842" s="280">
        <v>2.6</v>
      </c>
      <c r="G842" s="280"/>
      <c r="H842" s="280">
        <v>0.13</v>
      </c>
      <c r="I842" s="275">
        <f t="shared" si="78"/>
        <v>0.67600000000000005</v>
      </c>
      <c r="J842" s="343"/>
    </row>
    <row r="843" spans="1:10" ht="19">
      <c r="A843" s="271"/>
      <c r="B843" s="282" t="s">
        <v>132</v>
      </c>
      <c r="C843" s="279">
        <v>1</v>
      </c>
      <c r="D843" s="279">
        <v>1</v>
      </c>
      <c r="E843" s="279">
        <v>2</v>
      </c>
      <c r="F843" s="280">
        <v>1.26</v>
      </c>
      <c r="G843" s="280"/>
      <c r="H843" s="280">
        <v>0.4</v>
      </c>
      <c r="I843" s="275">
        <f t="shared" si="78"/>
        <v>1.008</v>
      </c>
      <c r="J843" s="343"/>
    </row>
    <row r="844" spans="1:10" ht="19">
      <c r="A844" s="271"/>
      <c r="B844" s="282" t="s">
        <v>133</v>
      </c>
      <c r="C844" s="279"/>
      <c r="D844" s="279"/>
      <c r="E844" s="279"/>
      <c r="F844" s="280"/>
      <c r="G844" s="280"/>
      <c r="H844" s="280"/>
      <c r="I844" s="275">
        <f t="shared" si="78"/>
        <v>0</v>
      </c>
      <c r="J844" s="343"/>
    </row>
    <row r="845" spans="1:10" ht="19">
      <c r="A845" s="271"/>
      <c r="B845" s="282" t="s">
        <v>134</v>
      </c>
      <c r="C845" s="279">
        <v>1</v>
      </c>
      <c r="D845" s="279">
        <v>1</v>
      </c>
      <c r="E845" s="279">
        <v>2</v>
      </c>
      <c r="F845" s="280">
        <v>1.3</v>
      </c>
      <c r="G845" s="280"/>
      <c r="H845" s="280">
        <v>0.3</v>
      </c>
      <c r="I845" s="275">
        <f t="shared" si="78"/>
        <v>0.78</v>
      </c>
      <c r="J845" s="343"/>
    </row>
    <row r="846" spans="1:10" ht="19">
      <c r="A846" s="271"/>
      <c r="B846" s="282" t="s">
        <v>135</v>
      </c>
      <c r="C846" s="279">
        <v>1</v>
      </c>
      <c r="D846" s="279">
        <v>1</v>
      </c>
      <c r="E846" s="279">
        <v>2</v>
      </c>
      <c r="F846" s="280">
        <v>5.25</v>
      </c>
      <c r="G846" s="280"/>
      <c r="H846" s="280">
        <v>0.3</v>
      </c>
      <c r="I846" s="275">
        <f t="shared" si="78"/>
        <v>3.15</v>
      </c>
      <c r="J846" s="343"/>
    </row>
    <row r="847" spans="1:10" ht="19">
      <c r="A847" s="271"/>
      <c r="B847" s="282" t="s">
        <v>136</v>
      </c>
      <c r="C847" s="279">
        <v>1</v>
      </c>
      <c r="D847" s="279">
        <v>1</v>
      </c>
      <c r="E847" s="279">
        <v>1</v>
      </c>
      <c r="F847" s="280">
        <v>2.29</v>
      </c>
      <c r="G847" s="280"/>
      <c r="H847" s="280">
        <v>0.3</v>
      </c>
      <c r="I847" s="275">
        <f t="shared" si="78"/>
        <v>0.68699999999999994</v>
      </c>
      <c r="J847" s="343"/>
    </row>
    <row r="848" spans="1:10" ht="19">
      <c r="A848" s="271"/>
      <c r="B848" s="282" t="s">
        <v>137</v>
      </c>
      <c r="C848" s="279">
        <v>1</v>
      </c>
      <c r="D848" s="279">
        <v>1</v>
      </c>
      <c r="E848" s="279">
        <v>4</v>
      </c>
      <c r="F848" s="280">
        <v>3.55</v>
      </c>
      <c r="G848" s="280"/>
      <c r="H848" s="280">
        <v>0.4</v>
      </c>
      <c r="I848" s="275">
        <f t="shared" si="78"/>
        <v>5.68</v>
      </c>
      <c r="J848" s="343"/>
    </row>
    <row r="849" spans="1:10" ht="19">
      <c r="A849" s="271"/>
      <c r="B849" s="282" t="s">
        <v>138</v>
      </c>
      <c r="C849" s="279">
        <v>1</v>
      </c>
      <c r="D849" s="279">
        <v>1</v>
      </c>
      <c r="E849" s="279">
        <v>2</v>
      </c>
      <c r="F849" s="280">
        <v>3.5</v>
      </c>
      <c r="G849" s="280"/>
      <c r="H849" s="280">
        <v>0.65</v>
      </c>
      <c r="I849" s="275">
        <f t="shared" si="78"/>
        <v>4.55</v>
      </c>
      <c r="J849" s="343"/>
    </row>
    <row r="850" spans="1:10" ht="19">
      <c r="A850" s="271"/>
      <c r="B850" s="282" t="s">
        <v>139</v>
      </c>
      <c r="C850" s="279">
        <v>1</v>
      </c>
      <c r="D850" s="279">
        <v>1</v>
      </c>
      <c r="E850" s="279">
        <v>2</v>
      </c>
      <c r="F850" s="280">
        <v>3.5</v>
      </c>
      <c r="G850" s="280"/>
      <c r="H850" s="280">
        <v>0.65</v>
      </c>
      <c r="I850" s="275">
        <f t="shared" si="78"/>
        <v>4.55</v>
      </c>
      <c r="J850" s="343"/>
    </row>
    <row r="851" spans="1:10" ht="19">
      <c r="A851" s="271"/>
      <c r="B851" s="282" t="s">
        <v>140</v>
      </c>
      <c r="C851" s="279">
        <v>1</v>
      </c>
      <c r="D851" s="279">
        <v>1</v>
      </c>
      <c r="E851" s="279">
        <v>1</v>
      </c>
      <c r="F851" s="280">
        <v>2.29</v>
      </c>
      <c r="G851" s="280"/>
      <c r="H851" s="280">
        <v>0.4</v>
      </c>
      <c r="I851" s="275">
        <f t="shared" si="78"/>
        <v>0.91600000000000004</v>
      </c>
      <c r="J851" s="343"/>
    </row>
    <row r="852" spans="1:10" ht="19">
      <c r="A852" s="271"/>
      <c r="B852" s="282" t="s">
        <v>141</v>
      </c>
      <c r="C852" s="279">
        <v>1</v>
      </c>
      <c r="D852" s="279">
        <v>1</v>
      </c>
      <c r="E852" s="279">
        <v>1</v>
      </c>
      <c r="F852" s="280">
        <v>3.05</v>
      </c>
      <c r="G852" s="280"/>
      <c r="H852" s="280">
        <v>0.4</v>
      </c>
      <c r="I852" s="275">
        <f t="shared" si="78"/>
        <v>1.22</v>
      </c>
      <c r="J852" s="343"/>
    </row>
    <row r="853" spans="1:10" ht="19">
      <c r="A853" s="271"/>
      <c r="B853" s="282" t="s">
        <v>142</v>
      </c>
      <c r="C853" s="279">
        <v>1</v>
      </c>
      <c r="D853" s="279">
        <v>1</v>
      </c>
      <c r="E853" s="279">
        <v>2</v>
      </c>
      <c r="F853" s="280">
        <v>2.29</v>
      </c>
      <c r="G853" s="280"/>
      <c r="H853" s="280">
        <v>0.3</v>
      </c>
      <c r="I853" s="275">
        <f t="shared" si="78"/>
        <v>1.3739999999999999</v>
      </c>
      <c r="J853" s="343"/>
    </row>
    <row r="854" spans="1:10" ht="19">
      <c r="A854" s="271"/>
      <c r="B854" s="282" t="s">
        <v>143</v>
      </c>
      <c r="C854" s="279">
        <v>1</v>
      </c>
      <c r="D854" s="279">
        <v>1</v>
      </c>
      <c r="E854" s="279">
        <v>1</v>
      </c>
      <c r="F854" s="280">
        <v>3.05</v>
      </c>
      <c r="G854" s="280"/>
      <c r="H854" s="280">
        <v>0.15</v>
      </c>
      <c r="I854" s="275">
        <f t="shared" si="78"/>
        <v>0.45749999999999996</v>
      </c>
      <c r="J854" s="343"/>
    </row>
    <row r="855" spans="1:10" ht="19">
      <c r="A855" s="271"/>
      <c r="B855" s="272" t="s">
        <v>144</v>
      </c>
      <c r="C855" s="279">
        <v>1</v>
      </c>
      <c r="D855" s="273">
        <v>1</v>
      </c>
      <c r="E855" s="273">
        <v>2</v>
      </c>
      <c r="F855" s="274">
        <v>5.76</v>
      </c>
      <c r="G855" s="274"/>
      <c r="H855" s="274">
        <v>0.15</v>
      </c>
      <c r="I855" s="275">
        <f t="shared" si="78"/>
        <v>1.728</v>
      </c>
      <c r="J855" s="343"/>
    </row>
    <row r="856" spans="1:10" ht="19">
      <c r="A856" s="271"/>
      <c r="B856" s="282" t="s">
        <v>145</v>
      </c>
      <c r="C856" s="286"/>
      <c r="D856" s="286"/>
      <c r="E856" s="286"/>
      <c r="F856" s="287"/>
      <c r="G856" s="287"/>
      <c r="H856" s="287"/>
      <c r="I856" s="275">
        <f t="shared" si="78"/>
        <v>0</v>
      </c>
      <c r="J856" s="343"/>
    </row>
    <row r="857" spans="1:10" ht="19">
      <c r="A857" s="271"/>
      <c r="B857" s="277" t="s">
        <v>85</v>
      </c>
      <c r="C857" s="273">
        <v>1</v>
      </c>
      <c r="D857" s="273">
        <v>1</v>
      </c>
      <c r="E857" s="273">
        <v>2</v>
      </c>
      <c r="F857" s="274">
        <v>3.2</v>
      </c>
      <c r="G857" s="274">
        <v>4.2699999999999996</v>
      </c>
      <c r="H857" s="289"/>
      <c r="I857" s="275">
        <f t="shared" si="78"/>
        <v>27.327999999999999</v>
      </c>
      <c r="J857" s="343"/>
    </row>
    <row r="858" spans="1:10" ht="19">
      <c r="A858" s="271"/>
      <c r="B858" s="277" t="s">
        <v>146</v>
      </c>
      <c r="C858" s="273">
        <v>1</v>
      </c>
      <c r="D858" s="273">
        <v>1</v>
      </c>
      <c r="E858" s="273">
        <v>2</v>
      </c>
      <c r="F858" s="274">
        <v>3.35</v>
      </c>
      <c r="G858" s="274">
        <v>3.05</v>
      </c>
      <c r="H858" s="289"/>
      <c r="I858" s="275">
        <f t="shared" si="78"/>
        <v>20.434999999999999</v>
      </c>
      <c r="J858" s="343"/>
    </row>
    <row r="859" spans="1:10" ht="19">
      <c r="A859" s="271"/>
      <c r="B859" s="277" t="s">
        <v>147</v>
      </c>
      <c r="C859" s="273">
        <v>1</v>
      </c>
      <c r="D859" s="273">
        <v>1</v>
      </c>
      <c r="E859" s="273">
        <v>2</v>
      </c>
      <c r="F859" s="274">
        <v>3.05</v>
      </c>
      <c r="G859" s="274">
        <v>3.05</v>
      </c>
      <c r="H859" s="289"/>
      <c r="I859" s="275">
        <f t="shared" si="78"/>
        <v>18.604999999999997</v>
      </c>
      <c r="J859" s="343"/>
    </row>
    <row r="860" spans="1:10" ht="19">
      <c r="A860" s="271"/>
      <c r="B860" s="277" t="s">
        <v>148</v>
      </c>
      <c r="C860" s="273">
        <v>1</v>
      </c>
      <c r="D860" s="273">
        <v>1</v>
      </c>
      <c r="E860" s="273">
        <v>2</v>
      </c>
      <c r="F860" s="274">
        <v>0.85</v>
      </c>
      <c r="G860" s="274">
        <v>1.82</v>
      </c>
      <c r="H860" s="289"/>
      <c r="I860" s="275">
        <f t="shared" si="78"/>
        <v>3.0939999999999999</v>
      </c>
      <c r="J860" s="343"/>
    </row>
    <row r="861" spans="1:10" ht="19">
      <c r="A861" s="271"/>
      <c r="B861" s="277" t="s">
        <v>149</v>
      </c>
      <c r="C861" s="273">
        <v>1</v>
      </c>
      <c r="D861" s="273">
        <v>1</v>
      </c>
      <c r="E861" s="273">
        <v>2</v>
      </c>
      <c r="F861" s="274">
        <v>3.05</v>
      </c>
      <c r="G861" s="274">
        <v>1</v>
      </c>
      <c r="H861" s="289"/>
      <c r="I861" s="275">
        <f t="shared" si="78"/>
        <v>6.1</v>
      </c>
      <c r="J861" s="343"/>
    </row>
    <row r="862" spans="1:10" ht="19">
      <c r="A862" s="271"/>
      <c r="B862" s="277" t="s">
        <v>150</v>
      </c>
      <c r="C862" s="273">
        <v>1</v>
      </c>
      <c r="D862" s="273">
        <v>1</v>
      </c>
      <c r="E862" s="273">
        <v>2</v>
      </c>
      <c r="F862" s="274">
        <v>1.41</v>
      </c>
      <c r="G862" s="274">
        <v>1.97</v>
      </c>
      <c r="H862" s="289"/>
      <c r="I862" s="275">
        <f t="shared" si="78"/>
        <v>5.5553999999999997</v>
      </c>
      <c r="J862" s="343"/>
    </row>
    <row r="863" spans="1:10" ht="19">
      <c r="A863" s="271"/>
      <c r="B863" s="272" t="s">
        <v>151</v>
      </c>
      <c r="C863" s="273">
        <v>1</v>
      </c>
      <c r="D863" s="273">
        <v>1</v>
      </c>
      <c r="E863" s="273">
        <v>2</v>
      </c>
      <c r="F863" s="274">
        <v>2.04</v>
      </c>
      <c r="G863" s="274">
        <v>1.37</v>
      </c>
      <c r="H863" s="289"/>
      <c r="I863" s="275">
        <f t="shared" si="78"/>
        <v>5.5896000000000008</v>
      </c>
      <c r="J863" s="343"/>
    </row>
    <row r="864" spans="1:10" ht="19">
      <c r="A864" s="271"/>
      <c r="B864" s="272" t="s">
        <v>84</v>
      </c>
      <c r="C864" s="273">
        <v>1</v>
      </c>
      <c r="D864" s="273">
        <v>1</v>
      </c>
      <c r="E864" s="273">
        <v>2</v>
      </c>
      <c r="F864" s="274">
        <v>2.14</v>
      </c>
      <c r="G864" s="274">
        <v>2.25</v>
      </c>
      <c r="H864" s="289"/>
      <c r="I864" s="275">
        <f t="shared" si="78"/>
        <v>9.6300000000000008</v>
      </c>
      <c r="J864" s="343"/>
    </row>
    <row r="865" spans="1:10" ht="19">
      <c r="A865" s="271"/>
      <c r="B865" s="282" t="s">
        <v>152</v>
      </c>
      <c r="C865" s="273">
        <v>1</v>
      </c>
      <c r="D865" s="279">
        <v>1</v>
      </c>
      <c r="E865" s="273">
        <v>2</v>
      </c>
      <c r="F865" s="280">
        <v>2.35</v>
      </c>
      <c r="G865" s="280">
        <v>1</v>
      </c>
      <c r="H865" s="289"/>
      <c r="I865" s="275">
        <f t="shared" si="78"/>
        <v>4.7</v>
      </c>
      <c r="J865" s="343"/>
    </row>
    <row r="866" spans="1:10" ht="19">
      <c r="A866" s="271"/>
      <c r="B866" s="282" t="s">
        <v>153</v>
      </c>
      <c r="C866" s="273">
        <v>1</v>
      </c>
      <c r="D866" s="279">
        <v>1</v>
      </c>
      <c r="E866" s="279">
        <v>1</v>
      </c>
      <c r="F866" s="280">
        <v>2.29</v>
      </c>
      <c r="G866" s="280">
        <v>5.95</v>
      </c>
      <c r="H866" s="289"/>
      <c r="I866" s="275">
        <f t="shared" si="78"/>
        <v>13.625500000000001</v>
      </c>
      <c r="J866" s="343"/>
    </row>
    <row r="867" spans="1:10" ht="19">
      <c r="A867" s="271"/>
      <c r="B867" s="282" t="s">
        <v>154</v>
      </c>
      <c r="C867" s="273">
        <v>1</v>
      </c>
      <c r="D867" s="279">
        <v>1</v>
      </c>
      <c r="E867" s="279">
        <v>2</v>
      </c>
      <c r="F867" s="280">
        <v>3.09</v>
      </c>
      <c r="G867" s="280">
        <v>1.05</v>
      </c>
      <c r="H867" s="289"/>
      <c r="I867" s="275">
        <f t="shared" si="78"/>
        <v>6.4889999999999999</v>
      </c>
      <c r="J867" s="343"/>
    </row>
    <row r="868" spans="1:10" ht="19">
      <c r="A868" s="271"/>
      <c r="B868" s="282" t="s">
        <v>155</v>
      </c>
      <c r="C868" s="273">
        <v>1</v>
      </c>
      <c r="D868" s="279">
        <v>1</v>
      </c>
      <c r="E868" s="279">
        <v>1</v>
      </c>
      <c r="F868" s="280">
        <v>2.29</v>
      </c>
      <c r="G868" s="280">
        <v>1</v>
      </c>
      <c r="H868" s="289"/>
      <c r="I868" s="275">
        <f t="shared" si="78"/>
        <v>2.29</v>
      </c>
      <c r="J868" s="343"/>
    </row>
    <row r="869" spans="1:10" ht="19">
      <c r="A869" s="271"/>
      <c r="B869" s="282" t="s">
        <v>156</v>
      </c>
      <c r="C869" s="273">
        <v>1</v>
      </c>
      <c r="D869" s="279">
        <v>0.5</v>
      </c>
      <c r="E869" s="279">
        <v>17</v>
      </c>
      <c r="F869" s="280">
        <v>1.05</v>
      </c>
      <c r="G869" s="280">
        <v>0.3</v>
      </c>
      <c r="H869" s="289"/>
      <c r="I869" s="275">
        <f t="shared" si="78"/>
        <v>2.6775000000000002</v>
      </c>
      <c r="J869" s="343"/>
    </row>
    <row r="870" spans="1:10" ht="19">
      <c r="A870" s="271"/>
      <c r="B870" s="282" t="s">
        <v>163</v>
      </c>
      <c r="C870" s="279"/>
      <c r="D870" s="279"/>
      <c r="E870" s="279"/>
      <c r="F870" s="280"/>
      <c r="G870" s="280"/>
      <c r="H870" s="280"/>
      <c r="I870" s="280"/>
      <c r="J870" s="343"/>
    </row>
    <row r="871" spans="1:10" ht="19">
      <c r="A871" s="271"/>
      <c r="B871" s="282" t="s">
        <v>164</v>
      </c>
      <c r="C871" s="279">
        <v>1</v>
      </c>
      <c r="D871" s="279">
        <v>2</v>
      </c>
      <c r="E871" s="279">
        <v>2</v>
      </c>
      <c r="F871" s="280">
        <v>1.96</v>
      </c>
      <c r="G871" s="280"/>
      <c r="H871" s="280">
        <v>0.2</v>
      </c>
      <c r="I871" s="275">
        <f t="shared" ref="I871:I883" si="79">PRODUCT(C871:H871)</f>
        <v>1.5680000000000001</v>
      </c>
      <c r="J871" s="343"/>
    </row>
    <row r="872" spans="1:10" ht="19">
      <c r="A872" s="271"/>
      <c r="B872" s="282" t="s">
        <v>165</v>
      </c>
      <c r="C872" s="279">
        <v>1</v>
      </c>
      <c r="D872" s="279">
        <v>2</v>
      </c>
      <c r="E872" s="279">
        <v>2</v>
      </c>
      <c r="F872" s="280">
        <v>1.66</v>
      </c>
      <c r="G872" s="280"/>
      <c r="H872" s="280">
        <v>0.2</v>
      </c>
      <c r="I872" s="275">
        <f t="shared" si="79"/>
        <v>1.3280000000000001</v>
      </c>
      <c r="J872" s="343"/>
    </row>
    <row r="873" spans="1:10" ht="19">
      <c r="A873" s="271"/>
      <c r="B873" s="282" t="s">
        <v>166</v>
      </c>
      <c r="C873" s="279">
        <v>1</v>
      </c>
      <c r="D873" s="279">
        <v>2</v>
      </c>
      <c r="E873" s="279">
        <v>2</v>
      </c>
      <c r="F873" s="280">
        <v>1.51</v>
      </c>
      <c r="G873" s="280"/>
      <c r="H873" s="280">
        <v>0.2</v>
      </c>
      <c r="I873" s="275">
        <f t="shared" si="79"/>
        <v>1.2080000000000002</v>
      </c>
      <c r="J873" s="343"/>
    </row>
    <row r="874" spans="1:10" ht="19">
      <c r="A874" s="271"/>
      <c r="B874" s="282" t="s">
        <v>167</v>
      </c>
      <c r="C874" s="279">
        <v>1</v>
      </c>
      <c r="D874" s="279">
        <v>2</v>
      </c>
      <c r="E874" s="279">
        <v>2</v>
      </c>
      <c r="F874" s="280">
        <v>1.36</v>
      </c>
      <c r="G874" s="280"/>
      <c r="H874" s="280">
        <v>0.2</v>
      </c>
      <c r="I874" s="275">
        <f t="shared" si="79"/>
        <v>1.0880000000000001</v>
      </c>
      <c r="J874" s="343"/>
    </row>
    <row r="875" spans="1:10" ht="19">
      <c r="A875" s="271"/>
      <c r="B875" s="282" t="s">
        <v>168</v>
      </c>
      <c r="C875" s="279">
        <v>1</v>
      </c>
      <c r="D875" s="279">
        <v>2</v>
      </c>
      <c r="E875" s="279">
        <v>2</v>
      </c>
      <c r="F875" s="280">
        <v>1.31</v>
      </c>
      <c r="G875" s="280"/>
      <c r="H875" s="280">
        <v>0.2</v>
      </c>
      <c r="I875" s="275">
        <f t="shared" si="79"/>
        <v>1.048</v>
      </c>
      <c r="J875" s="343"/>
    </row>
    <row r="876" spans="1:10" ht="19">
      <c r="A876" s="271"/>
      <c r="B876" s="282" t="s">
        <v>169</v>
      </c>
      <c r="C876" s="279">
        <v>1</v>
      </c>
      <c r="D876" s="279">
        <v>2</v>
      </c>
      <c r="E876" s="279">
        <v>2</v>
      </c>
      <c r="F876" s="280">
        <v>1.06</v>
      </c>
      <c r="G876" s="280"/>
      <c r="H876" s="280">
        <v>0.2</v>
      </c>
      <c r="I876" s="275">
        <f t="shared" si="79"/>
        <v>0.84800000000000009</v>
      </c>
      <c r="J876" s="343"/>
    </row>
    <row r="877" spans="1:10" ht="19">
      <c r="A877" s="271"/>
      <c r="B877" s="282" t="s">
        <v>170</v>
      </c>
      <c r="C877" s="279">
        <v>1</v>
      </c>
      <c r="D877" s="279">
        <v>2</v>
      </c>
      <c r="E877" s="279">
        <v>2</v>
      </c>
      <c r="F877" s="280">
        <v>1.66</v>
      </c>
      <c r="G877" s="280"/>
      <c r="H877" s="280">
        <v>0.2</v>
      </c>
      <c r="I877" s="275">
        <f t="shared" si="79"/>
        <v>1.3280000000000001</v>
      </c>
      <c r="J877" s="343"/>
    </row>
    <row r="878" spans="1:10" ht="19">
      <c r="A878" s="271"/>
      <c r="B878" s="282" t="s">
        <v>174</v>
      </c>
      <c r="C878" s="279">
        <v>1</v>
      </c>
      <c r="D878" s="279">
        <v>2</v>
      </c>
      <c r="E878" s="279">
        <v>1</v>
      </c>
      <c r="F878" s="280">
        <v>1.21</v>
      </c>
      <c r="G878" s="280"/>
      <c r="H878" s="280">
        <v>0.05</v>
      </c>
      <c r="I878" s="275">
        <f t="shared" si="79"/>
        <v>0.121</v>
      </c>
      <c r="J878" s="343"/>
    </row>
    <row r="879" spans="1:10" ht="19">
      <c r="A879" s="271"/>
      <c r="B879" s="272" t="s">
        <v>158</v>
      </c>
      <c r="C879" s="273">
        <v>2</v>
      </c>
      <c r="D879" s="279">
        <v>2</v>
      </c>
      <c r="E879" s="273">
        <v>1</v>
      </c>
      <c r="F879" s="274">
        <v>1.96</v>
      </c>
      <c r="G879" s="274"/>
      <c r="H879" s="274">
        <v>0.05</v>
      </c>
      <c r="I879" s="275">
        <f t="shared" si="79"/>
        <v>0.39200000000000002</v>
      </c>
      <c r="J879" s="343"/>
    </row>
    <row r="880" spans="1:10" ht="19">
      <c r="A880" s="271"/>
      <c r="B880" s="282" t="s">
        <v>172</v>
      </c>
      <c r="C880" s="279">
        <v>2</v>
      </c>
      <c r="D880" s="279">
        <v>2</v>
      </c>
      <c r="E880" s="279">
        <v>1</v>
      </c>
      <c r="F880" s="280">
        <v>1.36</v>
      </c>
      <c r="G880" s="274"/>
      <c r="H880" s="280">
        <v>0.15</v>
      </c>
      <c r="I880" s="275">
        <f t="shared" si="79"/>
        <v>0.81600000000000006</v>
      </c>
      <c r="J880" s="343"/>
    </row>
    <row r="881" spans="1:10" ht="19">
      <c r="A881" s="271"/>
      <c r="B881" s="282" t="s">
        <v>175</v>
      </c>
      <c r="C881" s="279">
        <v>1</v>
      </c>
      <c r="D881" s="279">
        <v>1</v>
      </c>
      <c r="E881" s="279">
        <v>2</v>
      </c>
      <c r="F881" s="280">
        <v>2.14</v>
      </c>
      <c r="G881" s="280"/>
      <c r="H881" s="280">
        <v>0.08</v>
      </c>
      <c r="I881" s="275">
        <f t="shared" si="79"/>
        <v>0.34240000000000004</v>
      </c>
      <c r="J881" s="343"/>
    </row>
    <row r="882" spans="1:10" ht="19">
      <c r="A882" s="271"/>
      <c r="B882" s="282" t="s">
        <v>176</v>
      </c>
      <c r="C882" s="279">
        <v>1</v>
      </c>
      <c r="D882" s="279">
        <v>1</v>
      </c>
      <c r="E882" s="279">
        <v>2</v>
      </c>
      <c r="F882" s="280">
        <v>3.05</v>
      </c>
      <c r="G882" s="280"/>
      <c r="H882" s="280">
        <v>0.08</v>
      </c>
      <c r="I882" s="275">
        <f t="shared" si="79"/>
        <v>0.48799999999999999</v>
      </c>
      <c r="J882" s="343"/>
    </row>
    <row r="883" spans="1:10" ht="19">
      <c r="A883" s="271"/>
      <c r="B883" s="282" t="s">
        <v>177</v>
      </c>
      <c r="C883" s="279">
        <v>1</v>
      </c>
      <c r="D883" s="279">
        <v>1</v>
      </c>
      <c r="E883" s="279">
        <v>2</v>
      </c>
      <c r="F883" s="280">
        <f>2.25+0.52</f>
        <v>2.77</v>
      </c>
      <c r="G883" s="280"/>
      <c r="H883" s="280">
        <v>0.08</v>
      </c>
      <c r="I883" s="275">
        <f t="shared" si="79"/>
        <v>0.44320000000000004</v>
      </c>
      <c r="J883" s="343"/>
    </row>
    <row r="884" spans="1:10" ht="19">
      <c r="A884" s="271"/>
      <c r="B884" s="272" t="s">
        <v>321</v>
      </c>
      <c r="C884" s="273"/>
      <c r="D884" s="273"/>
      <c r="E884" s="273"/>
      <c r="F884" s="274"/>
      <c r="G884" s="274"/>
      <c r="H884" s="274"/>
      <c r="I884" s="275"/>
      <c r="J884" s="343"/>
    </row>
    <row r="885" spans="1:10" ht="19">
      <c r="A885" s="271"/>
      <c r="B885" s="272" t="s">
        <v>179</v>
      </c>
      <c r="C885" s="273"/>
      <c r="D885" s="273"/>
      <c r="E885" s="273"/>
      <c r="F885" s="274"/>
      <c r="G885" s="274"/>
      <c r="H885" s="274"/>
      <c r="I885" s="275">
        <v>199.99</v>
      </c>
      <c r="J885" s="343"/>
    </row>
    <row r="886" spans="1:10" ht="19">
      <c r="A886" s="271"/>
      <c r="B886" s="272" t="s">
        <v>322</v>
      </c>
      <c r="C886" s="273"/>
      <c r="D886" s="273"/>
      <c r="E886" s="273"/>
      <c r="F886" s="274"/>
      <c r="G886" s="274"/>
      <c r="H886" s="274"/>
      <c r="I886" s="275"/>
      <c r="J886" s="343"/>
    </row>
    <row r="887" spans="1:10" ht="19">
      <c r="A887" s="271"/>
      <c r="B887" s="272" t="s">
        <v>179</v>
      </c>
      <c r="C887" s="273"/>
      <c r="D887" s="273"/>
      <c r="E887" s="273"/>
      <c r="F887" s="274"/>
      <c r="G887" s="274"/>
      <c r="H887" s="274"/>
      <c r="I887" s="275">
        <f>I885</f>
        <v>199.99</v>
      </c>
      <c r="J887" s="343"/>
    </row>
    <row r="888" spans="1:10" ht="19">
      <c r="A888" s="271"/>
      <c r="B888" s="272" t="s">
        <v>323</v>
      </c>
      <c r="C888" s="273"/>
      <c r="D888" s="273"/>
      <c r="E888" s="273"/>
      <c r="F888" s="274"/>
      <c r="G888" s="274"/>
      <c r="H888" s="274"/>
      <c r="I888" s="275"/>
      <c r="J888" s="343"/>
    </row>
    <row r="889" spans="1:10" ht="19">
      <c r="A889" s="271"/>
      <c r="B889" s="272" t="s">
        <v>179</v>
      </c>
      <c r="C889" s="273"/>
      <c r="D889" s="273"/>
      <c r="E889" s="273"/>
      <c r="F889" s="274"/>
      <c r="G889" s="274"/>
      <c r="H889" s="274"/>
      <c r="I889" s="275">
        <f>I887</f>
        <v>199.99</v>
      </c>
      <c r="J889" s="343"/>
    </row>
    <row r="890" spans="1:10" ht="19">
      <c r="A890" s="271"/>
      <c r="B890" s="272" t="s">
        <v>324</v>
      </c>
      <c r="C890" s="273"/>
      <c r="D890" s="273"/>
      <c r="E890" s="273"/>
      <c r="F890" s="274"/>
      <c r="G890" s="274"/>
      <c r="H890" s="274"/>
      <c r="I890" s="275"/>
      <c r="J890" s="343"/>
    </row>
    <row r="891" spans="1:10" ht="19">
      <c r="A891" s="271"/>
      <c r="B891" s="272" t="s">
        <v>179</v>
      </c>
      <c r="C891" s="273"/>
      <c r="D891" s="273"/>
      <c r="E891" s="273"/>
      <c r="F891" s="274"/>
      <c r="G891" s="274"/>
      <c r="H891" s="274"/>
      <c r="I891" s="275">
        <f>I889</f>
        <v>199.99</v>
      </c>
      <c r="J891" s="343"/>
    </row>
    <row r="892" spans="1:10">
      <c r="A892" s="292"/>
      <c r="B892" s="293" t="s">
        <v>347</v>
      </c>
      <c r="C892" s="276"/>
      <c r="D892" s="276"/>
      <c r="E892" s="276"/>
      <c r="F892" s="298"/>
      <c r="G892" s="298"/>
      <c r="H892" s="298"/>
      <c r="I892" s="308"/>
      <c r="J892" s="338"/>
    </row>
    <row r="893" spans="1:10" ht="19">
      <c r="A893" s="271"/>
      <c r="B893" s="272" t="s">
        <v>186</v>
      </c>
      <c r="C893" s="276"/>
      <c r="D893" s="273"/>
      <c r="E893" s="273"/>
      <c r="F893" s="274"/>
      <c r="G893" s="274"/>
      <c r="H893" s="274"/>
      <c r="I893" s="275"/>
      <c r="J893" s="343"/>
    </row>
    <row r="894" spans="1:10" ht="19">
      <c r="A894" s="271"/>
      <c r="B894" s="272" t="s">
        <v>187</v>
      </c>
      <c r="C894" s="276">
        <v>1</v>
      </c>
      <c r="D894" s="273">
        <v>2</v>
      </c>
      <c r="E894" s="273">
        <v>1</v>
      </c>
      <c r="F894" s="274">
        <v>12.78</v>
      </c>
      <c r="G894" s="274"/>
      <c r="H894" s="274">
        <v>0.4</v>
      </c>
      <c r="I894" s="275">
        <f t="shared" ref="I894:I895" si="80">PRODUCT(C894:H894)</f>
        <v>10.224</v>
      </c>
      <c r="J894" s="343"/>
    </row>
    <row r="895" spans="1:10" ht="19">
      <c r="A895" s="271"/>
      <c r="B895" s="272" t="s">
        <v>188</v>
      </c>
      <c r="C895" s="276">
        <v>1</v>
      </c>
      <c r="D895" s="273">
        <v>2</v>
      </c>
      <c r="E895" s="273">
        <v>2</v>
      </c>
      <c r="F895" s="274">
        <v>12.48</v>
      </c>
      <c r="G895" s="274"/>
      <c r="H895" s="274">
        <v>0.4</v>
      </c>
      <c r="I895" s="275">
        <f t="shared" si="80"/>
        <v>19.968000000000004</v>
      </c>
      <c r="J895" s="343"/>
    </row>
    <row r="896" spans="1:10" ht="19">
      <c r="A896" s="271"/>
      <c r="B896" s="272" t="s">
        <v>189</v>
      </c>
      <c r="C896" s="273"/>
      <c r="D896" s="273"/>
      <c r="E896" s="273"/>
      <c r="F896" s="274"/>
      <c r="G896" s="274"/>
      <c r="H896" s="274"/>
      <c r="I896" s="275"/>
      <c r="J896" s="343"/>
    </row>
    <row r="897" spans="1:15" ht="19">
      <c r="A897" s="271"/>
      <c r="B897" s="272" t="s">
        <v>190</v>
      </c>
      <c r="C897" s="273">
        <v>1</v>
      </c>
      <c r="D897" s="273">
        <v>1</v>
      </c>
      <c r="E897" s="273">
        <v>1</v>
      </c>
      <c r="F897" s="274">
        <v>2.75</v>
      </c>
      <c r="G897" s="274">
        <v>4.5599999999999996</v>
      </c>
      <c r="H897" s="289"/>
      <c r="I897" s="275">
        <f t="shared" ref="I897:I901" si="81">PRODUCT(C897:H897)</f>
        <v>12.54</v>
      </c>
      <c r="J897" s="343"/>
    </row>
    <row r="898" spans="1:15" ht="19">
      <c r="A898" s="271"/>
      <c r="B898" s="272" t="s">
        <v>191</v>
      </c>
      <c r="C898" s="273">
        <v>1</v>
      </c>
      <c r="D898" s="273">
        <v>1</v>
      </c>
      <c r="E898" s="273">
        <v>1</v>
      </c>
      <c r="F898" s="274">
        <v>2.75</v>
      </c>
      <c r="G898" s="274">
        <v>2.75</v>
      </c>
      <c r="H898" s="289"/>
      <c r="I898" s="275">
        <f t="shared" si="81"/>
        <v>7.5625</v>
      </c>
      <c r="J898" s="343"/>
    </row>
    <row r="899" spans="1:15" ht="19">
      <c r="A899" s="271"/>
      <c r="B899" s="272" t="s">
        <v>192</v>
      </c>
      <c r="C899" s="273">
        <v>1</v>
      </c>
      <c r="D899" s="273">
        <v>1</v>
      </c>
      <c r="E899" s="273">
        <v>1</v>
      </c>
      <c r="F899" s="274">
        <v>2.75</v>
      </c>
      <c r="G899" s="274">
        <v>2.75</v>
      </c>
      <c r="H899" s="289"/>
      <c r="I899" s="275">
        <f t="shared" si="81"/>
        <v>7.5625</v>
      </c>
      <c r="J899" s="343"/>
    </row>
    <row r="900" spans="1:15" ht="19">
      <c r="A900" s="271"/>
      <c r="B900" s="272" t="s">
        <v>348</v>
      </c>
      <c r="C900" s="273">
        <v>1</v>
      </c>
      <c r="D900" s="273">
        <v>2</v>
      </c>
      <c r="E900" s="273">
        <v>2</v>
      </c>
      <c r="F900" s="274">
        <v>1.36</v>
      </c>
      <c r="G900" s="274"/>
      <c r="H900" s="289">
        <v>0.15</v>
      </c>
      <c r="I900" s="275">
        <f t="shared" si="81"/>
        <v>0.81600000000000006</v>
      </c>
      <c r="J900" s="343"/>
    </row>
    <row r="901" spans="1:15" ht="19">
      <c r="A901" s="271"/>
      <c r="B901" s="272" t="s">
        <v>349</v>
      </c>
      <c r="C901" s="273">
        <v>1</v>
      </c>
      <c r="D901" s="273">
        <v>2</v>
      </c>
      <c r="E901" s="273">
        <v>1</v>
      </c>
      <c r="F901" s="274">
        <v>1.36</v>
      </c>
      <c r="G901" s="274"/>
      <c r="H901" s="289">
        <v>0.15</v>
      </c>
      <c r="I901" s="275">
        <f t="shared" si="81"/>
        <v>0.40800000000000003</v>
      </c>
      <c r="J901" s="343"/>
    </row>
    <row r="902" spans="1:15" ht="19">
      <c r="A902" s="271"/>
      <c r="B902" s="272" t="s">
        <v>196</v>
      </c>
      <c r="C902" s="273"/>
      <c r="D902" s="273"/>
      <c r="E902" s="273"/>
      <c r="F902" s="274"/>
      <c r="G902" s="274"/>
      <c r="H902" s="289"/>
      <c r="I902" s="275"/>
      <c r="J902" s="343"/>
    </row>
    <row r="903" spans="1:15" ht="19">
      <c r="A903" s="271"/>
      <c r="B903" s="272" t="s">
        <v>197</v>
      </c>
      <c r="C903" s="273">
        <v>1</v>
      </c>
      <c r="D903" s="273">
        <v>2</v>
      </c>
      <c r="E903" s="273">
        <v>2</v>
      </c>
      <c r="F903" s="274">
        <v>11.72</v>
      </c>
      <c r="G903" s="274"/>
      <c r="H903" s="289">
        <v>0.4</v>
      </c>
      <c r="I903" s="275">
        <f t="shared" ref="I903:I907" si="82">PRODUCT(C903:H903)</f>
        <v>18.752000000000002</v>
      </c>
      <c r="J903" s="343"/>
    </row>
    <row r="904" spans="1:15" ht="19">
      <c r="A904" s="271"/>
      <c r="B904" s="272" t="s">
        <v>198</v>
      </c>
      <c r="C904" s="273">
        <v>1</v>
      </c>
      <c r="D904" s="273">
        <v>2</v>
      </c>
      <c r="E904" s="273">
        <v>2</v>
      </c>
      <c r="F904" s="274">
        <v>1.53</v>
      </c>
      <c r="G904" s="274"/>
      <c r="H904" s="289">
        <v>0.4</v>
      </c>
      <c r="I904" s="275">
        <f t="shared" si="82"/>
        <v>2.4480000000000004</v>
      </c>
      <c r="J904" s="343"/>
    </row>
    <row r="905" spans="1:15" ht="19">
      <c r="A905" s="271"/>
      <c r="B905" s="272" t="s">
        <v>350</v>
      </c>
      <c r="C905" s="273">
        <v>1</v>
      </c>
      <c r="D905" s="273">
        <v>1</v>
      </c>
      <c r="E905" s="273">
        <v>2</v>
      </c>
      <c r="F905" s="274">
        <v>4.33</v>
      </c>
      <c r="G905" s="274">
        <v>1.53</v>
      </c>
      <c r="H905" s="289"/>
      <c r="I905" s="275">
        <f t="shared" si="82"/>
        <v>13.2498</v>
      </c>
      <c r="J905" s="343"/>
    </row>
    <row r="906" spans="1:15" ht="19">
      <c r="A906" s="271"/>
      <c r="B906" s="272" t="s">
        <v>201</v>
      </c>
      <c r="C906" s="273">
        <v>1</v>
      </c>
      <c r="D906" s="273">
        <v>1</v>
      </c>
      <c r="E906" s="273">
        <v>2</v>
      </c>
      <c r="F906" s="274">
        <v>4.33</v>
      </c>
      <c r="G906" s="274">
        <v>1.53</v>
      </c>
      <c r="H906" s="289"/>
      <c r="I906" s="275">
        <f t="shared" si="82"/>
        <v>13.2498</v>
      </c>
      <c r="J906" s="343"/>
    </row>
    <row r="907" spans="1:15" ht="19">
      <c r="A907" s="271"/>
      <c r="B907" s="272" t="s">
        <v>202</v>
      </c>
      <c r="C907" s="273">
        <v>-1</v>
      </c>
      <c r="D907" s="273">
        <v>1</v>
      </c>
      <c r="E907" s="273">
        <v>2</v>
      </c>
      <c r="F907" s="274">
        <v>0.6</v>
      </c>
      <c r="G907" s="274">
        <v>0.6</v>
      </c>
      <c r="H907" s="289"/>
      <c r="I907" s="275">
        <f t="shared" si="82"/>
        <v>-0.72</v>
      </c>
      <c r="J907" s="343"/>
    </row>
    <row r="908" spans="1:15">
      <c r="A908" s="271"/>
      <c r="B908" s="272"/>
      <c r="C908" s="273"/>
      <c r="D908" s="273"/>
      <c r="E908" s="273"/>
      <c r="F908" s="274"/>
      <c r="G908" s="274"/>
      <c r="H908" s="289"/>
      <c r="I908" s="275">
        <f>SUM(I789:I907)</f>
        <v>1295.8412000000001</v>
      </c>
      <c r="J908" s="343"/>
    </row>
    <row r="909" spans="1:15" ht="19">
      <c r="A909" s="271"/>
      <c r="B909" s="272"/>
      <c r="C909" s="273"/>
      <c r="D909" s="273"/>
      <c r="E909" s="273"/>
      <c r="F909" s="274"/>
      <c r="G909" s="274"/>
      <c r="H909" s="289" t="s">
        <v>13</v>
      </c>
      <c r="I909" s="275">
        <v>1295.9000000000001</v>
      </c>
      <c r="J909" s="343" t="s">
        <v>20</v>
      </c>
    </row>
    <row r="910" spans="1:15" ht="76">
      <c r="A910" s="271"/>
      <c r="B910" s="307" t="s">
        <v>16</v>
      </c>
      <c r="C910" s="273"/>
      <c r="D910" s="273"/>
      <c r="E910" s="273"/>
      <c r="F910" s="274"/>
      <c r="G910" s="274"/>
      <c r="H910" s="289"/>
      <c r="I910" s="275"/>
      <c r="J910" s="343"/>
    </row>
    <row r="911" spans="1:15" ht="19">
      <c r="A911" s="271"/>
      <c r="B911" s="272" t="s">
        <v>95</v>
      </c>
      <c r="C911" s="273"/>
      <c r="D911" s="273"/>
      <c r="E911" s="273"/>
      <c r="F911" s="274"/>
      <c r="G911" s="274"/>
      <c r="H911" s="274"/>
      <c r="I911" s="275"/>
      <c r="J911" s="343"/>
    </row>
    <row r="912" spans="1:15" ht="19">
      <c r="A912" s="292"/>
      <c r="B912" s="272" t="s">
        <v>96</v>
      </c>
      <c r="C912" s="273">
        <v>1</v>
      </c>
      <c r="D912" s="273">
        <v>1</v>
      </c>
      <c r="E912" s="273">
        <v>2</v>
      </c>
      <c r="F912" s="293">
        <v>1.5</v>
      </c>
      <c r="G912" s="293"/>
      <c r="H912" s="274">
        <v>1.35</v>
      </c>
      <c r="I912" s="275">
        <f t="shared" ref="I912:I922" si="83">PRODUCT(C912:H912)</f>
        <v>4.0500000000000007</v>
      </c>
      <c r="J912" s="343"/>
      <c r="L912" s="48">
        <v>0.3</v>
      </c>
      <c r="M912" s="48">
        <v>0.45</v>
      </c>
      <c r="N912" s="32">
        <f>L912+M912</f>
        <v>0.75</v>
      </c>
      <c r="O912" s="32">
        <f>N912*2</f>
        <v>1.5</v>
      </c>
    </row>
    <row r="913" spans="1:15" ht="19">
      <c r="A913" s="292"/>
      <c r="B913" s="272" t="s">
        <v>97</v>
      </c>
      <c r="C913" s="273">
        <v>1</v>
      </c>
      <c r="D913" s="279">
        <v>1</v>
      </c>
      <c r="E913" s="279">
        <v>2</v>
      </c>
      <c r="F913" s="293">
        <v>1.5</v>
      </c>
      <c r="G913" s="293"/>
      <c r="H913" s="280">
        <v>1.5</v>
      </c>
      <c r="I913" s="275">
        <f t="shared" si="83"/>
        <v>4.5</v>
      </c>
      <c r="J913" s="343"/>
      <c r="L913" s="50">
        <v>0.3</v>
      </c>
      <c r="M913" s="50">
        <v>0.45</v>
      </c>
      <c r="N913" s="32">
        <f t="shared" ref="N913:N937" si="84">L913+M913</f>
        <v>0.75</v>
      </c>
      <c r="O913" s="32">
        <f t="shared" ref="O913:O945" si="85">N913*2</f>
        <v>1.5</v>
      </c>
    </row>
    <row r="914" spans="1:15" ht="19">
      <c r="A914" s="292"/>
      <c r="B914" s="272" t="s">
        <v>98</v>
      </c>
      <c r="C914" s="273">
        <v>1</v>
      </c>
      <c r="D914" s="279">
        <v>1</v>
      </c>
      <c r="E914" s="279">
        <v>2</v>
      </c>
      <c r="F914" s="293">
        <v>1.06</v>
      </c>
      <c r="G914" s="293"/>
      <c r="H914" s="280">
        <v>1.5</v>
      </c>
      <c r="I914" s="275">
        <f t="shared" si="83"/>
        <v>3.18</v>
      </c>
      <c r="J914" s="343"/>
      <c r="L914" s="50">
        <v>0.23</v>
      </c>
      <c r="M914" s="50">
        <v>0.3</v>
      </c>
      <c r="N914" s="32">
        <f t="shared" si="84"/>
        <v>0.53</v>
      </c>
      <c r="O914" s="32">
        <f t="shared" si="85"/>
        <v>1.06</v>
      </c>
    </row>
    <row r="915" spans="1:15" ht="19">
      <c r="A915" s="292"/>
      <c r="B915" s="272" t="s">
        <v>99</v>
      </c>
      <c r="C915" s="273">
        <v>1</v>
      </c>
      <c r="D915" s="279">
        <v>1</v>
      </c>
      <c r="E915" s="279">
        <v>1</v>
      </c>
      <c r="F915" s="293">
        <v>1.5</v>
      </c>
      <c r="G915" s="293"/>
      <c r="H915" s="280">
        <v>1.5</v>
      </c>
      <c r="I915" s="275">
        <f t="shared" si="83"/>
        <v>2.25</v>
      </c>
      <c r="J915" s="343"/>
      <c r="L915" s="50">
        <v>0.3</v>
      </c>
      <c r="M915" s="50">
        <v>0.45</v>
      </c>
      <c r="N915" s="32">
        <f t="shared" si="84"/>
        <v>0.75</v>
      </c>
      <c r="O915" s="32">
        <f t="shared" si="85"/>
        <v>1.5</v>
      </c>
    </row>
    <row r="916" spans="1:15" ht="19">
      <c r="A916" s="292"/>
      <c r="B916" s="272" t="s">
        <v>100</v>
      </c>
      <c r="C916" s="273">
        <v>1</v>
      </c>
      <c r="D916" s="279">
        <v>1</v>
      </c>
      <c r="E916" s="279">
        <v>2</v>
      </c>
      <c r="F916" s="293">
        <v>1.66</v>
      </c>
      <c r="G916" s="293"/>
      <c r="H916" s="280">
        <v>1.3</v>
      </c>
      <c r="I916" s="275">
        <f t="shared" si="83"/>
        <v>4.3159999999999998</v>
      </c>
      <c r="J916" s="343"/>
      <c r="L916" s="50">
        <v>0.23</v>
      </c>
      <c r="M916" s="50">
        <v>0.6</v>
      </c>
      <c r="N916" s="32">
        <f t="shared" si="84"/>
        <v>0.83</v>
      </c>
      <c r="O916" s="32">
        <f t="shared" si="85"/>
        <v>1.66</v>
      </c>
    </row>
    <row r="917" spans="1:15" ht="19">
      <c r="A917" s="292"/>
      <c r="B917" s="272" t="s">
        <v>101</v>
      </c>
      <c r="C917" s="273">
        <v>1</v>
      </c>
      <c r="D917" s="279">
        <v>1</v>
      </c>
      <c r="E917" s="279">
        <v>2</v>
      </c>
      <c r="F917" s="293">
        <v>1.5</v>
      </c>
      <c r="G917" s="293"/>
      <c r="H917" s="280">
        <v>1.3</v>
      </c>
      <c r="I917" s="275">
        <f t="shared" si="83"/>
        <v>3.9000000000000004</v>
      </c>
      <c r="J917" s="343"/>
      <c r="L917" s="50">
        <v>0.3</v>
      </c>
      <c r="M917" s="50">
        <v>0.45</v>
      </c>
      <c r="N917" s="32">
        <f t="shared" si="84"/>
        <v>0.75</v>
      </c>
      <c r="O917" s="32">
        <f t="shared" si="85"/>
        <v>1.5</v>
      </c>
    </row>
    <row r="918" spans="1:15" ht="19">
      <c r="A918" s="292"/>
      <c r="B918" s="272" t="s">
        <v>96</v>
      </c>
      <c r="C918" s="273">
        <v>1</v>
      </c>
      <c r="D918" s="279">
        <v>1</v>
      </c>
      <c r="E918" s="279">
        <v>2</v>
      </c>
      <c r="F918" s="293">
        <v>1.5</v>
      </c>
      <c r="G918" s="293"/>
      <c r="H918" s="280">
        <v>1.35</v>
      </c>
      <c r="I918" s="275">
        <f t="shared" si="83"/>
        <v>4.0500000000000007</v>
      </c>
      <c r="J918" s="343"/>
      <c r="L918" s="50">
        <v>0.3</v>
      </c>
      <c r="M918" s="50">
        <v>0.45</v>
      </c>
      <c r="N918" s="32">
        <f t="shared" si="84"/>
        <v>0.75</v>
      </c>
      <c r="O918" s="32">
        <f t="shared" si="85"/>
        <v>1.5</v>
      </c>
    </row>
    <row r="919" spans="1:15" ht="19">
      <c r="A919" s="292"/>
      <c r="B919" s="272" t="s">
        <v>102</v>
      </c>
      <c r="C919" s="273">
        <v>1</v>
      </c>
      <c r="D919" s="279">
        <v>1</v>
      </c>
      <c r="E919" s="279">
        <v>2</v>
      </c>
      <c r="F919" s="293">
        <v>1.5</v>
      </c>
      <c r="G919" s="293"/>
      <c r="H919" s="280">
        <v>1.3</v>
      </c>
      <c r="I919" s="275">
        <f t="shared" si="83"/>
        <v>3.9000000000000004</v>
      </c>
      <c r="J919" s="343"/>
      <c r="L919" s="50">
        <v>0.3</v>
      </c>
      <c r="M919" s="50">
        <v>0.45</v>
      </c>
      <c r="N919" s="32">
        <f t="shared" si="84"/>
        <v>0.75</v>
      </c>
      <c r="O919" s="32">
        <f t="shared" si="85"/>
        <v>1.5</v>
      </c>
    </row>
    <row r="920" spans="1:15" ht="19">
      <c r="A920" s="292"/>
      <c r="B920" s="282" t="s">
        <v>103</v>
      </c>
      <c r="C920" s="273">
        <v>1</v>
      </c>
      <c r="D920" s="279">
        <v>1</v>
      </c>
      <c r="E920" s="279">
        <v>2</v>
      </c>
      <c r="F920" s="293">
        <v>1.2</v>
      </c>
      <c r="G920" s="293"/>
      <c r="H920" s="280">
        <v>1.45</v>
      </c>
      <c r="I920" s="275">
        <f t="shared" si="83"/>
        <v>3.48</v>
      </c>
      <c r="J920" s="343"/>
      <c r="L920" s="50">
        <v>0.3</v>
      </c>
      <c r="M920" s="50">
        <v>0.3</v>
      </c>
      <c r="N920" s="32">
        <f t="shared" si="84"/>
        <v>0.6</v>
      </c>
      <c r="O920" s="32">
        <f t="shared" si="85"/>
        <v>1.2</v>
      </c>
    </row>
    <row r="921" spans="1:15" ht="19">
      <c r="A921" s="292"/>
      <c r="B921" s="272" t="s">
        <v>104</v>
      </c>
      <c r="C921" s="273">
        <v>1</v>
      </c>
      <c r="D921" s="279">
        <v>1</v>
      </c>
      <c r="E921" s="273">
        <v>2</v>
      </c>
      <c r="F921" s="293">
        <v>1.5</v>
      </c>
      <c r="G921" s="293"/>
      <c r="H921" s="274">
        <v>1.45</v>
      </c>
      <c r="I921" s="275">
        <f t="shared" si="83"/>
        <v>4.3499999999999996</v>
      </c>
      <c r="J921" s="343"/>
      <c r="L921" s="48">
        <v>0.3</v>
      </c>
      <c r="M921" s="48">
        <v>0.45</v>
      </c>
      <c r="N921" s="32">
        <f t="shared" si="84"/>
        <v>0.75</v>
      </c>
      <c r="O921" s="32">
        <f t="shared" si="85"/>
        <v>1.5</v>
      </c>
    </row>
    <row r="922" spans="1:15" ht="19">
      <c r="A922" s="292"/>
      <c r="B922" s="272" t="s">
        <v>105</v>
      </c>
      <c r="C922" s="273">
        <v>1</v>
      </c>
      <c r="D922" s="279">
        <v>1</v>
      </c>
      <c r="E922" s="273">
        <v>2</v>
      </c>
      <c r="F922" s="293">
        <v>1.66</v>
      </c>
      <c r="G922" s="293"/>
      <c r="H922" s="274">
        <v>1.35</v>
      </c>
      <c r="I922" s="275">
        <f t="shared" si="83"/>
        <v>4.4820000000000002</v>
      </c>
      <c r="J922" s="343"/>
      <c r="L922" s="48">
        <v>0.23</v>
      </c>
      <c r="M922" s="48">
        <v>0.6</v>
      </c>
      <c r="N922" s="32">
        <f t="shared" si="84"/>
        <v>0.83</v>
      </c>
      <c r="O922" s="32">
        <f t="shared" si="85"/>
        <v>1.66</v>
      </c>
    </row>
    <row r="923" spans="1:15" ht="19">
      <c r="A923" s="271"/>
      <c r="B923" s="272" t="s">
        <v>17</v>
      </c>
      <c r="C923" s="273"/>
      <c r="D923" s="273"/>
      <c r="E923" s="273"/>
      <c r="F923" s="293">
        <v>0</v>
      </c>
      <c r="G923" s="293"/>
      <c r="H923" s="274"/>
      <c r="I923" s="275"/>
      <c r="J923" s="343"/>
      <c r="L923" s="48"/>
      <c r="M923" s="48"/>
      <c r="N923" s="32">
        <f t="shared" si="84"/>
        <v>0</v>
      </c>
      <c r="O923" s="32">
        <f t="shared" si="85"/>
        <v>0</v>
      </c>
    </row>
    <row r="924" spans="1:15" ht="19">
      <c r="A924" s="271"/>
      <c r="B924" s="272" t="s">
        <v>114</v>
      </c>
      <c r="C924" s="276">
        <v>1</v>
      </c>
      <c r="D924" s="273">
        <v>1</v>
      </c>
      <c r="E924" s="273">
        <v>2</v>
      </c>
      <c r="F924" s="293">
        <v>1.06</v>
      </c>
      <c r="G924" s="293"/>
      <c r="H924" s="274">
        <v>2.6</v>
      </c>
      <c r="I924" s="275">
        <f t="shared" ref="I924:I929" si="86">PRODUCT(C924:H924)</f>
        <v>5.5120000000000005</v>
      </c>
      <c r="J924" s="343"/>
      <c r="L924" s="48">
        <v>0.3</v>
      </c>
      <c r="M924" s="48">
        <v>0.23</v>
      </c>
      <c r="N924" s="32">
        <f t="shared" si="84"/>
        <v>0.53</v>
      </c>
      <c r="O924" s="32">
        <f t="shared" si="85"/>
        <v>1.06</v>
      </c>
    </row>
    <row r="925" spans="1:15" ht="19">
      <c r="A925" s="271"/>
      <c r="B925" s="272" t="s">
        <v>115</v>
      </c>
      <c r="C925" s="276">
        <v>1</v>
      </c>
      <c r="D925" s="273">
        <v>1</v>
      </c>
      <c r="E925" s="273">
        <v>2</v>
      </c>
      <c r="F925" s="293">
        <v>1.2</v>
      </c>
      <c r="G925" s="293"/>
      <c r="H925" s="274">
        <v>2.6</v>
      </c>
      <c r="I925" s="275">
        <f t="shared" si="86"/>
        <v>6.24</v>
      </c>
      <c r="J925" s="343"/>
      <c r="L925" s="48">
        <v>0.3</v>
      </c>
      <c r="M925" s="48">
        <v>0.3</v>
      </c>
      <c r="N925" s="32">
        <f t="shared" si="84"/>
        <v>0.6</v>
      </c>
      <c r="O925" s="32">
        <f t="shared" si="85"/>
        <v>1.2</v>
      </c>
    </row>
    <row r="926" spans="1:15" ht="19">
      <c r="A926" s="271"/>
      <c r="B926" s="272" t="s">
        <v>116</v>
      </c>
      <c r="C926" s="276">
        <v>1</v>
      </c>
      <c r="D926" s="273">
        <v>1</v>
      </c>
      <c r="E926" s="273">
        <v>4</v>
      </c>
      <c r="F926" s="293">
        <v>1.36</v>
      </c>
      <c r="G926" s="293"/>
      <c r="H926" s="274">
        <v>2.6</v>
      </c>
      <c r="I926" s="275">
        <f t="shared" si="86"/>
        <v>14.144000000000002</v>
      </c>
      <c r="J926" s="343"/>
      <c r="L926" s="48">
        <v>0.45</v>
      </c>
      <c r="M926" s="48">
        <v>0.23</v>
      </c>
      <c r="N926" s="32">
        <f t="shared" si="84"/>
        <v>0.68</v>
      </c>
      <c r="O926" s="32">
        <f t="shared" si="85"/>
        <v>1.36</v>
      </c>
    </row>
    <row r="927" spans="1:15" ht="19">
      <c r="A927" s="271"/>
      <c r="B927" s="272" t="s">
        <v>117</v>
      </c>
      <c r="C927" s="276">
        <v>1</v>
      </c>
      <c r="D927" s="273">
        <v>1</v>
      </c>
      <c r="E927" s="273">
        <v>9</v>
      </c>
      <c r="F927" s="293">
        <v>1.5</v>
      </c>
      <c r="G927" s="293"/>
      <c r="H927" s="274">
        <v>2.6</v>
      </c>
      <c r="I927" s="275">
        <f t="shared" si="86"/>
        <v>35.1</v>
      </c>
      <c r="J927" s="343"/>
      <c r="L927" s="48">
        <v>0.45</v>
      </c>
      <c r="M927" s="48">
        <v>0.3</v>
      </c>
      <c r="N927" s="32">
        <f t="shared" si="84"/>
        <v>0.75</v>
      </c>
      <c r="O927" s="32">
        <f t="shared" si="85"/>
        <v>1.5</v>
      </c>
    </row>
    <row r="928" spans="1:15" ht="19">
      <c r="A928" s="271"/>
      <c r="B928" s="272" t="s">
        <v>118</v>
      </c>
      <c r="C928" s="276">
        <v>1</v>
      </c>
      <c r="D928" s="273">
        <v>1</v>
      </c>
      <c r="E928" s="273">
        <v>4</v>
      </c>
      <c r="F928" s="293">
        <v>1.5</v>
      </c>
      <c r="G928" s="293"/>
      <c r="H928" s="274">
        <v>2.6</v>
      </c>
      <c r="I928" s="275">
        <f t="shared" si="86"/>
        <v>15.600000000000001</v>
      </c>
      <c r="J928" s="343"/>
      <c r="L928" s="48">
        <v>0.45</v>
      </c>
      <c r="M928" s="48">
        <v>0.3</v>
      </c>
      <c r="N928" s="32">
        <f t="shared" si="84"/>
        <v>0.75</v>
      </c>
      <c r="O928" s="32">
        <f t="shared" si="85"/>
        <v>1.5</v>
      </c>
    </row>
    <row r="929" spans="1:15" ht="19">
      <c r="A929" s="271"/>
      <c r="B929" s="272" t="s">
        <v>119</v>
      </c>
      <c r="C929" s="276">
        <v>1</v>
      </c>
      <c r="D929" s="273">
        <v>1</v>
      </c>
      <c r="E929" s="273">
        <v>4</v>
      </c>
      <c r="F929" s="293">
        <v>1.66</v>
      </c>
      <c r="G929" s="293"/>
      <c r="H929" s="274">
        <v>2.6</v>
      </c>
      <c r="I929" s="275">
        <f t="shared" si="86"/>
        <v>17.263999999999999</v>
      </c>
      <c r="J929" s="343"/>
      <c r="L929" s="48">
        <v>0.6</v>
      </c>
      <c r="M929" s="48">
        <v>0.23</v>
      </c>
      <c r="N929" s="32">
        <f t="shared" si="84"/>
        <v>0.83</v>
      </c>
      <c r="O929" s="32">
        <f t="shared" si="85"/>
        <v>1.66</v>
      </c>
    </row>
    <row r="930" spans="1:15" ht="19">
      <c r="A930" s="271"/>
      <c r="B930" s="272" t="s">
        <v>346</v>
      </c>
      <c r="C930" s="273"/>
      <c r="D930" s="273"/>
      <c r="E930" s="273"/>
      <c r="F930" s="293">
        <v>0</v>
      </c>
      <c r="G930" s="293"/>
      <c r="H930" s="274"/>
      <c r="I930" s="275"/>
      <c r="J930" s="343"/>
      <c r="L930" s="48"/>
      <c r="M930" s="48"/>
      <c r="N930" s="32">
        <f t="shared" si="84"/>
        <v>0</v>
      </c>
      <c r="O930" s="32">
        <f t="shared" si="85"/>
        <v>0</v>
      </c>
    </row>
    <row r="931" spans="1:15" ht="19">
      <c r="A931" s="271"/>
      <c r="B931" s="272" t="s">
        <v>114</v>
      </c>
      <c r="C931" s="276">
        <v>1</v>
      </c>
      <c r="D931" s="273">
        <v>1</v>
      </c>
      <c r="E931" s="273">
        <v>2</v>
      </c>
      <c r="F931" s="293">
        <v>1.06</v>
      </c>
      <c r="G931" s="293"/>
      <c r="H931" s="274">
        <v>2.6</v>
      </c>
      <c r="I931" s="275">
        <f t="shared" ref="I931:I945" si="87">PRODUCT(C931:H931)</f>
        <v>5.5120000000000005</v>
      </c>
      <c r="J931" s="343"/>
      <c r="L931" s="48">
        <v>0.3</v>
      </c>
      <c r="M931" s="48">
        <v>0.23</v>
      </c>
      <c r="N931" s="32">
        <f t="shared" si="84"/>
        <v>0.53</v>
      </c>
      <c r="O931" s="32">
        <f t="shared" si="85"/>
        <v>1.06</v>
      </c>
    </row>
    <row r="932" spans="1:15" ht="19">
      <c r="A932" s="271"/>
      <c r="B932" s="272" t="s">
        <v>115</v>
      </c>
      <c r="C932" s="276">
        <v>1</v>
      </c>
      <c r="D932" s="273">
        <v>1</v>
      </c>
      <c r="E932" s="273">
        <v>2</v>
      </c>
      <c r="F932" s="293">
        <v>1.2</v>
      </c>
      <c r="G932" s="293"/>
      <c r="H932" s="274">
        <v>2.6</v>
      </c>
      <c r="I932" s="275">
        <f t="shared" si="87"/>
        <v>6.24</v>
      </c>
      <c r="J932" s="343"/>
      <c r="L932" s="48">
        <v>0.3</v>
      </c>
      <c r="M932" s="48">
        <v>0.3</v>
      </c>
      <c r="N932" s="32">
        <f t="shared" si="84"/>
        <v>0.6</v>
      </c>
      <c r="O932" s="32">
        <f t="shared" si="85"/>
        <v>1.2</v>
      </c>
    </row>
    <row r="933" spans="1:15" ht="19">
      <c r="A933" s="271"/>
      <c r="B933" s="272" t="s">
        <v>116</v>
      </c>
      <c r="C933" s="276">
        <v>1</v>
      </c>
      <c r="D933" s="273">
        <v>1</v>
      </c>
      <c r="E933" s="273">
        <v>4</v>
      </c>
      <c r="F933" s="293">
        <v>1.36</v>
      </c>
      <c r="G933" s="293"/>
      <c r="H933" s="274">
        <v>2.6</v>
      </c>
      <c r="I933" s="275">
        <f t="shared" si="87"/>
        <v>14.144000000000002</v>
      </c>
      <c r="J933" s="343"/>
      <c r="L933" s="48">
        <v>0.45</v>
      </c>
      <c r="M933" s="48">
        <v>0.23</v>
      </c>
      <c r="N933" s="32">
        <f t="shared" si="84"/>
        <v>0.68</v>
      </c>
      <c r="O933" s="32">
        <f t="shared" si="85"/>
        <v>1.36</v>
      </c>
    </row>
    <row r="934" spans="1:15" ht="19">
      <c r="A934" s="271"/>
      <c r="B934" s="272" t="s">
        <v>117</v>
      </c>
      <c r="C934" s="276">
        <v>1</v>
      </c>
      <c r="D934" s="273">
        <v>1</v>
      </c>
      <c r="E934" s="273">
        <v>9</v>
      </c>
      <c r="F934" s="293">
        <v>1.5</v>
      </c>
      <c r="G934" s="293"/>
      <c r="H934" s="274">
        <v>2.6</v>
      </c>
      <c r="I934" s="275">
        <f t="shared" si="87"/>
        <v>35.1</v>
      </c>
      <c r="J934" s="343"/>
      <c r="L934" s="48">
        <v>0.45</v>
      </c>
      <c r="M934" s="48">
        <v>0.3</v>
      </c>
      <c r="N934" s="32">
        <f t="shared" si="84"/>
        <v>0.75</v>
      </c>
      <c r="O934" s="32">
        <f t="shared" si="85"/>
        <v>1.5</v>
      </c>
    </row>
    <row r="935" spans="1:15" ht="19">
      <c r="A935" s="271"/>
      <c r="B935" s="272" t="s">
        <v>118</v>
      </c>
      <c r="C935" s="276">
        <v>1</v>
      </c>
      <c r="D935" s="273">
        <v>1</v>
      </c>
      <c r="E935" s="273">
        <v>4</v>
      </c>
      <c r="F935" s="293">
        <v>1.5</v>
      </c>
      <c r="G935" s="293"/>
      <c r="H935" s="274">
        <v>2.6</v>
      </c>
      <c r="I935" s="275">
        <f t="shared" si="87"/>
        <v>15.600000000000001</v>
      </c>
      <c r="J935" s="343"/>
      <c r="L935" s="48">
        <v>0.45</v>
      </c>
      <c r="M935" s="48">
        <v>0.3</v>
      </c>
      <c r="N935" s="32">
        <f t="shared" si="84"/>
        <v>0.75</v>
      </c>
      <c r="O935" s="32">
        <f t="shared" si="85"/>
        <v>1.5</v>
      </c>
    </row>
    <row r="936" spans="1:15" ht="19">
      <c r="A936" s="271"/>
      <c r="B936" s="272" t="s">
        <v>119</v>
      </c>
      <c r="C936" s="276">
        <v>1</v>
      </c>
      <c r="D936" s="273">
        <v>1</v>
      </c>
      <c r="E936" s="273">
        <v>4</v>
      </c>
      <c r="F936" s="293">
        <v>1.66</v>
      </c>
      <c r="G936" s="293"/>
      <c r="H936" s="274">
        <v>2.6</v>
      </c>
      <c r="I936" s="275">
        <f t="shared" si="87"/>
        <v>17.263999999999999</v>
      </c>
      <c r="J936" s="343"/>
      <c r="L936" s="48">
        <v>0.6</v>
      </c>
      <c r="M936" s="48">
        <v>0.23</v>
      </c>
      <c r="N936" s="32">
        <f t="shared" si="84"/>
        <v>0.83</v>
      </c>
      <c r="O936" s="32">
        <f t="shared" si="85"/>
        <v>1.66</v>
      </c>
    </row>
    <row r="937" spans="1:15" ht="19">
      <c r="A937" s="271"/>
      <c r="B937" s="282" t="s">
        <v>173</v>
      </c>
      <c r="C937" s="279"/>
      <c r="D937" s="279"/>
      <c r="E937" s="279"/>
      <c r="F937" s="293"/>
      <c r="G937" s="293"/>
      <c r="H937" s="280"/>
      <c r="I937" s="275"/>
      <c r="J937" s="343"/>
      <c r="L937" s="50"/>
      <c r="M937" s="48"/>
      <c r="N937" s="32">
        <f t="shared" si="84"/>
        <v>0</v>
      </c>
      <c r="O937" s="32">
        <f t="shared" si="85"/>
        <v>0</v>
      </c>
    </row>
    <row r="938" spans="1:15" ht="19">
      <c r="A938" s="271"/>
      <c r="B938" s="282" t="s">
        <v>164</v>
      </c>
      <c r="C938" s="279">
        <v>1</v>
      </c>
      <c r="D938" s="279">
        <v>1</v>
      </c>
      <c r="E938" s="279">
        <v>2</v>
      </c>
      <c r="F938" s="280">
        <v>1.96</v>
      </c>
      <c r="G938" s="280">
        <v>0.7</v>
      </c>
      <c r="H938" s="280"/>
      <c r="I938" s="275">
        <f t="shared" si="87"/>
        <v>2.7439999999999998</v>
      </c>
      <c r="J938" s="343"/>
      <c r="N938" s="32">
        <f t="shared" ref="N938:N945" si="88">F938+G938</f>
        <v>2.66</v>
      </c>
      <c r="O938" s="32">
        <f t="shared" si="85"/>
        <v>5.32</v>
      </c>
    </row>
    <row r="939" spans="1:15" ht="19">
      <c r="A939" s="271"/>
      <c r="B939" s="282" t="s">
        <v>165</v>
      </c>
      <c r="C939" s="279">
        <v>1</v>
      </c>
      <c r="D939" s="279">
        <v>1</v>
      </c>
      <c r="E939" s="279">
        <v>2</v>
      </c>
      <c r="F939" s="280">
        <v>1.66</v>
      </c>
      <c r="G939" s="280">
        <v>0.7</v>
      </c>
      <c r="H939" s="280"/>
      <c r="I939" s="275">
        <f t="shared" si="87"/>
        <v>2.3239999999999998</v>
      </c>
      <c r="J939" s="343"/>
      <c r="N939" s="32">
        <f t="shared" si="88"/>
        <v>2.36</v>
      </c>
      <c r="O939" s="32">
        <f t="shared" si="85"/>
        <v>4.72</v>
      </c>
    </row>
    <row r="940" spans="1:15" ht="19">
      <c r="A940" s="271"/>
      <c r="B940" s="282" t="s">
        <v>166</v>
      </c>
      <c r="C940" s="279">
        <v>1</v>
      </c>
      <c r="D940" s="279">
        <v>1</v>
      </c>
      <c r="E940" s="279">
        <v>2</v>
      </c>
      <c r="F940" s="280">
        <v>1.51</v>
      </c>
      <c r="G940" s="280">
        <v>0.7</v>
      </c>
      <c r="H940" s="280"/>
      <c r="I940" s="275">
        <f t="shared" si="87"/>
        <v>2.1139999999999999</v>
      </c>
      <c r="J940" s="343"/>
      <c r="N940" s="32">
        <f t="shared" si="88"/>
        <v>2.21</v>
      </c>
      <c r="O940" s="32">
        <f t="shared" si="85"/>
        <v>4.42</v>
      </c>
    </row>
    <row r="941" spans="1:15" ht="19">
      <c r="A941" s="271"/>
      <c r="B941" s="282" t="s">
        <v>167</v>
      </c>
      <c r="C941" s="279">
        <v>1</v>
      </c>
      <c r="D941" s="279">
        <v>1</v>
      </c>
      <c r="E941" s="279">
        <v>2</v>
      </c>
      <c r="F941" s="280">
        <v>1.36</v>
      </c>
      <c r="G941" s="280">
        <v>0.7</v>
      </c>
      <c r="H941" s="280"/>
      <c r="I941" s="275">
        <f t="shared" si="87"/>
        <v>1.9039999999999999</v>
      </c>
      <c r="J941" s="343"/>
      <c r="N941" s="32">
        <f t="shared" si="88"/>
        <v>2.06</v>
      </c>
      <c r="O941" s="32">
        <f t="shared" si="85"/>
        <v>4.12</v>
      </c>
    </row>
    <row r="942" spans="1:15" ht="19">
      <c r="A942" s="271"/>
      <c r="B942" s="282" t="s">
        <v>168</v>
      </c>
      <c r="C942" s="279">
        <v>1</v>
      </c>
      <c r="D942" s="279">
        <v>1</v>
      </c>
      <c r="E942" s="279">
        <v>2</v>
      </c>
      <c r="F942" s="280">
        <v>1.31</v>
      </c>
      <c r="G942" s="280">
        <v>0.7</v>
      </c>
      <c r="H942" s="280"/>
      <c r="I942" s="275">
        <f t="shared" si="87"/>
        <v>1.8339999999999999</v>
      </c>
      <c r="J942" s="343"/>
      <c r="N942" s="32">
        <f t="shared" si="88"/>
        <v>2.0099999999999998</v>
      </c>
      <c r="O942" s="32">
        <f t="shared" si="85"/>
        <v>4.0199999999999996</v>
      </c>
    </row>
    <row r="943" spans="1:15" ht="19">
      <c r="A943" s="271"/>
      <c r="B943" s="282" t="s">
        <v>169</v>
      </c>
      <c r="C943" s="279">
        <v>1</v>
      </c>
      <c r="D943" s="279">
        <v>1</v>
      </c>
      <c r="E943" s="279">
        <v>2</v>
      </c>
      <c r="F943" s="280">
        <v>1.06</v>
      </c>
      <c r="G943" s="280">
        <v>0.7</v>
      </c>
      <c r="H943" s="280"/>
      <c r="I943" s="275">
        <f t="shared" si="87"/>
        <v>1.484</v>
      </c>
      <c r="J943" s="343"/>
      <c r="N943" s="32">
        <f t="shared" si="88"/>
        <v>1.76</v>
      </c>
      <c r="O943" s="32">
        <f t="shared" si="85"/>
        <v>3.52</v>
      </c>
    </row>
    <row r="944" spans="1:15" ht="19">
      <c r="A944" s="271"/>
      <c r="B944" s="282" t="s">
        <v>170</v>
      </c>
      <c r="C944" s="279">
        <v>1</v>
      </c>
      <c r="D944" s="279">
        <v>1</v>
      </c>
      <c r="E944" s="279">
        <v>2</v>
      </c>
      <c r="F944" s="280">
        <v>1.66</v>
      </c>
      <c r="G944" s="280">
        <v>0.7</v>
      </c>
      <c r="H944" s="280"/>
      <c r="I944" s="275">
        <f t="shared" si="87"/>
        <v>2.3239999999999998</v>
      </c>
      <c r="J944" s="343"/>
      <c r="N944" s="32">
        <f t="shared" si="88"/>
        <v>2.36</v>
      </c>
      <c r="O944" s="32">
        <f t="shared" si="85"/>
        <v>4.72</v>
      </c>
    </row>
    <row r="945" spans="1:15" ht="19">
      <c r="A945" s="271"/>
      <c r="B945" s="282" t="s">
        <v>174</v>
      </c>
      <c r="C945" s="279">
        <v>1</v>
      </c>
      <c r="D945" s="279">
        <v>1</v>
      </c>
      <c r="E945" s="279">
        <v>1</v>
      </c>
      <c r="F945" s="280">
        <v>2.5</v>
      </c>
      <c r="G945" s="280">
        <v>0.7</v>
      </c>
      <c r="H945" s="280"/>
      <c r="I945" s="275">
        <f t="shared" si="87"/>
        <v>1.75</v>
      </c>
      <c r="J945" s="343"/>
      <c r="N945" s="32">
        <f t="shared" si="88"/>
        <v>3.2</v>
      </c>
      <c r="O945" s="32">
        <f t="shared" si="85"/>
        <v>6.4</v>
      </c>
    </row>
    <row r="946" spans="1:15" ht="19">
      <c r="A946" s="271"/>
      <c r="B946" s="272" t="s">
        <v>321</v>
      </c>
      <c r="C946" s="273"/>
      <c r="D946" s="273"/>
      <c r="E946" s="273"/>
      <c r="F946" s="274"/>
      <c r="G946" s="274"/>
      <c r="H946" s="274"/>
      <c r="I946" s="275"/>
      <c r="J946" s="343"/>
    </row>
    <row r="947" spans="1:15" ht="19">
      <c r="A947" s="271"/>
      <c r="B947" s="272" t="s">
        <v>179</v>
      </c>
      <c r="C947" s="273"/>
      <c r="D947" s="273"/>
      <c r="E947" s="273"/>
      <c r="F947" s="274"/>
      <c r="G947" s="274"/>
      <c r="H947" s="274"/>
      <c r="I947" s="275">
        <v>110.34</v>
      </c>
      <c r="J947" s="343"/>
    </row>
    <row r="948" spans="1:15" ht="19">
      <c r="A948" s="271"/>
      <c r="B948" s="272" t="s">
        <v>322</v>
      </c>
      <c r="C948" s="273"/>
      <c r="D948" s="273"/>
      <c r="E948" s="273"/>
      <c r="F948" s="274"/>
      <c r="G948" s="274"/>
      <c r="H948" s="274"/>
      <c r="I948" s="275"/>
      <c r="J948" s="343"/>
    </row>
    <row r="949" spans="1:15" ht="19">
      <c r="A949" s="271"/>
      <c r="B949" s="272" t="s">
        <v>179</v>
      </c>
      <c r="C949" s="273"/>
      <c r="D949" s="273"/>
      <c r="E949" s="273"/>
      <c r="F949" s="274"/>
      <c r="G949" s="274"/>
      <c r="H949" s="274"/>
      <c r="I949" s="275">
        <f>I947</f>
        <v>110.34</v>
      </c>
      <c r="J949" s="343"/>
    </row>
    <row r="950" spans="1:15" ht="19">
      <c r="A950" s="271"/>
      <c r="B950" s="272" t="s">
        <v>323</v>
      </c>
      <c r="C950" s="273"/>
      <c r="D950" s="273"/>
      <c r="E950" s="273"/>
      <c r="F950" s="274"/>
      <c r="G950" s="274"/>
      <c r="H950" s="274"/>
      <c r="I950" s="275"/>
      <c r="J950" s="343"/>
    </row>
    <row r="951" spans="1:15" ht="19">
      <c r="A951" s="271"/>
      <c r="B951" s="272" t="s">
        <v>179</v>
      </c>
      <c r="C951" s="273"/>
      <c r="D951" s="273"/>
      <c r="E951" s="273"/>
      <c r="F951" s="274"/>
      <c r="G951" s="274"/>
      <c r="H951" s="274"/>
      <c r="I951" s="275">
        <f>I949</f>
        <v>110.34</v>
      </c>
      <c r="J951" s="343"/>
    </row>
    <row r="952" spans="1:15" ht="19">
      <c r="A952" s="271"/>
      <c r="B952" s="272" t="s">
        <v>324</v>
      </c>
      <c r="C952" s="273"/>
      <c r="D952" s="273"/>
      <c r="E952" s="273"/>
      <c r="F952" s="274"/>
      <c r="G952" s="274"/>
      <c r="H952" s="274"/>
      <c r="I952" s="275"/>
      <c r="J952" s="343"/>
    </row>
    <row r="953" spans="1:15" ht="19">
      <c r="A953" s="271"/>
      <c r="B953" s="272" t="s">
        <v>179</v>
      </c>
      <c r="C953" s="273"/>
      <c r="D953" s="273"/>
      <c r="E953" s="273"/>
      <c r="F953" s="274"/>
      <c r="G953" s="274"/>
      <c r="H953" s="274"/>
      <c r="I953" s="275">
        <f>I951</f>
        <v>110.34</v>
      </c>
      <c r="J953" s="343"/>
    </row>
    <row r="954" spans="1:15">
      <c r="A954" s="271"/>
      <c r="B954" s="293" t="s">
        <v>347</v>
      </c>
      <c r="C954" s="298"/>
      <c r="D954" s="298"/>
      <c r="E954" s="298"/>
      <c r="F954" s="293"/>
      <c r="G954" s="293"/>
      <c r="H954" s="293"/>
      <c r="I954" s="293"/>
      <c r="J954" s="343"/>
    </row>
    <row r="955" spans="1:15" ht="19">
      <c r="A955" s="271"/>
      <c r="B955" s="272" t="s">
        <v>114</v>
      </c>
      <c r="C955" s="276">
        <v>1</v>
      </c>
      <c r="D955" s="273">
        <v>1</v>
      </c>
      <c r="E955" s="273">
        <v>2</v>
      </c>
      <c r="F955" s="293">
        <v>1.06</v>
      </c>
      <c r="G955" s="293"/>
      <c r="H955" s="274">
        <v>1.2</v>
      </c>
      <c r="I955" s="275">
        <f t="shared" ref="I955:I960" si="89">PRODUCT(C955:H955)</f>
        <v>2.544</v>
      </c>
      <c r="J955" s="343"/>
    </row>
    <row r="956" spans="1:15" ht="19">
      <c r="A956" s="271"/>
      <c r="B956" s="272" t="s">
        <v>115</v>
      </c>
      <c r="C956" s="276">
        <v>1</v>
      </c>
      <c r="D956" s="273">
        <v>1</v>
      </c>
      <c r="E956" s="273">
        <v>2</v>
      </c>
      <c r="F956" s="293">
        <v>1.2</v>
      </c>
      <c r="G956" s="293"/>
      <c r="H956" s="274">
        <v>1.2</v>
      </c>
      <c r="I956" s="275">
        <f t="shared" si="89"/>
        <v>2.88</v>
      </c>
      <c r="J956" s="343"/>
      <c r="L956" s="48">
        <v>0.3</v>
      </c>
    </row>
    <row r="957" spans="1:15" ht="19">
      <c r="A957" s="271"/>
      <c r="B957" s="272" t="s">
        <v>116</v>
      </c>
      <c r="C957" s="276">
        <v>1</v>
      </c>
      <c r="D957" s="273">
        <v>1</v>
      </c>
      <c r="E957" s="273">
        <v>4</v>
      </c>
      <c r="F957" s="293">
        <v>1.36</v>
      </c>
      <c r="G957" s="293"/>
      <c r="H957" s="274">
        <v>1.2</v>
      </c>
      <c r="I957" s="275">
        <f t="shared" si="89"/>
        <v>6.5280000000000005</v>
      </c>
      <c r="J957" s="343"/>
      <c r="L957" s="48">
        <v>0.3</v>
      </c>
    </row>
    <row r="958" spans="1:15" ht="19">
      <c r="A958" s="271"/>
      <c r="B958" s="272" t="s">
        <v>117</v>
      </c>
      <c r="C958" s="276">
        <v>1</v>
      </c>
      <c r="D958" s="273">
        <v>1</v>
      </c>
      <c r="E958" s="273">
        <v>9</v>
      </c>
      <c r="F958" s="293">
        <v>1.5</v>
      </c>
      <c r="G958" s="293"/>
      <c r="H958" s="274">
        <v>1.2</v>
      </c>
      <c r="I958" s="275">
        <f t="shared" si="89"/>
        <v>16.2</v>
      </c>
      <c r="J958" s="343"/>
      <c r="L958" s="48">
        <v>0.45</v>
      </c>
    </row>
    <row r="959" spans="1:15" ht="19">
      <c r="A959" s="271"/>
      <c r="B959" s="272" t="s">
        <v>118</v>
      </c>
      <c r="C959" s="276">
        <v>1</v>
      </c>
      <c r="D959" s="273">
        <v>1</v>
      </c>
      <c r="E959" s="273">
        <v>4</v>
      </c>
      <c r="F959" s="293">
        <v>1.5</v>
      </c>
      <c r="G959" s="293"/>
      <c r="H959" s="274">
        <v>1.2</v>
      </c>
      <c r="I959" s="275">
        <f t="shared" si="89"/>
        <v>7.1999999999999993</v>
      </c>
      <c r="J959" s="343"/>
      <c r="L959" s="48">
        <v>0.45</v>
      </c>
    </row>
    <row r="960" spans="1:15" ht="19">
      <c r="A960" s="271"/>
      <c r="B960" s="272" t="s">
        <v>119</v>
      </c>
      <c r="C960" s="276">
        <v>1</v>
      </c>
      <c r="D960" s="273">
        <v>1</v>
      </c>
      <c r="E960" s="273">
        <v>4</v>
      </c>
      <c r="F960" s="293">
        <v>1.66</v>
      </c>
      <c r="G960" s="293"/>
      <c r="H960" s="274">
        <v>1.2</v>
      </c>
      <c r="I960" s="275">
        <f t="shared" si="89"/>
        <v>7.9679999999999991</v>
      </c>
      <c r="J960" s="343"/>
      <c r="L960" s="48">
        <v>0.45</v>
      </c>
      <c r="M960" s="48">
        <v>0.3</v>
      </c>
      <c r="N960" s="32">
        <f t="shared" ref="N960:N961" si="90">L960+M960</f>
        <v>0.75</v>
      </c>
      <c r="O960" s="32">
        <f t="shared" ref="O960:O961" si="91">N960*2</f>
        <v>1.5</v>
      </c>
    </row>
    <row r="961" spans="1:15" ht="19">
      <c r="A961" s="271"/>
      <c r="B961" s="272" t="s">
        <v>184</v>
      </c>
      <c r="C961" s="273"/>
      <c r="D961" s="273"/>
      <c r="E961" s="273"/>
      <c r="F961" s="274"/>
      <c r="G961" s="274"/>
      <c r="H961" s="274"/>
      <c r="I961" s="275"/>
      <c r="J961" s="343"/>
      <c r="L961" s="48">
        <v>0.6</v>
      </c>
      <c r="M961" s="48">
        <v>0.23</v>
      </c>
      <c r="N961" s="32">
        <f t="shared" si="90"/>
        <v>0.83</v>
      </c>
      <c r="O961" s="32">
        <f t="shared" si="91"/>
        <v>1.66</v>
      </c>
    </row>
    <row r="962" spans="1:15" ht="19">
      <c r="A962" s="271"/>
      <c r="B962" s="272" t="s">
        <v>118</v>
      </c>
      <c r="C962" s="276">
        <v>1</v>
      </c>
      <c r="D962" s="273">
        <v>1</v>
      </c>
      <c r="E962" s="273">
        <v>2</v>
      </c>
      <c r="F962" s="293">
        <v>1.5</v>
      </c>
      <c r="G962" s="274"/>
      <c r="H962" s="274">
        <v>3.2</v>
      </c>
      <c r="I962" s="275">
        <f t="shared" ref="I962:I963" si="92">PRODUCT(C962:H962)</f>
        <v>9.6000000000000014</v>
      </c>
      <c r="J962" s="343"/>
    </row>
    <row r="963" spans="1:15" ht="19">
      <c r="A963" s="271"/>
      <c r="B963" s="272" t="s">
        <v>119</v>
      </c>
      <c r="C963" s="276">
        <v>1</v>
      </c>
      <c r="D963" s="273">
        <v>1</v>
      </c>
      <c r="E963" s="273">
        <v>2</v>
      </c>
      <c r="F963" s="293">
        <v>1.66</v>
      </c>
      <c r="G963" s="274"/>
      <c r="H963" s="274">
        <v>3.2</v>
      </c>
      <c r="I963" s="275">
        <f t="shared" si="92"/>
        <v>10.624000000000001</v>
      </c>
      <c r="J963" s="343"/>
    </row>
    <row r="964" spans="1:15" ht="19">
      <c r="A964" s="271"/>
      <c r="B964" s="272" t="s">
        <v>185</v>
      </c>
      <c r="C964" s="273"/>
      <c r="D964" s="273"/>
      <c r="E964" s="273"/>
      <c r="F964" s="274"/>
      <c r="G964" s="274"/>
      <c r="H964" s="274"/>
      <c r="I964" s="275"/>
      <c r="J964" s="343"/>
    </row>
    <row r="965" spans="1:15" ht="19">
      <c r="A965" s="271"/>
      <c r="B965" s="272" t="s">
        <v>116</v>
      </c>
      <c r="C965" s="276">
        <v>1</v>
      </c>
      <c r="D965" s="273">
        <v>1</v>
      </c>
      <c r="E965" s="273">
        <v>4</v>
      </c>
      <c r="F965" s="293">
        <v>1.36</v>
      </c>
      <c r="G965" s="274"/>
      <c r="H965" s="274">
        <v>3.2</v>
      </c>
      <c r="I965" s="275">
        <f>PRODUCT(C965:H965)</f>
        <v>17.408000000000001</v>
      </c>
      <c r="J965" s="343"/>
    </row>
    <row r="966" spans="1:15" ht="19">
      <c r="A966" s="271"/>
      <c r="B966" s="272" t="s">
        <v>187</v>
      </c>
      <c r="C966" s="273"/>
      <c r="D966" s="273"/>
      <c r="E966" s="273"/>
      <c r="F966" s="274"/>
      <c r="G966" s="274"/>
      <c r="H966" s="289"/>
      <c r="I966" s="275"/>
      <c r="J966" s="343"/>
    </row>
    <row r="967" spans="1:15" ht="19">
      <c r="A967" s="271"/>
      <c r="B967" s="272" t="s">
        <v>195</v>
      </c>
      <c r="C967" s="273">
        <v>1</v>
      </c>
      <c r="D967" s="273">
        <v>1</v>
      </c>
      <c r="E967" s="273">
        <v>1</v>
      </c>
      <c r="F967" s="274">
        <v>1.36</v>
      </c>
      <c r="G967" s="274">
        <v>0.7</v>
      </c>
      <c r="H967" s="289"/>
      <c r="I967" s="275">
        <f>PRODUCT(C967:H967)</f>
        <v>0.95199999999999996</v>
      </c>
      <c r="J967" s="343"/>
    </row>
    <row r="968" spans="1:15">
      <c r="A968" s="271"/>
      <c r="B968" s="272"/>
      <c r="C968" s="273"/>
      <c r="D968" s="273"/>
      <c r="E968" s="273"/>
      <c r="F968" s="274"/>
      <c r="G968" s="274"/>
      <c r="H968" s="289"/>
      <c r="I968" s="275">
        <f>SUM(I912:I967)</f>
        <v>769.9200000000003</v>
      </c>
      <c r="J968" s="343"/>
    </row>
    <row r="969" spans="1:15" ht="19">
      <c r="A969" s="271"/>
      <c r="B969" s="272"/>
      <c r="C969" s="273"/>
      <c r="D969" s="273"/>
      <c r="E969" s="273"/>
      <c r="F969" s="274"/>
      <c r="G969" s="274"/>
      <c r="H969" s="289" t="s">
        <v>13</v>
      </c>
      <c r="I969" s="275">
        <v>770</v>
      </c>
      <c r="J969" s="343" t="s">
        <v>20</v>
      </c>
    </row>
    <row r="970" spans="1:15" ht="19">
      <c r="A970" s="271"/>
      <c r="B970" s="307" t="s">
        <v>35</v>
      </c>
      <c r="C970" s="273"/>
      <c r="D970" s="273"/>
      <c r="E970" s="273"/>
      <c r="F970" s="274"/>
      <c r="G970" s="274"/>
      <c r="H970" s="289"/>
      <c r="I970" s="275"/>
      <c r="J970" s="343"/>
    </row>
    <row r="971" spans="1:15" ht="19">
      <c r="A971" s="271"/>
      <c r="B971" s="272" t="s">
        <v>94</v>
      </c>
      <c r="C971" s="273">
        <v>1</v>
      </c>
      <c r="D971" s="273">
        <v>1</v>
      </c>
      <c r="E971" s="273">
        <v>2</v>
      </c>
      <c r="F971" s="274">
        <v>8.2799999999999994</v>
      </c>
      <c r="G971" s="274"/>
      <c r="H971" s="274">
        <v>1.65</v>
      </c>
      <c r="I971" s="275">
        <f>PRODUCT(C971:H971)</f>
        <v>27.323999999999998</v>
      </c>
      <c r="J971" s="343"/>
    </row>
    <row r="972" spans="1:15" ht="19">
      <c r="A972" s="271"/>
      <c r="B972" s="272" t="s">
        <v>351</v>
      </c>
      <c r="C972" s="273"/>
      <c r="D972" s="273"/>
      <c r="E972" s="273"/>
      <c r="F972" s="274"/>
      <c r="G972" s="274"/>
      <c r="H972" s="289"/>
      <c r="I972" s="275"/>
      <c r="J972" s="343"/>
    </row>
    <row r="973" spans="1:15" ht="19">
      <c r="A973" s="271"/>
      <c r="B973" s="272" t="s">
        <v>199</v>
      </c>
      <c r="C973" s="273">
        <v>1</v>
      </c>
      <c r="D973" s="273">
        <v>1</v>
      </c>
      <c r="E973" s="273">
        <v>2</v>
      </c>
      <c r="F973" s="274">
        <v>11.72</v>
      </c>
      <c r="G973" s="274"/>
      <c r="H973" s="289">
        <v>1.5</v>
      </c>
      <c r="I973" s="275">
        <f>PRODUCT(C973:H973)</f>
        <v>35.160000000000004</v>
      </c>
      <c r="J973" s="343"/>
    </row>
    <row r="974" spans="1:15" ht="19">
      <c r="A974" s="271"/>
      <c r="B974" s="272" t="s">
        <v>200</v>
      </c>
      <c r="C974" s="273">
        <v>1</v>
      </c>
      <c r="D974" s="273">
        <v>1</v>
      </c>
      <c r="E974" s="273">
        <v>2</v>
      </c>
      <c r="F974" s="274">
        <v>1.53</v>
      </c>
      <c r="G974" s="274"/>
      <c r="H974" s="289">
        <v>1.5</v>
      </c>
      <c r="I974" s="275">
        <f>PRODUCT(C974:H974)</f>
        <v>4.59</v>
      </c>
      <c r="J974" s="343"/>
    </row>
    <row r="975" spans="1:15">
      <c r="A975" s="271"/>
      <c r="B975" s="293"/>
      <c r="C975" s="298"/>
      <c r="D975" s="298"/>
      <c r="E975" s="298"/>
      <c r="F975" s="293"/>
      <c r="G975" s="293"/>
      <c r="H975" s="293"/>
      <c r="I975" s="293">
        <f>SUM(I971:I974)</f>
        <v>67.073999999999998</v>
      </c>
      <c r="J975" s="343"/>
    </row>
    <row r="976" spans="1:15" ht="19">
      <c r="A976" s="271"/>
      <c r="B976" s="293"/>
      <c r="C976" s="298"/>
      <c r="D976" s="298"/>
      <c r="E976" s="298"/>
      <c r="F976" s="293"/>
      <c r="G976" s="293"/>
      <c r="H976" s="293" t="s">
        <v>13</v>
      </c>
      <c r="I976" s="293">
        <v>67.099999999999994</v>
      </c>
      <c r="J976" s="343" t="s">
        <v>20</v>
      </c>
    </row>
    <row r="977" spans="1:10" ht="76">
      <c r="A977" s="271">
        <v>20</v>
      </c>
      <c r="B977" s="7" t="s">
        <v>1367</v>
      </c>
      <c r="C977" s="273"/>
      <c r="D977" s="298"/>
      <c r="E977" s="298"/>
      <c r="F977" s="293"/>
      <c r="G977" s="293"/>
      <c r="H977" s="293"/>
      <c r="I977" s="293"/>
      <c r="J977" s="343"/>
    </row>
    <row r="978" spans="1:10" ht="19">
      <c r="A978" s="271"/>
      <c r="B978" s="272" t="s">
        <v>352</v>
      </c>
      <c r="C978" s="273"/>
      <c r="D978" s="298"/>
      <c r="E978" s="298"/>
      <c r="F978" s="293"/>
      <c r="G978" s="293"/>
      <c r="H978" s="293"/>
      <c r="I978" s="293">
        <f>I722</f>
        <v>1691.1</v>
      </c>
      <c r="J978" s="343"/>
    </row>
    <row r="979" spans="1:10" ht="209">
      <c r="A979" s="271">
        <v>21</v>
      </c>
      <c r="B979" s="290" t="s">
        <v>1368</v>
      </c>
      <c r="C979" s="273"/>
      <c r="D979" s="298"/>
      <c r="E979" s="298"/>
      <c r="F979" s="293"/>
      <c r="G979" s="293"/>
      <c r="H979" s="293"/>
      <c r="I979" s="293"/>
      <c r="J979" s="343"/>
    </row>
    <row r="980" spans="1:10" ht="19">
      <c r="A980" s="271"/>
      <c r="B980" s="272" t="s">
        <v>307</v>
      </c>
      <c r="C980" s="273"/>
      <c r="D980" s="273"/>
      <c r="E980" s="273"/>
      <c r="F980" s="274"/>
      <c r="G980" s="274"/>
      <c r="H980" s="274"/>
      <c r="I980" s="275"/>
      <c r="J980" s="343"/>
    </row>
    <row r="981" spans="1:10" ht="19">
      <c r="A981" s="271"/>
      <c r="B981" s="272" t="s">
        <v>308</v>
      </c>
      <c r="C981" s="273"/>
      <c r="D981" s="273"/>
      <c r="E981" s="273"/>
      <c r="F981" s="274"/>
      <c r="G981" s="274"/>
      <c r="H981" s="274"/>
      <c r="I981" s="275"/>
      <c r="J981" s="343"/>
    </row>
    <row r="982" spans="1:10" ht="19">
      <c r="A982" s="271"/>
      <c r="B982" s="272" t="s">
        <v>309</v>
      </c>
      <c r="C982" s="273">
        <v>1</v>
      </c>
      <c r="D982" s="273">
        <v>1</v>
      </c>
      <c r="E982" s="273">
        <v>1</v>
      </c>
      <c r="F982" s="274">
        <v>10.29</v>
      </c>
      <c r="G982" s="274"/>
      <c r="H982" s="274">
        <v>3.05</v>
      </c>
      <c r="I982" s="275">
        <f t="shared" ref="I982:I989" si="93">PRODUCT(C982:H982)</f>
        <v>31.384499999999996</v>
      </c>
      <c r="J982" s="343"/>
    </row>
    <row r="983" spans="1:10" ht="19">
      <c r="A983" s="271"/>
      <c r="B983" s="282" t="s">
        <v>310</v>
      </c>
      <c r="C983" s="279">
        <v>1</v>
      </c>
      <c r="D983" s="279">
        <v>1</v>
      </c>
      <c r="E983" s="279">
        <v>2</v>
      </c>
      <c r="F983" s="280">
        <v>6.5</v>
      </c>
      <c r="G983" s="280"/>
      <c r="H983" s="289">
        <v>1.8</v>
      </c>
      <c r="I983" s="275">
        <f t="shared" si="93"/>
        <v>23.400000000000002</v>
      </c>
      <c r="J983" s="343"/>
    </row>
    <row r="984" spans="1:10" ht="19">
      <c r="A984" s="271"/>
      <c r="B984" s="272" t="s">
        <v>212</v>
      </c>
      <c r="C984" s="273">
        <v>1</v>
      </c>
      <c r="D984" s="273">
        <v>1</v>
      </c>
      <c r="E984" s="273">
        <v>1</v>
      </c>
      <c r="F984" s="274">
        <v>9.16</v>
      </c>
      <c r="G984" s="274"/>
      <c r="H984" s="289">
        <v>2.9249999999999998</v>
      </c>
      <c r="I984" s="275">
        <f t="shared" si="93"/>
        <v>26.792999999999999</v>
      </c>
      <c r="J984" s="343"/>
    </row>
    <row r="985" spans="1:10" ht="19">
      <c r="A985" s="271"/>
      <c r="B985" s="272" t="s">
        <v>311</v>
      </c>
      <c r="C985" s="273">
        <v>-1</v>
      </c>
      <c r="D985" s="273">
        <v>1</v>
      </c>
      <c r="E985" s="273">
        <v>1</v>
      </c>
      <c r="F985" s="274">
        <v>0.9</v>
      </c>
      <c r="G985" s="274"/>
      <c r="H985" s="274">
        <v>2.1</v>
      </c>
      <c r="I985" s="275">
        <f t="shared" si="93"/>
        <v>-1.8900000000000001</v>
      </c>
      <c r="J985" s="343"/>
    </row>
    <row r="986" spans="1:10" ht="19">
      <c r="A986" s="271"/>
      <c r="B986" s="272" t="s">
        <v>208</v>
      </c>
      <c r="C986" s="273">
        <v>1</v>
      </c>
      <c r="D986" s="273">
        <v>1</v>
      </c>
      <c r="E986" s="273">
        <v>1</v>
      </c>
      <c r="F986" s="274">
        <v>10.76</v>
      </c>
      <c r="G986" s="274"/>
      <c r="H986" s="289">
        <v>2.9249999999999998</v>
      </c>
      <c r="I986" s="275">
        <f t="shared" si="93"/>
        <v>31.472999999999999</v>
      </c>
      <c r="J986" s="343"/>
    </row>
    <row r="987" spans="1:10" ht="19">
      <c r="A987" s="271"/>
      <c r="B987" s="272" t="s">
        <v>311</v>
      </c>
      <c r="C987" s="273">
        <v>-1</v>
      </c>
      <c r="D987" s="273">
        <v>1</v>
      </c>
      <c r="E987" s="273">
        <v>1</v>
      </c>
      <c r="F987" s="274">
        <v>0.9</v>
      </c>
      <c r="G987" s="274"/>
      <c r="H987" s="274">
        <v>2.1</v>
      </c>
      <c r="I987" s="275">
        <f t="shared" si="93"/>
        <v>-1.8900000000000001</v>
      </c>
      <c r="J987" s="343"/>
    </row>
    <row r="988" spans="1:10" ht="19">
      <c r="A988" s="271"/>
      <c r="B988" s="272" t="s">
        <v>312</v>
      </c>
      <c r="C988" s="273">
        <v>1</v>
      </c>
      <c r="D988" s="273">
        <v>1</v>
      </c>
      <c r="E988" s="273">
        <v>1</v>
      </c>
      <c r="F988" s="274">
        <v>6.86</v>
      </c>
      <c r="G988" s="274"/>
      <c r="H988" s="274">
        <v>2.9249999999999998</v>
      </c>
      <c r="I988" s="275">
        <f t="shared" si="93"/>
        <v>20.0655</v>
      </c>
      <c r="J988" s="343"/>
    </row>
    <row r="989" spans="1:10" ht="19">
      <c r="A989" s="271"/>
      <c r="B989" s="302" t="s">
        <v>313</v>
      </c>
      <c r="C989" s="303">
        <v>-1</v>
      </c>
      <c r="D989" s="303">
        <v>1</v>
      </c>
      <c r="E989" s="303">
        <v>1</v>
      </c>
      <c r="F989" s="304">
        <v>0.75</v>
      </c>
      <c r="G989" s="304"/>
      <c r="H989" s="304">
        <v>2.1</v>
      </c>
      <c r="I989" s="305">
        <f t="shared" si="93"/>
        <v>-1.5750000000000002</v>
      </c>
      <c r="J989" s="343"/>
    </row>
    <row r="990" spans="1:10" ht="19">
      <c r="A990" s="271"/>
      <c r="B990" s="272" t="s">
        <v>314</v>
      </c>
      <c r="C990" s="273"/>
      <c r="D990" s="273"/>
      <c r="E990" s="273"/>
      <c r="F990" s="274"/>
      <c r="G990" s="274"/>
      <c r="H990" s="274"/>
      <c r="I990" s="275"/>
      <c r="J990" s="343"/>
    </row>
    <row r="991" spans="1:10" ht="19">
      <c r="A991" s="271"/>
      <c r="B991" s="272" t="s">
        <v>311</v>
      </c>
      <c r="C991" s="273">
        <v>1</v>
      </c>
      <c r="D991" s="273">
        <v>1</v>
      </c>
      <c r="E991" s="273">
        <v>1</v>
      </c>
      <c r="F991" s="293">
        <v>5.0999999999999996</v>
      </c>
      <c r="G991" s="293">
        <v>0.12</v>
      </c>
      <c r="H991" s="293"/>
      <c r="I991" s="275">
        <f t="shared" ref="I991:I992" si="94">PRODUCT(C991:H991)</f>
        <v>0.61199999999999999</v>
      </c>
      <c r="J991" s="343"/>
    </row>
    <row r="992" spans="1:10" ht="19">
      <c r="A992" s="271"/>
      <c r="B992" s="302" t="s">
        <v>313</v>
      </c>
      <c r="C992" s="303">
        <v>1</v>
      </c>
      <c r="D992" s="303">
        <v>1</v>
      </c>
      <c r="E992" s="303">
        <v>1</v>
      </c>
      <c r="F992" s="306">
        <v>4.95</v>
      </c>
      <c r="G992" s="306">
        <v>0.12</v>
      </c>
      <c r="H992" s="306"/>
      <c r="I992" s="305">
        <f t="shared" si="94"/>
        <v>0.59399999999999997</v>
      </c>
      <c r="J992" s="343"/>
    </row>
    <row r="993" spans="1:10" ht="19">
      <c r="A993" s="271"/>
      <c r="B993" s="272" t="s">
        <v>315</v>
      </c>
      <c r="C993" s="273"/>
      <c r="D993" s="273"/>
      <c r="E993" s="273"/>
      <c r="F993" s="274"/>
      <c r="G993" s="274"/>
      <c r="H993" s="289"/>
      <c r="I993" s="275"/>
      <c r="J993" s="343"/>
    </row>
    <row r="994" spans="1:10" ht="19">
      <c r="A994" s="271"/>
      <c r="B994" s="272" t="s">
        <v>309</v>
      </c>
      <c r="C994" s="273">
        <v>1</v>
      </c>
      <c r="D994" s="273">
        <v>1</v>
      </c>
      <c r="E994" s="273">
        <v>1</v>
      </c>
      <c r="F994" s="274">
        <v>10.29</v>
      </c>
      <c r="G994" s="274"/>
      <c r="H994" s="274">
        <v>3.05</v>
      </c>
      <c r="I994" s="275">
        <f t="shared" ref="I994:I1019" si="95">PRODUCT(C994:H994)</f>
        <v>31.384499999999996</v>
      </c>
      <c r="J994" s="343"/>
    </row>
    <row r="995" spans="1:10" ht="19">
      <c r="A995" s="271"/>
      <c r="B995" s="282" t="s">
        <v>310</v>
      </c>
      <c r="C995" s="279">
        <v>1</v>
      </c>
      <c r="D995" s="279">
        <v>1</v>
      </c>
      <c r="E995" s="279">
        <v>2</v>
      </c>
      <c r="F995" s="280">
        <v>6.5</v>
      </c>
      <c r="G995" s="280"/>
      <c r="H995" s="289">
        <v>1.8</v>
      </c>
      <c r="I995" s="275">
        <f t="shared" si="95"/>
        <v>23.400000000000002</v>
      </c>
      <c r="J995" s="343"/>
    </row>
    <row r="996" spans="1:10" ht="19">
      <c r="A996" s="271"/>
      <c r="B996" s="272" t="s">
        <v>212</v>
      </c>
      <c r="C996" s="273">
        <v>1</v>
      </c>
      <c r="D996" s="273">
        <v>1</v>
      </c>
      <c r="E996" s="273">
        <v>1</v>
      </c>
      <c r="F996" s="274">
        <v>9.16</v>
      </c>
      <c r="G996" s="274"/>
      <c r="H996" s="289">
        <v>2.9249999999999998</v>
      </c>
      <c r="I996" s="275">
        <f t="shared" si="95"/>
        <v>26.792999999999999</v>
      </c>
      <c r="J996" s="343"/>
    </row>
    <row r="997" spans="1:10" ht="19">
      <c r="A997" s="271"/>
      <c r="B997" s="272" t="s">
        <v>85</v>
      </c>
      <c r="C997" s="273">
        <v>1</v>
      </c>
      <c r="D997" s="273">
        <v>1</v>
      </c>
      <c r="E997" s="273">
        <v>2</v>
      </c>
      <c r="F997" s="274">
        <v>14.94</v>
      </c>
      <c r="G997" s="274"/>
      <c r="H997" s="289">
        <v>2.9249999999999998</v>
      </c>
      <c r="I997" s="275">
        <f t="shared" si="95"/>
        <v>87.398999999999987</v>
      </c>
      <c r="J997" s="343"/>
    </row>
    <row r="998" spans="1:10" ht="19">
      <c r="A998" s="271"/>
      <c r="B998" s="272" t="s">
        <v>316</v>
      </c>
      <c r="C998" s="273">
        <v>1</v>
      </c>
      <c r="D998" s="273">
        <v>1</v>
      </c>
      <c r="E998" s="273">
        <v>2</v>
      </c>
      <c r="F998" s="274">
        <v>12.2</v>
      </c>
      <c r="G998" s="274"/>
      <c r="H998" s="289">
        <v>2.9249999999999998</v>
      </c>
      <c r="I998" s="275">
        <f t="shared" si="95"/>
        <v>71.36999999999999</v>
      </c>
      <c r="J998" s="343"/>
    </row>
    <row r="999" spans="1:10" ht="19">
      <c r="A999" s="271"/>
      <c r="B999" s="272" t="s">
        <v>317</v>
      </c>
      <c r="C999" s="273">
        <v>1</v>
      </c>
      <c r="D999" s="273">
        <v>1</v>
      </c>
      <c r="E999" s="273">
        <v>2</v>
      </c>
      <c r="F999" s="274">
        <v>6.76</v>
      </c>
      <c r="G999" s="274"/>
      <c r="H999" s="289">
        <v>2.9249999999999998</v>
      </c>
      <c r="I999" s="275">
        <f t="shared" si="95"/>
        <v>39.545999999999999</v>
      </c>
      <c r="J999" s="343"/>
    </row>
    <row r="1000" spans="1:10" ht="19">
      <c r="A1000" s="271"/>
      <c r="B1000" s="272" t="s">
        <v>318</v>
      </c>
      <c r="C1000" s="273">
        <v>1</v>
      </c>
      <c r="D1000" s="273">
        <v>1</v>
      </c>
      <c r="E1000" s="273">
        <v>2</v>
      </c>
      <c r="F1000" s="274">
        <v>7.44</v>
      </c>
      <c r="G1000" s="274"/>
      <c r="H1000" s="289">
        <v>2.9249999999999998</v>
      </c>
      <c r="I1000" s="275">
        <f t="shared" si="95"/>
        <v>43.524000000000001</v>
      </c>
      <c r="J1000" s="343"/>
    </row>
    <row r="1001" spans="1:10" ht="19">
      <c r="A1001" s="271"/>
      <c r="B1001" s="272" t="s">
        <v>147</v>
      </c>
      <c r="C1001" s="273">
        <v>1</v>
      </c>
      <c r="D1001" s="273">
        <v>1</v>
      </c>
      <c r="E1001" s="273">
        <v>2</v>
      </c>
      <c r="F1001" s="274">
        <v>12.2</v>
      </c>
      <c r="G1001" s="274"/>
      <c r="H1001" s="289">
        <v>2.9249999999999998</v>
      </c>
      <c r="I1001" s="275">
        <f t="shared" si="95"/>
        <v>71.36999999999999</v>
      </c>
      <c r="J1001" s="343"/>
    </row>
    <row r="1002" spans="1:10" ht="19">
      <c r="A1002" s="271"/>
      <c r="B1002" s="272" t="s">
        <v>84</v>
      </c>
      <c r="C1002" s="273">
        <v>1</v>
      </c>
      <c r="D1002" s="273">
        <v>1</v>
      </c>
      <c r="E1002" s="273">
        <v>2</v>
      </c>
      <c r="F1002" s="274">
        <v>8.7799999999999994</v>
      </c>
      <c r="G1002" s="274"/>
      <c r="H1002" s="289">
        <v>2.9249999999999998</v>
      </c>
      <c r="I1002" s="275">
        <f t="shared" si="95"/>
        <v>51.362999999999992</v>
      </c>
      <c r="J1002" s="343"/>
    </row>
    <row r="1003" spans="1:10" ht="19">
      <c r="A1003" s="271"/>
      <c r="B1003" s="272" t="s">
        <v>253</v>
      </c>
      <c r="C1003" s="273">
        <v>1</v>
      </c>
      <c r="D1003" s="273">
        <v>1</v>
      </c>
      <c r="E1003" s="273">
        <v>2</v>
      </c>
      <c r="F1003" s="274">
        <v>7.8</v>
      </c>
      <c r="G1003" s="274"/>
      <c r="H1003" s="289">
        <v>2.9249999999999998</v>
      </c>
      <c r="I1003" s="275">
        <f t="shared" si="95"/>
        <v>45.629999999999995</v>
      </c>
      <c r="J1003" s="343"/>
    </row>
    <row r="1004" spans="1:10" ht="19">
      <c r="A1004" s="271"/>
      <c r="B1004" s="272" t="s">
        <v>152</v>
      </c>
      <c r="C1004" s="273">
        <v>1</v>
      </c>
      <c r="D1004" s="273">
        <v>1</v>
      </c>
      <c r="E1004" s="273">
        <v>2</v>
      </c>
      <c r="F1004" s="274">
        <v>6.5</v>
      </c>
      <c r="G1004" s="274"/>
      <c r="H1004" s="289">
        <v>2.9249999999999998</v>
      </c>
      <c r="I1004" s="275">
        <f t="shared" si="95"/>
        <v>38.024999999999999</v>
      </c>
      <c r="J1004" s="343"/>
    </row>
    <row r="1005" spans="1:10" ht="19">
      <c r="A1005" s="271"/>
      <c r="B1005" s="272" t="s">
        <v>319</v>
      </c>
      <c r="C1005" s="273">
        <v>1</v>
      </c>
      <c r="D1005" s="273">
        <v>1</v>
      </c>
      <c r="E1005" s="273">
        <v>2</v>
      </c>
      <c r="F1005" s="274">
        <v>4.54</v>
      </c>
      <c r="G1005" s="274"/>
      <c r="H1005" s="289">
        <v>2.9249999999999998</v>
      </c>
      <c r="I1005" s="275">
        <f t="shared" si="95"/>
        <v>26.558999999999997</v>
      </c>
      <c r="J1005" s="343"/>
    </row>
    <row r="1006" spans="1:10" ht="19">
      <c r="A1006" s="271"/>
      <c r="B1006" s="272" t="s">
        <v>284</v>
      </c>
      <c r="C1006" s="273">
        <v>-1</v>
      </c>
      <c r="D1006" s="273">
        <v>1</v>
      </c>
      <c r="E1006" s="273">
        <v>1</v>
      </c>
      <c r="F1006" s="274">
        <v>1.8</v>
      </c>
      <c r="G1006" s="274"/>
      <c r="H1006" s="274">
        <v>1.35</v>
      </c>
      <c r="I1006" s="275">
        <f t="shared" si="95"/>
        <v>-2.4300000000000002</v>
      </c>
      <c r="J1006" s="343"/>
    </row>
    <row r="1007" spans="1:10" ht="19">
      <c r="A1007" s="271"/>
      <c r="B1007" s="272" t="s">
        <v>285</v>
      </c>
      <c r="C1007" s="273">
        <v>-1</v>
      </c>
      <c r="D1007" s="273">
        <v>1</v>
      </c>
      <c r="E1007" s="273">
        <v>2</v>
      </c>
      <c r="F1007" s="274">
        <v>1.5</v>
      </c>
      <c r="G1007" s="274"/>
      <c r="H1007" s="274">
        <v>1.35</v>
      </c>
      <c r="I1007" s="275">
        <f t="shared" si="95"/>
        <v>-4.0500000000000007</v>
      </c>
      <c r="J1007" s="343"/>
    </row>
    <row r="1008" spans="1:10" ht="19">
      <c r="A1008" s="271"/>
      <c r="B1008" s="272" t="s">
        <v>286</v>
      </c>
      <c r="C1008" s="273">
        <v>-1</v>
      </c>
      <c r="D1008" s="273">
        <v>1</v>
      </c>
      <c r="E1008" s="273">
        <v>2</v>
      </c>
      <c r="F1008" s="293">
        <v>0.6</v>
      </c>
      <c r="G1008" s="274"/>
      <c r="H1008" s="274">
        <v>1.35</v>
      </c>
      <c r="I1008" s="275">
        <f t="shared" si="95"/>
        <v>-1.62</v>
      </c>
      <c r="J1008" s="343"/>
    </row>
    <row r="1009" spans="1:10" ht="19">
      <c r="A1009" s="271"/>
      <c r="B1009" s="272" t="s">
        <v>287</v>
      </c>
      <c r="C1009" s="273">
        <v>-1</v>
      </c>
      <c r="D1009" s="273">
        <v>1</v>
      </c>
      <c r="E1009" s="273">
        <v>2</v>
      </c>
      <c r="F1009" s="274">
        <v>1.85</v>
      </c>
      <c r="G1009" s="274"/>
      <c r="H1009" s="274">
        <v>1.35</v>
      </c>
      <c r="I1009" s="275">
        <f t="shared" si="95"/>
        <v>-4.995000000000001</v>
      </c>
      <c r="J1009" s="343"/>
    </row>
    <row r="1010" spans="1:10" ht="19">
      <c r="A1010" s="271"/>
      <c r="B1010" s="272" t="s">
        <v>288</v>
      </c>
      <c r="C1010" s="273">
        <v>-1</v>
      </c>
      <c r="D1010" s="273">
        <v>1</v>
      </c>
      <c r="E1010" s="273">
        <v>2</v>
      </c>
      <c r="F1010" s="274">
        <v>1.2</v>
      </c>
      <c r="G1010" s="274"/>
      <c r="H1010" s="274">
        <v>1.05</v>
      </c>
      <c r="I1010" s="275">
        <f t="shared" si="95"/>
        <v>-2.52</v>
      </c>
      <c r="J1010" s="343"/>
    </row>
    <row r="1011" spans="1:10" ht="19">
      <c r="A1011" s="271"/>
      <c r="B1011" s="272" t="s">
        <v>289</v>
      </c>
      <c r="C1011" s="273">
        <v>-1</v>
      </c>
      <c r="D1011" s="273">
        <v>1</v>
      </c>
      <c r="E1011" s="273">
        <v>2</v>
      </c>
      <c r="F1011" s="274">
        <v>1.2</v>
      </c>
      <c r="G1011" s="274"/>
      <c r="H1011" s="274">
        <v>1.35</v>
      </c>
      <c r="I1011" s="275">
        <f t="shared" si="95"/>
        <v>-3.24</v>
      </c>
      <c r="J1011" s="343"/>
    </row>
    <row r="1012" spans="1:10" ht="19">
      <c r="A1012" s="271"/>
      <c r="B1012" s="272" t="s">
        <v>290</v>
      </c>
      <c r="C1012" s="273">
        <v>-1</v>
      </c>
      <c r="D1012" s="273">
        <v>2</v>
      </c>
      <c r="E1012" s="273">
        <v>2</v>
      </c>
      <c r="F1012" s="274">
        <v>0.75</v>
      </c>
      <c r="G1012" s="274"/>
      <c r="H1012" s="274">
        <v>0.6</v>
      </c>
      <c r="I1012" s="275">
        <f t="shared" si="95"/>
        <v>-1.7999999999999998</v>
      </c>
      <c r="J1012" s="343"/>
    </row>
    <row r="1013" spans="1:10" ht="19">
      <c r="A1013" s="271"/>
      <c r="B1013" s="272" t="s">
        <v>291</v>
      </c>
      <c r="C1013" s="273">
        <v>-1</v>
      </c>
      <c r="D1013" s="273">
        <v>1</v>
      </c>
      <c r="E1013" s="273">
        <v>2</v>
      </c>
      <c r="F1013" s="274">
        <v>1.06</v>
      </c>
      <c r="G1013" s="274"/>
      <c r="H1013" s="274">
        <v>1.35</v>
      </c>
      <c r="I1013" s="275">
        <f t="shared" si="95"/>
        <v>-2.8620000000000005</v>
      </c>
      <c r="J1013" s="343"/>
    </row>
    <row r="1014" spans="1:10" ht="19">
      <c r="A1014" s="271"/>
      <c r="B1014" s="272" t="s">
        <v>292</v>
      </c>
      <c r="C1014" s="273">
        <v>-1</v>
      </c>
      <c r="D1014" s="273">
        <v>1</v>
      </c>
      <c r="E1014" s="273">
        <v>2</v>
      </c>
      <c r="F1014" s="274">
        <v>12.43</v>
      </c>
      <c r="G1014" s="274"/>
      <c r="H1014" s="274">
        <v>1.2</v>
      </c>
      <c r="I1014" s="275">
        <f t="shared" si="95"/>
        <v>-29.831999999999997</v>
      </c>
      <c r="J1014" s="343"/>
    </row>
    <row r="1015" spans="1:10" ht="19">
      <c r="A1015" s="271"/>
      <c r="B1015" s="272" t="s">
        <v>293</v>
      </c>
      <c r="C1015" s="273">
        <v>-1</v>
      </c>
      <c r="D1015" s="273">
        <v>1</v>
      </c>
      <c r="E1015" s="273">
        <v>2</v>
      </c>
      <c r="F1015" s="274">
        <v>11.52</v>
      </c>
      <c r="G1015" s="274"/>
      <c r="H1015" s="274">
        <v>1.2</v>
      </c>
      <c r="I1015" s="275">
        <f t="shared" si="95"/>
        <v>-27.648</v>
      </c>
      <c r="J1015" s="343"/>
    </row>
    <row r="1016" spans="1:10" ht="19">
      <c r="A1016" s="271"/>
      <c r="B1016" s="272" t="s">
        <v>295</v>
      </c>
      <c r="C1016" s="273">
        <v>-1</v>
      </c>
      <c r="D1016" s="273">
        <v>1</v>
      </c>
      <c r="E1016" s="273">
        <v>2</v>
      </c>
      <c r="F1016" s="274">
        <v>1</v>
      </c>
      <c r="G1016" s="274"/>
      <c r="H1016" s="274">
        <v>2.1</v>
      </c>
      <c r="I1016" s="275">
        <f t="shared" si="95"/>
        <v>-4.2</v>
      </c>
      <c r="J1016" s="343"/>
    </row>
    <row r="1017" spans="1:10" ht="19">
      <c r="A1017" s="271"/>
      <c r="B1017" s="272" t="s">
        <v>311</v>
      </c>
      <c r="C1017" s="273">
        <v>-1</v>
      </c>
      <c r="D1017" s="273">
        <v>2</v>
      </c>
      <c r="E1017" s="273">
        <v>2</v>
      </c>
      <c r="F1017" s="274">
        <v>0.9</v>
      </c>
      <c r="G1017" s="274"/>
      <c r="H1017" s="274">
        <v>2.1</v>
      </c>
      <c r="I1017" s="275">
        <f t="shared" si="95"/>
        <v>-7.5600000000000005</v>
      </c>
      <c r="J1017" s="343"/>
    </row>
    <row r="1018" spans="1:10" ht="19">
      <c r="A1018" s="271"/>
      <c r="B1018" s="272" t="s">
        <v>313</v>
      </c>
      <c r="C1018" s="273">
        <v>-1</v>
      </c>
      <c r="D1018" s="273">
        <v>2</v>
      </c>
      <c r="E1018" s="273">
        <v>1</v>
      </c>
      <c r="F1018" s="274">
        <v>0.75</v>
      </c>
      <c r="G1018" s="274"/>
      <c r="H1018" s="274">
        <v>2.1</v>
      </c>
      <c r="I1018" s="275">
        <f t="shared" si="95"/>
        <v>-3.1500000000000004</v>
      </c>
      <c r="J1018" s="343"/>
    </row>
    <row r="1019" spans="1:10" ht="19">
      <c r="A1019" s="271"/>
      <c r="B1019" s="272" t="s">
        <v>320</v>
      </c>
      <c r="C1019" s="273">
        <v>-1</v>
      </c>
      <c r="D1019" s="273">
        <v>1</v>
      </c>
      <c r="E1019" s="273">
        <v>2</v>
      </c>
      <c r="F1019" s="274">
        <v>0.9</v>
      </c>
      <c r="G1019" s="274"/>
      <c r="H1019" s="274">
        <v>2.1</v>
      </c>
      <c r="I1019" s="275">
        <f t="shared" si="95"/>
        <v>-3.7800000000000002</v>
      </c>
      <c r="J1019" s="343"/>
    </row>
    <row r="1020" spans="1:10" ht="19">
      <c r="A1020" s="271"/>
      <c r="B1020" s="272" t="s">
        <v>314</v>
      </c>
      <c r="C1020" s="273"/>
      <c r="D1020" s="273"/>
      <c r="E1020" s="273"/>
      <c r="F1020" s="274"/>
      <c r="G1020" s="274"/>
      <c r="H1020" s="274"/>
      <c r="I1020" s="275"/>
      <c r="J1020" s="343"/>
    </row>
    <row r="1021" spans="1:10" ht="19">
      <c r="A1021" s="271"/>
      <c r="B1021" s="272" t="s">
        <v>284</v>
      </c>
      <c r="C1021" s="273">
        <v>1</v>
      </c>
      <c r="D1021" s="273">
        <v>1</v>
      </c>
      <c r="E1021" s="273">
        <v>1</v>
      </c>
      <c r="F1021" s="293">
        <v>6.3000000000000007</v>
      </c>
      <c r="G1021" s="293">
        <v>0.23</v>
      </c>
      <c r="H1021" s="293"/>
      <c r="I1021" s="275">
        <f t="shared" ref="I1021:I1038" si="96">PRODUCT(C1021:H1021)</f>
        <v>1.4490000000000003</v>
      </c>
      <c r="J1021" s="343"/>
    </row>
    <row r="1022" spans="1:10" ht="19">
      <c r="A1022" s="271"/>
      <c r="B1022" s="272" t="s">
        <v>285</v>
      </c>
      <c r="C1022" s="273">
        <v>1</v>
      </c>
      <c r="D1022" s="273">
        <v>2</v>
      </c>
      <c r="E1022" s="273">
        <v>1</v>
      </c>
      <c r="F1022" s="293">
        <v>5.7</v>
      </c>
      <c r="G1022" s="293">
        <v>0.23</v>
      </c>
      <c r="H1022" s="293"/>
      <c r="I1022" s="275">
        <f t="shared" si="96"/>
        <v>2.6220000000000003</v>
      </c>
      <c r="J1022" s="343"/>
    </row>
    <row r="1023" spans="1:10" ht="19">
      <c r="A1023" s="271"/>
      <c r="B1023" s="272" t="s">
        <v>286</v>
      </c>
      <c r="C1023" s="273">
        <v>1</v>
      </c>
      <c r="D1023" s="273">
        <v>2</v>
      </c>
      <c r="E1023" s="273">
        <v>1</v>
      </c>
      <c r="F1023" s="293">
        <v>3.9000000000000004</v>
      </c>
      <c r="G1023" s="293">
        <v>0.23</v>
      </c>
      <c r="H1023" s="293"/>
      <c r="I1023" s="275">
        <f t="shared" si="96"/>
        <v>1.7940000000000003</v>
      </c>
      <c r="J1023" s="343"/>
    </row>
    <row r="1024" spans="1:10" ht="19">
      <c r="A1024" s="271"/>
      <c r="B1024" s="272" t="s">
        <v>287</v>
      </c>
      <c r="C1024" s="273">
        <v>1</v>
      </c>
      <c r="D1024" s="273">
        <v>1</v>
      </c>
      <c r="E1024" s="273">
        <v>2</v>
      </c>
      <c r="F1024" s="293">
        <v>6.4</v>
      </c>
      <c r="G1024" s="293">
        <v>0.23</v>
      </c>
      <c r="H1024" s="293"/>
      <c r="I1024" s="275">
        <f t="shared" si="96"/>
        <v>2.9440000000000004</v>
      </c>
      <c r="J1024" s="343"/>
    </row>
    <row r="1025" spans="1:20" ht="19">
      <c r="A1025" s="271"/>
      <c r="B1025" s="272" t="s">
        <v>288</v>
      </c>
      <c r="C1025" s="273">
        <v>1</v>
      </c>
      <c r="D1025" s="273">
        <v>1</v>
      </c>
      <c r="E1025" s="273">
        <v>2</v>
      </c>
      <c r="F1025" s="293">
        <v>4.5</v>
      </c>
      <c r="G1025" s="293">
        <v>0.23</v>
      </c>
      <c r="H1025" s="293"/>
      <c r="I1025" s="275">
        <f t="shared" si="96"/>
        <v>2.0700000000000003</v>
      </c>
      <c r="J1025" s="343"/>
    </row>
    <row r="1026" spans="1:20" ht="19">
      <c r="A1026" s="271"/>
      <c r="B1026" s="272" t="s">
        <v>289</v>
      </c>
      <c r="C1026" s="273">
        <v>1</v>
      </c>
      <c r="D1026" s="273">
        <v>1</v>
      </c>
      <c r="E1026" s="273">
        <v>2</v>
      </c>
      <c r="F1026" s="293">
        <v>5.0999999999999996</v>
      </c>
      <c r="G1026" s="293">
        <v>0.23</v>
      </c>
      <c r="H1026" s="293"/>
      <c r="I1026" s="275">
        <f t="shared" si="96"/>
        <v>2.3460000000000001</v>
      </c>
      <c r="J1026" s="343"/>
    </row>
    <row r="1027" spans="1:20" ht="19">
      <c r="A1027" s="271"/>
      <c r="B1027" s="272" t="s">
        <v>290</v>
      </c>
      <c r="C1027" s="273">
        <v>1</v>
      </c>
      <c r="D1027" s="273">
        <v>2</v>
      </c>
      <c r="E1027" s="273">
        <v>2</v>
      </c>
      <c r="F1027" s="293">
        <v>2.7</v>
      </c>
      <c r="G1027" s="293">
        <v>0.23</v>
      </c>
      <c r="H1027" s="293"/>
      <c r="I1027" s="275">
        <f t="shared" si="96"/>
        <v>2.4840000000000004</v>
      </c>
      <c r="J1027" s="343"/>
    </row>
    <row r="1028" spans="1:20" ht="19">
      <c r="A1028" s="271"/>
      <c r="B1028" s="272" t="s">
        <v>291</v>
      </c>
      <c r="C1028" s="273">
        <v>1</v>
      </c>
      <c r="D1028" s="273">
        <v>1</v>
      </c>
      <c r="E1028" s="273">
        <v>2</v>
      </c>
      <c r="F1028" s="293">
        <v>4.82</v>
      </c>
      <c r="G1028" s="293">
        <v>0.23</v>
      </c>
      <c r="H1028" s="293"/>
      <c r="I1028" s="275">
        <f t="shared" si="96"/>
        <v>2.2172000000000001</v>
      </c>
      <c r="J1028" s="343"/>
    </row>
    <row r="1029" spans="1:20" ht="19">
      <c r="A1029" s="271"/>
      <c r="B1029" s="272" t="s">
        <v>292</v>
      </c>
      <c r="C1029" s="273">
        <v>1</v>
      </c>
      <c r="D1029" s="273">
        <v>1</v>
      </c>
      <c r="E1029" s="273">
        <v>2</v>
      </c>
      <c r="F1029" s="293">
        <v>27.259999999999998</v>
      </c>
      <c r="G1029" s="293">
        <v>0.12</v>
      </c>
      <c r="H1029" s="293"/>
      <c r="I1029" s="275">
        <f t="shared" si="96"/>
        <v>6.5423999999999989</v>
      </c>
      <c r="J1029" s="343"/>
    </row>
    <row r="1030" spans="1:20" ht="19">
      <c r="A1030" s="271"/>
      <c r="B1030" s="272" t="s">
        <v>293</v>
      </c>
      <c r="C1030" s="273">
        <v>1</v>
      </c>
      <c r="D1030" s="273">
        <v>1</v>
      </c>
      <c r="E1030" s="273">
        <v>2</v>
      </c>
      <c r="F1030" s="293">
        <v>25.439999999999998</v>
      </c>
      <c r="G1030" s="293">
        <v>0.12</v>
      </c>
      <c r="H1030" s="293"/>
      <c r="I1030" s="275">
        <f t="shared" si="96"/>
        <v>6.105599999999999</v>
      </c>
      <c r="J1030" s="343"/>
    </row>
    <row r="1031" spans="1:20" ht="19">
      <c r="A1031" s="271"/>
      <c r="B1031" s="272" t="s">
        <v>295</v>
      </c>
      <c r="C1031" s="273">
        <v>1</v>
      </c>
      <c r="D1031" s="273">
        <v>1</v>
      </c>
      <c r="E1031" s="273">
        <v>2</v>
      </c>
      <c r="F1031" s="293">
        <v>5.2</v>
      </c>
      <c r="G1031" s="293">
        <v>0.12</v>
      </c>
      <c r="H1031" s="293"/>
      <c r="I1031" s="275">
        <f t="shared" si="96"/>
        <v>1.248</v>
      </c>
      <c r="J1031" s="343"/>
    </row>
    <row r="1032" spans="1:20" ht="19">
      <c r="A1032" s="271"/>
      <c r="B1032" s="272" t="s">
        <v>311</v>
      </c>
      <c r="C1032" s="273">
        <v>1</v>
      </c>
      <c r="D1032" s="273">
        <v>2</v>
      </c>
      <c r="E1032" s="273">
        <v>4</v>
      </c>
      <c r="F1032" s="293">
        <v>5.0999999999999996</v>
      </c>
      <c r="G1032" s="293">
        <v>0.12</v>
      </c>
      <c r="H1032" s="293"/>
      <c r="I1032" s="275">
        <f t="shared" si="96"/>
        <v>4.8959999999999999</v>
      </c>
      <c r="J1032" s="343"/>
    </row>
    <row r="1033" spans="1:20" ht="19">
      <c r="A1033" s="271"/>
      <c r="B1033" s="272" t="s">
        <v>313</v>
      </c>
      <c r="C1033" s="273">
        <v>1</v>
      </c>
      <c r="D1033" s="273">
        <v>2</v>
      </c>
      <c r="E1033" s="273">
        <v>2</v>
      </c>
      <c r="F1033" s="293">
        <v>4.95</v>
      </c>
      <c r="G1033" s="293">
        <v>0.12</v>
      </c>
      <c r="H1033" s="293"/>
      <c r="I1033" s="275">
        <f t="shared" si="96"/>
        <v>2.3759999999999999</v>
      </c>
      <c r="J1033" s="343"/>
    </row>
    <row r="1034" spans="1:20" ht="19">
      <c r="A1034" s="271"/>
      <c r="B1034" s="272" t="s">
        <v>320</v>
      </c>
      <c r="C1034" s="273">
        <v>1</v>
      </c>
      <c r="D1034" s="273">
        <v>1</v>
      </c>
      <c r="E1034" s="273">
        <v>2</v>
      </c>
      <c r="F1034" s="293">
        <v>5.0999999999999996</v>
      </c>
      <c r="G1034" s="293">
        <v>0.12</v>
      </c>
      <c r="H1034" s="293"/>
      <c r="I1034" s="275">
        <f t="shared" si="96"/>
        <v>1.224</v>
      </c>
      <c r="J1034" s="343"/>
    </row>
    <row r="1035" spans="1:20" ht="19">
      <c r="A1035" s="271"/>
      <c r="B1035" s="294" t="s">
        <v>254</v>
      </c>
      <c r="C1035" s="273">
        <v>1</v>
      </c>
      <c r="D1035" s="295">
        <v>2</v>
      </c>
      <c r="E1035" s="295">
        <v>2</v>
      </c>
      <c r="F1035" s="296">
        <v>0.6</v>
      </c>
      <c r="G1035" s="296"/>
      <c r="H1035" s="296">
        <v>1.52</v>
      </c>
      <c r="I1035" s="300">
        <f t="shared" si="96"/>
        <v>3.6479999999999997</v>
      </c>
      <c r="J1035" s="343"/>
    </row>
    <row r="1036" spans="1:20" ht="19">
      <c r="A1036" s="271"/>
      <c r="B1036" s="294" t="s">
        <v>255</v>
      </c>
      <c r="C1036" s="273">
        <v>1</v>
      </c>
      <c r="D1036" s="295">
        <v>2</v>
      </c>
      <c r="E1036" s="295">
        <v>2</v>
      </c>
      <c r="F1036" s="296">
        <v>1.02</v>
      </c>
      <c r="G1036" s="296"/>
      <c r="H1036" s="296">
        <v>2.1</v>
      </c>
      <c r="I1036" s="300">
        <f t="shared" si="96"/>
        <v>8.5680000000000014</v>
      </c>
      <c r="J1036" s="343"/>
    </row>
    <row r="1037" spans="1:20" ht="19">
      <c r="A1037" s="271"/>
      <c r="B1037" s="282" t="s">
        <v>175</v>
      </c>
      <c r="C1037" s="273">
        <v>1</v>
      </c>
      <c r="D1037" s="279">
        <v>1</v>
      </c>
      <c r="E1037" s="279">
        <v>2</v>
      </c>
      <c r="F1037" s="280">
        <v>2.14</v>
      </c>
      <c r="G1037" s="280">
        <v>1.28</v>
      </c>
      <c r="H1037" s="280"/>
      <c r="I1037" s="275">
        <f t="shared" si="96"/>
        <v>5.4784000000000006</v>
      </c>
      <c r="J1037" s="343"/>
    </row>
    <row r="1038" spans="1:20" ht="19">
      <c r="A1038" s="271"/>
      <c r="B1038" s="282" t="s">
        <v>176</v>
      </c>
      <c r="C1038" s="273">
        <v>1</v>
      </c>
      <c r="D1038" s="279">
        <v>2</v>
      </c>
      <c r="E1038" s="279">
        <v>2</v>
      </c>
      <c r="F1038" s="280">
        <v>3.05</v>
      </c>
      <c r="G1038" s="280">
        <v>1.28</v>
      </c>
      <c r="H1038" s="280"/>
      <c r="I1038" s="275">
        <f t="shared" si="96"/>
        <v>15.616</v>
      </c>
      <c r="J1038" s="343"/>
    </row>
    <row r="1039" spans="1:20" ht="19">
      <c r="A1039" s="271"/>
      <c r="B1039" s="272" t="s">
        <v>321</v>
      </c>
      <c r="C1039" s="273"/>
      <c r="D1039" s="273"/>
      <c r="E1039" s="273"/>
      <c r="F1039" s="274"/>
      <c r="G1039" s="274"/>
      <c r="H1039" s="274"/>
      <c r="I1039" s="275"/>
      <c r="J1039" s="343"/>
      <c r="M1039" s="133"/>
      <c r="N1039" s="132"/>
      <c r="O1039" s="132"/>
      <c r="P1039" s="132"/>
      <c r="Q1039" s="50"/>
      <c r="R1039" s="50"/>
      <c r="S1039" s="134"/>
      <c r="T1039" s="88"/>
    </row>
    <row r="1040" spans="1:20" ht="19">
      <c r="A1040" s="271"/>
      <c r="B1040" s="272" t="s">
        <v>179</v>
      </c>
      <c r="C1040" s="273"/>
      <c r="D1040" s="273"/>
      <c r="E1040" s="273"/>
      <c r="F1040" s="274"/>
      <c r="G1040" s="274"/>
      <c r="H1040" s="274"/>
      <c r="I1040" s="275">
        <v>530.30999999999995</v>
      </c>
      <c r="J1040" s="343"/>
      <c r="M1040" s="34"/>
      <c r="N1040" s="83"/>
      <c r="O1040" s="83"/>
      <c r="P1040" s="83"/>
      <c r="Q1040" s="48"/>
      <c r="R1040" s="48"/>
      <c r="S1040" s="139"/>
      <c r="T1040" s="88"/>
    </row>
    <row r="1041" spans="1:20" ht="19">
      <c r="A1041" s="271"/>
      <c r="B1041" s="272" t="s">
        <v>322</v>
      </c>
      <c r="C1041" s="273"/>
      <c r="D1041" s="273"/>
      <c r="E1041" s="273"/>
      <c r="F1041" s="274"/>
      <c r="G1041" s="274"/>
      <c r="H1041" s="274"/>
      <c r="I1041" s="275"/>
      <c r="J1041" s="343"/>
      <c r="M1041" s="34"/>
      <c r="N1041" s="83"/>
      <c r="O1041" s="83"/>
      <c r="P1041" s="83"/>
      <c r="Q1041" s="48"/>
      <c r="R1041" s="48"/>
      <c r="S1041" s="139"/>
      <c r="T1041" s="88"/>
    </row>
    <row r="1042" spans="1:20" ht="19">
      <c r="A1042" s="271"/>
      <c r="B1042" s="272" t="s">
        <v>179</v>
      </c>
      <c r="C1042" s="273"/>
      <c r="D1042" s="273"/>
      <c r="E1042" s="273"/>
      <c r="F1042" s="274"/>
      <c r="G1042" s="274"/>
      <c r="H1042" s="274"/>
      <c r="I1042" s="275">
        <f>I1040</f>
        <v>530.30999999999995</v>
      </c>
      <c r="J1042" s="343"/>
      <c r="M1042" s="34"/>
      <c r="N1042" s="83"/>
      <c r="O1042" s="83"/>
      <c r="P1042" s="83"/>
      <c r="Q1042" s="48"/>
      <c r="R1042" s="48"/>
      <c r="S1042" s="139"/>
      <c r="T1042" s="88"/>
    </row>
    <row r="1043" spans="1:20" ht="19">
      <c r="A1043" s="271"/>
      <c r="B1043" s="272" t="s">
        <v>323</v>
      </c>
      <c r="C1043" s="273"/>
      <c r="D1043" s="273"/>
      <c r="E1043" s="273"/>
      <c r="F1043" s="274"/>
      <c r="G1043" s="274"/>
      <c r="H1043" s="274"/>
      <c r="I1043" s="275"/>
      <c r="J1043" s="343"/>
      <c r="M1043" s="34"/>
      <c r="N1043" s="83"/>
      <c r="O1043" s="83"/>
      <c r="P1043" s="83"/>
      <c r="Q1043" s="48"/>
      <c r="R1043" s="48"/>
      <c r="S1043" s="139"/>
      <c r="T1043" s="88"/>
    </row>
    <row r="1044" spans="1:20" ht="19">
      <c r="A1044" s="271"/>
      <c r="B1044" s="272" t="s">
        <v>179</v>
      </c>
      <c r="C1044" s="273"/>
      <c r="D1044" s="273"/>
      <c r="E1044" s="273"/>
      <c r="F1044" s="274"/>
      <c r="G1044" s="274"/>
      <c r="H1044" s="274"/>
      <c r="I1044" s="275">
        <f>I1042</f>
        <v>530.30999999999995</v>
      </c>
      <c r="J1044" s="343"/>
      <c r="M1044" s="34"/>
      <c r="N1044" s="83"/>
      <c r="O1044" s="83"/>
      <c r="P1044" s="83"/>
      <c r="Q1044" s="48"/>
      <c r="R1044" s="48"/>
      <c r="S1044" s="139"/>
      <c r="T1044" s="88"/>
    </row>
    <row r="1045" spans="1:20" ht="19">
      <c r="A1045" s="271"/>
      <c r="B1045" s="272" t="s">
        <v>324</v>
      </c>
      <c r="C1045" s="273"/>
      <c r="D1045" s="273"/>
      <c r="E1045" s="273"/>
      <c r="F1045" s="274"/>
      <c r="G1045" s="274"/>
      <c r="H1045" s="274"/>
      <c r="I1045" s="275"/>
      <c r="J1045" s="343"/>
      <c r="M1045" s="34"/>
      <c r="N1045" s="83"/>
      <c r="O1045" s="83"/>
      <c r="P1045" s="83"/>
      <c r="Q1045" s="48"/>
      <c r="R1045" s="48"/>
      <c r="S1045" s="139"/>
      <c r="T1045" s="88"/>
    </row>
    <row r="1046" spans="1:20" ht="19">
      <c r="A1046" s="271"/>
      <c r="B1046" s="272" t="s">
        <v>179</v>
      </c>
      <c r="C1046" s="273"/>
      <c r="D1046" s="273"/>
      <c r="E1046" s="273"/>
      <c r="F1046" s="274"/>
      <c r="G1046" s="274"/>
      <c r="H1046" s="274"/>
      <c r="I1046" s="275">
        <f>I1044</f>
        <v>530.30999999999995</v>
      </c>
      <c r="J1046" s="343"/>
      <c r="M1046" s="34"/>
      <c r="N1046" s="83"/>
      <c r="O1046" s="83"/>
      <c r="P1046" s="83"/>
      <c r="Q1046" s="48"/>
      <c r="R1046" s="48"/>
      <c r="S1046" s="139"/>
      <c r="T1046" s="88"/>
    </row>
    <row r="1047" spans="1:20" ht="19">
      <c r="A1047" s="271"/>
      <c r="B1047" s="272" t="s">
        <v>325</v>
      </c>
      <c r="C1047" s="273"/>
      <c r="D1047" s="273"/>
      <c r="E1047" s="273"/>
      <c r="F1047" s="274"/>
      <c r="G1047" s="274"/>
      <c r="H1047" s="274"/>
      <c r="I1047" s="275"/>
      <c r="J1047" s="343"/>
      <c r="M1047" s="34"/>
      <c r="N1047" s="83"/>
      <c r="O1047" s="83"/>
      <c r="P1047" s="83"/>
      <c r="Q1047" s="48"/>
      <c r="R1047" s="48"/>
      <c r="S1047" s="139"/>
      <c r="T1047" s="88"/>
    </row>
    <row r="1048" spans="1:20">
      <c r="A1048" s="271"/>
      <c r="B1048" s="293" t="s">
        <v>187</v>
      </c>
      <c r="C1048" s="273">
        <v>1</v>
      </c>
      <c r="D1048" s="273">
        <v>1</v>
      </c>
      <c r="E1048" s="273">
        <v>1</v>
      </c>
      <c r="F1048" s="274">
        <v>13.78</v>
      </c>
      <c r="G1048" s="274"/>
      <c r="H1048" s="289">
        <v>2.9249999999999998</v>
      </c>
      <c r="I1048" s="300">
        <f t="shared" ref="I1048:I1051" si="97">PRODUCT(C1048:H1048)</f>
        <v>40.306499999999993</v>
      </c>
      <c r="J1048" s="343"/>
      <c r="M1048" s="34"/>
      <c r="N1048" s="83"/>
      <c r="O1048" s="83"/>
      <c r="P1048" s="83"/>
      <c r="Q1048" s="48"/>
      <c r="R1048" s="48"/>
      <c r="S1048" s="139"/>
      <c r="T1048" s="88"/>
    </row>
    <row r="1049" spans="1:20" ht="19">
      <c r="A1049" s="271"/>
      <c r="B1049" s="272" t="s">
        <v>212</v>
      </c>
      <c r="C1049" s="273">
        <v>1</v>
      </c>
      <c r="D1049" s="273">
        <v>1</v>
      </c>
      <c r="E1049" s="273">
        <v>1</v>
      </c>
      <c r="F1049" s="274">
        <v>9.16</v>
      </c>
      <c r="G1049" s="274"/>
      <c r="H1049" s="289">
        <v>2.9249999999999998</v>
      </c>
      <c r="I1049" s="300">
        <f t="shared" si="97"/>
        <v>26.792999999999999</v>
      </c>
      <c r="J1049" s="343"/>
      <c r="M1049" s="34"/>
      <c r="N1049" s="83"/>
      <c r="O1049" s="83"/>
      <c r="P1049" s="83"/>
      <c r="Q1049" s="48"/>
      <c r="R1049" s="48"/>
      <c r="S1049" s="139"/>
      <c r="T1049" s="88"/>
    </row>
    <row r="1050" spans="1:20" ht="19">
      <c r="A1050" s="271"/>
      <c r="B1050" s="272" t="s">
        <v>326</v>
      </c>
      <c r="C1050" s="273">
        <v>1</v>
      </c>
      <c r="D1050" s="273">
        <v>1</v>
      </c>
      <c r="E1050" s="273">
        <v>2</v>
      </c>
      <c r="F1050" s="274">
        <v>0.9</v>
      </c>
      <c r="G1050" s="274"/>
      <c r="H1050" s="274">
        <v>2.1</v>
      </c>
      <c r="I1050" s="300">
        <f t="shared" si="97"/>
        <v>3.7800000000000002</v>
      </c>
      <c r="J1050" s="343"/>
      <c r="M1050" s="34"/>
      <c r="N1050" s="83"/>
      <c r="O1050" s="83"/>
      <c r="P1050" s="83"/>
      <c r="Q1050" s="48"/>
      <c r="R1050" s="48"/>
      <c r="S1050" s="49"/>
      <c r="T1050" s="84"/>
    </row>
    <row r="1051" spans="1:20" ht="19">
      <c r="A1051" s="271"/>
      <c r="B1051" s="272" t="s">
        <v>314</v>
      </c>
      <c r="C1051" s="273">
        <v>1</v>
      </c>
      <c r="D1051" s="273">
        <v>1</v>
      </c>
      <c r="E1051" s="273">
        <v>2</v>
      </c>
      <c r="F1051" s="274">
        <v>5</v>
      </c>
      <c r="G1051" s="274">
        <v>0.23</v>
      </c>
      <c r="H1051" s="274"/>
      <c r="I1051" s="300">
        <f t="shared" si="97"/>
        <v>2.3000000000000003</v>
      </c>
      <c r="J1051" s="343"/>
      <c r="M1051" s="34"/>
      <c r="N1051" s="83"/>
      <c r="O1051" s="83"/>
      <c r="P1051" s="83"/>
      <c r="Q1051" s="48"/>
      <c r="R1051" s="48"/>
      <c r="S1051" s="49"/>
      <c r="T1051" s="84"/>
    </row>
    <row r="1052" spans="1:20">
      <c r="A1052" s="271"/>
      <c r="B1052" s="272"/>
      <c r="C1052" s="273"/>
      <c r="D1052" s="273"/>
      <c r="E1052" s="273"/>
      <c r="F1052" s="274"/>
      <c r="G1052" s="274"/>
      <c r="H1052" s="274"/>
      <c r="I1052" s="275">
        <f>SUM(I982:I1051)</f>
        <v>2853.6916000000006</v>
      </c>
      <c r="J1052" s="343"/>
      <c r="M1052" s="34"/>
      <c r="N1052" s="83"/>
      <c r="O1052" s="83"/>
      <c r="P1052" s="83"/>
      <c r="R1052" s="48"/>
      <c r="S1052" s="49"/>
      <c r="T1052" s="84"/>
    </row>
    <row r="1053" spans="1:20" ht="212">
      <c r="A1053" s="271">
        <v>22</v>
      </c>
      <c r="B1053" s="7" t="s">
        <v>1404</v>
      </c>
      <c r="C1053" s="273"/>
      <c r="D1053" s="273"/>
      <c r="E1053" s="273"/>
      <c r="F1053" s="274"/>
      <c r="G1053" s="274"/>
      <c r="H1053" s="274"/>
      <c r="I1053" s="275"/>
      <c r="J1053" s="343"/>
      <c r="M1053" s="34"/>
      <c r="N1053" s="83"/>
      <c r="O1053" s="83"/>
      <c r="P1053" s="83"/>
      <c r="Q1053" s="48"/>
      <c r="R1053" s="48"/>
      <c r="S1053" s="49"/>
      <c r="T1053" s="84"/>
    </row>
    <row r="1054" spans="1:20" ht="19">
      <c r="A1054" s="271"/>
      <c r="B1054" s="272" t="s">
        <v>279</v>
      </c>
      <c r="C1054" s="273"/>
      <c r="D1054" s="273"/>
      <c r="E1054" s="273"/>
      <c r="F1054" s="274"/>
      <c r="G1054" s="274"/>
      <c r="H1054" s="274"/>
      <c r="I1054" s="275"/>
      <c r="J1054" s="343"/>
      <c r="M1054" s="34"/>
      <c r="N1054" s="83"/>
      <c r="O1054" s="83"/>
      <c r="P1054" s="83"/>
      <c r="Q1054" s="48"/>
      <c r="R1054" s="48"/>
      <c r="S1054" s="49"/>
      <c r="T1054" s="84"/>
    </row>
    <row r="1055" spans="1:20" ht="19">
      <c r="A1055" s="271"/>
      <c r="B1055" s="272" t="s">
        <v>114</v>
      </c>
      <c r="C1055" s="276">
        <v>1</v>
      </c>
      <c r="D1055" s="273">
        <v>1</v>
      </c>
      <c r="E1055" s="273">
        <v>2</v>
      </c>
      <c r="F1055" s="293">
        <v>1.06</v>
      </c>
      <c r="G1055" s="274"/>
      <c r="H1055" s="274">
        <v>2.6</v>
      </c>
      <c r="I1055" s="275">
        <f t="shared" ref="I1055:I1075" si="98">PRODUCT(C1055:H1055)</f>
        <v>5.5120000000000005</v>
      </c>
      <c r="J1055" s="343"/>
      <c r="M1055" s="34"/>
      <c r="N1055" s="83"/>
      <c r="O1055" s="83"/>
      <c r="P1055" s="83"/>
      <c r="Q1055" s="48"/>
      <c r="R1055" s="48"/>
      <c r="S1055" s="49"/>
      <c r="T1055" s="84"/>
    </row>
    <row r="1056" spans="1:20" ht="19">
      <c r="A1056" s="271"/>
      <c r="B1056" s="272" t="s">
        <v>115</v>
      </c>
      <c r="C1056" s="276">
        <v>1</v>
      </c>
      <c r="D1056" s="273">
        <v>1</v>
      </c>
      <c r="E1056" s="273">
        <v>2</v>
      </c>
      <c r="F1056" s="293">
        <v>1.2</v>
      </c>
      <c r="G1056" s="274"/>
      <c r="H1056" s="274">
        <v>2.6</v>
      </c>
      <c r="I1056" s="275">
        <f t="shared" si="98"/>
        <v>6.24</v>
      </c>
      <c r="J1056" s="343"/>
      <c r="M1056" s="34"/>
      <c r="N1056" s="83"/>
      <c r="O1056" s="83"/>
      <c r="P1056" s="83"/>
      <c r="Q1056" s="48"/>
      <c r="R1056" s="48"/>
      <c r="S1056" s="49"/>
      <c r="T1056" s="84"/>
    </row>
    <row r="1057" spans="1:20" ht="19">
      <c r="A1057" s="271"/>
      <c r="B1057" s="272" t="s">
        <v>116</v>
      </c>
      <c r="C1057" s="276">
        <v>1</v>
      </c>
      <c r="D1057" s="273">
        <v>1</v>
      </c>
      <c r="E1057" s="273">
        <v>4</v>
      </c>
      <c r="F1057" s="293">
        <v>1.36</v>
      </c>
      <c r="G1057" s="274"/>
      <c r="H1057" s="274">
        <v>2.6</v>
      </c>
      <c r="I1057" s="275">
        <f t="shared" si="98"/>
        <v>14.144000000000002</v>
      </c>
      <c r="J1057" s="343"/>
      <c r="M1057" s="34"/>
      <c r="N1057" s="83"/>
      <c r="O1057" s="83"/>
      <c r="P1057" s="83"/>
      <c r="Q1057" s="48"/>
      <c r="R1057" s="48"/>
      <c r="S1057" s="49"/>
      <c r="T1057" s="84"/>
    </row>
    <row r="1058" spans="1:20" ht="19">
      <c r="A1058" s="271"/>
      <c r="B1058" s="272" t="s">
        <v>117</v>
      </c>
      <c r="C1058" s="276">
        <v>1</v>
      </c>
      <c r="D1058" s="273">
        <v>1</v>
      </c>
      <c r="E1058" s="273">
        <v>9</v>
      </c>
      <c r="F1058" s="293">
        <v>1.5</v>
      </c>
      <c r="G1058" s="274"/>
      <c r="H1058" s="274">
        <v>2.6</v>
      </c>
      <c r="I1058" s="275">
        <f t="shared" si="98"/>
        <v>35.1</v>
      </c>
      <c r="J1058" s="343"/>
      <c r="M1058" s="34"/>
      <c r="N1058" s="83"/>
      <c r="O1058" s="83"/>
      <c r="P1058" s="83"/>
      <c r="Q1058" s="48"/>
      <c r="R1058" s="48"/>
      <c r="S1058" s="49"/>
      <c r="T1058" s="84"/>
    </row>
    <row r="1059" spans="1:20" ht="19">
      <c r="A1059" s="271"/>
      <c r="B1059" s="272" t="s">
        <v>118</v>
      </c>
      <c r="C1059" s="276">
        <v>1</v>
      </c>
      <c r="D1059" s="273">
        <v>1</v>
      </c>
      <c r="E1059" s="273">
        <v>4</v>
      </c>
      <c r="F1059" s="293">
        <v>1.5</v>
      </c>
      <c r="G1059" s="274"/>
      <c r="H1059" s="274">
        <v>2.6</v>
      </c>
      <c r="I1059" s="275">
        <f t="shared" si="98"/>
        <v>15.600000000000001</v>
      </c>
      <c r="J1059" s="343"/>
      <c r="M1059" s="34"/>
      <c r="N1059" s="83"/>
      <c r="O1059" s="83"/>
      <c r="P1059" s="83"/>
      <c r="Q1059" s="48"/>
      <c r="R1059" s="48"/>
      <c r="S1059" s="49"/>
      <c r="T1059" s="84"/>
    </row>
    <row r="1060" spans="1:20" ht="19">
      <c r="A1060" s="271"/>
      <c r="B1060" s="272" t="s">
        <v>119</v>
      </c>
      <c r="C1060" s="276">
        <v>1</v>
      </c>
      <c r="D1060" s="273">
        <v>1</v>
      </c>
      <c r="E1060" s="273">
        <v>4</v>
      </c>
      <c r="F1060" s="293">
        <v>1.66</v>
      </c>
      <c r="G1060" s="274"/>
      <c r="H1060" s="274">
        <v>2.6</v>
      </c>
      <c r="I1060" s="275">
        <f t="shared" si="98"/>
        <v>17.263999999999999</v>
      </c>
      <c r="J1060" s="343"/>
      <c r="M1060" s="34"/>
      <c r="N1060" s="83"/>
      <c r="O1060" s="83"/>
      <c r="P1060" s="83"/>
      <c r="Q1060" s="48"/>
      <c r="R1060" s="48"/>
      <c r="S1060" s="49"/>
      <c r="T1060" s="84"/>
    </row>
    <row r="1061" spans="1:20" ht="19">
      <c r="A1061" s="271"/>
      <c r="B1061" s="272" t="s">
        <v>280</v>
      </c>
      <c r="C1061" s="273">
        <v>1</v>
      </c>
      <c r="D1061" s="273">
        <v>1</v>
      </c>
      <c r="E1061" s="273">
        <v>1</v>
      </c>
      <c r="F1061" s="274">
        <v>22.55</v>
      </c>
      <c r="G1061" s="274"/>
      <c r="H1061" s="289">
        <v>3.05</v>
      </c>
      <c r="I1061" s="275">
        <f t="shared" si="98"/>
        <v>68.777500000000003</v>
      </c>
      <c r="J1061" s="343"/>
      <c r="M1061" s="34"/>
      <c r="N1061" s="83"/>
      <c r="O1061" s="83"/>
      <c r="P1061" s="83"/>
      <c r="Q1061" s="48"/>
      <c r="R1061" s="48"/>
      <c r="S1061" s="49"/>
      <c r="T1061" s="84"/>
    </row>
    <row r="1062" spans="1:20" ht="19">
      <c r="A1062" s="271"/>
      <c r="B1062" s="272" t="s">
        <v>218</v>
      </c>
      <c r="C1062" s="273">
        <v>1</v>
      </c>
      <c r="D1062" s="273">
        <v>1</v>
      </c>
      <c r="E1062" s="273">
        <v>1</v>
      </c>
      <c r="F1062" s="274">
        <v>11</v>
      </c>
      <c r="G1062" s="274"/>
      <c r="H1062" s="274">
        <v>3.05</v>
      </c>
      <c r="I1062" s="275">
        <f t="shared" si="98"/>
        <v>33.549999999999997</v>
      </c>
      <c r="J1062" s="343"/>
      <c r="M1062" s="34"/>
      <c r="N1062" s="83"/>
      <c r="O1062" s="83"/>
      <c r="P1062" s="83"/>
      <c r="Q1062" s="48"/>
      <c r="R1062" s="48"/>
      <c r="S1062" s="49"/>
      <c r="T1062" s="84"/>
    </row>
    <row r="1063" spans="1:20" ht="19">
      <c r="A1063" s="271"/>
      <c r="B1063" s="272" t="s">
        <v>281</v>
      </c>
      <c r="C1063" s="273"/>
      <c r="D1063" s="273"/>
      <c r="E1063" s="273"/>
      <c r="F1063" s="274"/>
      <c r="G1063" s="274"/>
      <c r="H1063" s="274"/>
      <c r="I1063" s="275">
        <f t="shared" si="98"/>
        <v>0</v>
      </c>
      <c r="J1063" s="343"/>
      <c r="M1063" s="34"/>
      <c r="N1063" s="83"/>
      <c r="O1063" s="83"/>
      <c r="P1063" s="83"/>
      <c r="Q1063" s="48"/>
      <c r="R1063" s="48"/>
      <c r="S1063" s="49"/>
      <c r="T1063" s="84"/>
    </row>
    <row r="1064" spans="1:20" ht="19">
      <c r="A1064" s="271"/>
      <c r="B1064" s="272" t="s">
        <v>282</v>
      </c>
      <c r="C1064" s="273">
        <v>1</v>
      </c>
      <c r="D1064" s="273">
        <v>1</v>
      </c>
      <c r="E1064" s="273">
        <v>1</v>
      </c>
      <c r="F1064" s="274">
        <v>68.72</v>
      </c>
      <c r="G1064" s="274"/>
      <c r="H1064" s="274">
        <v>3.05</v>
      </c>
      <c r="I1064" s="275">
        <f t="shared" si="98"/>
        <v>209.59599999999998</v>
      </c>
      <c r="J1064" s="343"/>
      <c r="M1064" s="34"/>
      <c r="N1064" s="83"/>
      <c r="O1064" s="83"/>
      <c r="P1064" s="83"/>
      <c r="Q1064" s="48"/>
      <c r="R1064" s="48"/>
      <c r="S1064" s="49"/>
      <c r="T1064" s="84"/>
    </row>
    <row r="1065" spans="1:20" ht="19">
      <c r="A1065" s="271"/>
      <c r="B1065" s="272" t="s">
        <v>283</v>
      </c>
      <c r="C1065" s="273">
        <v>1</v>
      </c>
      <c r="D1065" s="273">
        <v>1</v>
      </c>
      <c r="E1065" s="273">
        <v>1</v>
      </c>
      <c r="F1065" s="274">
        <v>11.17</v>
      </c>
      <c r="G1065" s="274"/>
      <c r="H1065" s="274">
        <v>3.05</v>
      </c>
      <c r="I1065" s="275">
        <f t="shared" si="98"/>
        <v>34.0685</v>
      </c>
      <c r="J1065" s="343"/>
      <c r="M1065" s="34"/>
      <c r="N1065" s="83"/>
      <c r="O1065" s="83"/>
      <c r="P1065" s="83"/>
      <c r="Q1065" s="48"/>
      <c r="R1065" s="48"/>
      <c r="S1065" s="49"/>
      <c r="T1065" s="84"/>
    </row>
    <row r="1066" spans="1:20" ht="19">
      <c r="A1066" s="271"/>
      <c r="B1066" s="272" t="s">
        <v>284</v>
      </c>
      <c r="C1066" s="273">
        <v>-1</v>
      </c>
      <c r="D1066" s="273">
        <v>1</v>
      </c>
      <c r="E1066" s="273">
        <v>1</v>
      </c>
      <c r="F1066" s="274">
        <v>1.8</v>
      </c>
      <c r="G1066" s="274"/>
      <c r="H1066" s="274">
        <v>1.35</v>
      </c>
      <c r="I1066" s="275">
        <f t="shared" si="98"/>
        <v>-2.4300000000000002</v>
      </c>
      <c r="J1066" s="343"/>
      <c r="M1066" s="34"/>
      <c r="N1066" s="83"/>
      <c r="O1066" s="83"/>
      <c r="P1066" s="83"/>
      <c r="Q1066" s="48"/>
      <c r="R1066" s="48"/>
      <c r="S1066" s="49"/>
      <c r="T1066" s="84"/>
    </row>
    <row r="1067" spans="1:20" ht="19">
      <c r="A1067" s="271"/>
      <c r="B1067" s="272" t="s">
        <v>285</v>
      </c>
      <c r="C1067" s="273">
        <v>-1</v>
      </c>
      <c r="D1067" s="273">
        <v>1</v>
      </c>
      <c r="E1067" s="273">
        <v>2</v>
      </c>
      <c r="F1067" s="274">
        <v>1.5</v>
      </c>
      <c r="G1067" s="274"/>
      <c r="H1067" s="274">
        <v>1.35</v>
      </c>
      <c r="I1067" s="275">
        <f t="shared" si="98"/>
        <v>-4.0500000000000007</v>
      </c>
      <c r="J1067" s="343"/>
      <c r="M1067" s="34"/>
      <c r="N1067" s="83"/>
      <c r="O1067" s="83"/>
      <c r="P1067" s="83"/>
      <c r="Q1067" s="48"/>
      <c r="R1067" s="48"/>
      <c r="S1067" s="49"/>
      <c r="T1067" s="84"/>
    </row>
    <row r="1068" spans="1:20" ht="19">
      <c r="A1068" s="271"/>
      <c r="B1068" s="272" t="s">
        <v>286</v>
      </c>
      <c r="C1068" s="273">
        <v>-1</v>
      </c>
      <c r="D1068" s="273">
        <v>1</v>
      </c>
      <c r="E1068" s="273">
        <v>2</v>
      </c>
      <c r="F1068" s="293">
        <v>0.6</v>
      </c>
      <c r="G1068" s="274"/>
      <c r="H1068" s="274">
        <v>1.35</v>
      </c>
      <c r="I1068" s="275">
        <f t="shared" si="98"/>
        <v>-1.62</v>
      </c>
      <c r="J1068" s="343"/>
      <c r="M1068" s="34"/>
      <c r="N1068" s="83"/>
      <c r="O1068" s="83"/>
      <c r="P1068" s="83"/>
      <c r="Q1068" s="48"/>
      <c r="R1068" s="48"/>
      <c r="S1068" s="49"/>
      <c r="T1068" s="84"/>
    </row>
    <row r="1069" spans="1:20" ht="19">
      <c r="A1069" s="271"/>
      <c r="B1069" s="272" t="s">
        <v>287</v>
      </c>
      <c r="C1069" s="273">
        <v>-1</v>
      </c>
      <c r="D1069" s="273">
        <v>1</v>
      </c>
      <c r="E1069" s="273">
        <v>1</v>
      </c>
      <c r="F1069" s="274">
        <v>1.85</v>
      </c>
      <c r="G1069" s="274"/>
      <c r="H1069" s="274">
        <v>1.35</v>
      </c>
      <c r="I1069" s="275">
        <f t="shared" si="98"/>
        <v>-2.4975000000000005</v>
      </c>
      <c r="J1069" s="343"/>
      <c r="M1069" s="34"/>
      <c r="N1069" s="83"/>
      <c r="O1069" s="83"/>
      <c r="P1069" s="83"/>
      <c r="Q1069" s="48"/>
      <c r="R1069" s="48"/>
      <c r="S1069" s="49"/>
      <c r="T1069" s="84"/>
    </row>
    <row r="1070" spans="1:20" ht="19">
      <c r="A1070" s="271"/>
      <c r="B1070" s="272" t="s">
        <v>288</v>
      </c>
      <c r="C1070" s="273">
        <v>-1</v>
      </c>
      <c r="D1070" s="273">
        <v>1</v>
      </c>
      <c r="E1070" s="273">
        <v>1</v>
      </c>
      <c r="F1070" s="274">
        <v>1.2</v>
      </c>
      <c r="G1070" s="274"/>
      <c r="H1070" s="274">
        <v>1.05</v>
      </c>
      <c r="I1070" s="275">
        <f t="shared" si="98"/>
        <v>-1.26</v>
      </c>
      <c r="J1070" s="343"/>
      <c r="M1070" s="34"/>
      <c r="N1070" s="83"/>
      <c r="O1070" s="83"/>
      <c r="P1070" s="83"/>
      <c r="Q1070" s="48"/>
      <c r="R1070" s="48"/>
      <c r="S1070" s="49"/>
      <c r="T1070" s="84"/>
    </row>
    <row r="1071" spans="1:20" ht="19">
      <c r="A1071" s="271"/>
      <c r="B1071" s="272" t="s">
        <v>289</v>
      </c>
      <c r="C1071" s="273">
        <v>-1</v>
      </c>
      <c r="D1071" s="273">
        <v>1</v>
      </c>
      <c r="E1071" s="273">
        <v>1</v>
      </c>
      <c r="F1071" s="274">
        <v>1.2</v>
      </c>
      <c r="G1071" s="274"/>
      <c r="H1071" s="274">
        <v>1.35</v>
      </c>
      <c r="I1071" s="275">
        <f t="shared" si="98"/>
        <v>-1.62</v>
      </c>
      <c r="J1071" s="343"/>
      <c r="M1071" s="34"/>
      <c r="N1071" s="83"/>
      <c r="O1071" s="83"/>
      <c r="P1071" s="83"/>
      <c r="Q1071" s="48"/>
      <c r="R1071" s="48"/>
      <c r="S1071" s="49"/>
      <c r="T1071" s="84"/>
    </row>
    <row r="1072" spans="1:20" ht="19">
      <c r="A1072" s="271"/>
      <c r="B1072" s="272" t="s">
        <v>290</v>
      </c>
      <c r="C1072" s="273">
        <v>-1</v>
      </c>
      <c r="D1072" s="273">
        <v>1</v>
      </c>
      <c r="E1072" s="273">
        <v>1</v>
      </c>
      <c r="F1072" s="274">
        <v>0.75</v>
      </c>
      <c r="G1072" s="274"/>
      <c r="H1072" s="274">
        <v>0.6</v>
      </c>
      <c r="I1072" s="275">
        <f t="shared" si="98"/>
        <v>-0.44999999999999996</v>
      </c>
      <c r="J1072" s="343"/>
      <c r="M1072" s="34"/>
      <c r="N1072" s="83"/>
      <c r="O1072" s="83"/>
      <c r="P1072" s="83"/>
      <c r="Q1072" s="48"/>
      <c r="R1072" s="48"/>
      <c r="S1072" s="49"/>
      <c r="T1072" s="84"/>
    </row>
    <row r="1073" spans="1:20" ht="19">
      <c r="A1073" s="271"/>
      <c r="B1073" s="272" t="s">
        <v>291</v>
      </c>
      <c r="C1073" s="273">
        <v>-1</v>
      </c>
      <c r="D1073" s="273">
        <v>1</v>
      </c>
      <c r="E1073" s="273">
        <v>1</v>
      </c>
      <c r="F1073" s="274">
        <v>1.06</v>
      </c>
      <c r="G1073" s="274"/>
      <c r="H1073" s="274">
        <v>1.35</v>
      </c>
      <c r="I1073" s="275">
        <f t="shared" si="98"/>
        <v>-1.4310000000000003</v>
      </c>
      <c r="J1073" s="343"/>
      <c r="M1073" s="34"/>
      <c r="N1073" s="83"/>
      <c r="O1073" s="83"/>
      <c r="P1073" s="83"/>
      <c r="Q1073" s="48"/>
      <c r="R1073" s="48"/>
      <c r="S1073" s="49"/>
      <c r="T1073" s="84"/>
    </row>
    <row r="1074" spans="1:20" ht="19">
      <c r="A1074" s="271"/>
      <c r="B1074" s="272" t="s">
        <v>292</v>
      </c>
      <c r="C1074" s="273">
        <v>-1</v>
      </c>
      <c r="D1074" s="273">
        <v>1</v>
      </c>
      <c r="E1074" s="273">
        <v>1</v>
      </c>
      <c r="F1074" s="274">
        <v>12.43</v>
      </c>
      <c r="G1074" s="274"/>
      <c r="H1074" s="274">
        <v>1.2</v>
      </c>
      <c r="I1074" s="275">
        <f t="shared" si="98"/>
        <v>-14.915999999999999</v>
      </c>
      <c r="J1074" s="343"/>
      <c r="M1074" s="34"/>
      <c r="N1074" s="83"/>
      <c r="O1074" s="83"/>
      <c r="P1074" s="83"/>
      <c r="Q1074" s="48"/>
      <c r="R1074" s="48"/>
      <c r="S1074" s="49"/>
      <c r="T1074" s="84"/>
    </row>
    <row r="1075" spans="1:20" ht="19">
      <c r="A1075" s="271"/>
      <c r="B1075" s="272" t="s">
        <v>293</v>
      </c>
      <c r="C1075" s="273">
        <v>-1</v>
      </c>
      <c r="D1075" s="273">
        <v>1</v>
      </c>
      <c r="E1075" s="273">
        <v>1</v>
      </c>
      <c r="F1075" s="274">
        <v>11.52</v>
      </c>
      <c r="G1075" s="274"/>
      <c r="H1075" s="274">
        <v>1.2</v>
      </c>
      <c r="I1075" s="275">
        <f t="shared" si="98"/>
        <v>-13.824</v>
      </c>
      <c r="J1075" s="343"/>
      <c r="M1075" s="34"/>
      <c r="N1075" s="83"/>
      <c r="O1075" s="83"/>
      <c r="P1075" s="83"/>
      <c r="Q1075" s="48"/>
      <c r="R1075" s="48"/>
      <c r="S1075" s="49"/>
      <c r="T1075" s="84"/>
    </row>
    <row r="1076" spans="1:20" ht="19">
      <c r="A1076" s="271"/>
      <c r="B1076" s="272" t="s">
        <v>173</v>
      </c>
      <c r="C1076" s="273"/>
      <c r="D1076" s="273"/>
      <c r="E1076" s="273"/>
      <c r="F1076" s="274"/>
      <c r="G1076" s="274"/>
      <c r="H1076" s="274"/>
      <c r="I1076" s="275"/>
      <c r="J1076" s="343"/>
      <c r="M1076" s="34"/>
      <c r="N1076" s="83"/>
      <c r="O1076" s="83"/>
      <c r="P1076" s="83"/>
      <c r="Q1076" s="48"/>
      <c r="R1076" s="48"/>
      <c r="S1076" s="49"/>
      <c r="T1076" s="84"/>
    </row>
    <row r="1077" spans="1:20" ht="19">
      <c r="A1077" s="271"/>
      <c r="B1077" s="272" t="s">
        <v>164</v>
      </c>
      <c r="C1077" s="273">
        <v>1</v>
      </c>
      <c r="D1077" s="273">
        <v>1</v>
      </c>
      <c r="E1077" s="273">
        <v>2</v>
      </c>
      <c r="F1077" s="293">
        <v>1.96</v>
      </c>
      <c r="G1077" s="274">
        <v>1.3</v>
      </c>
      <c r="H1077" s="274"/>
      <c r="I1077" s="275">
        <f t="shared" ref="I1077:I1089" si="99">PRODUCT(C1077:H1077)</f>
        <v>5.0960000000000001</v>
      </c>
      <c r="J1077" s="343"/>
      <c r="M1077" s="34"/>
      <c r="N1077" s="83"/>
      <c r="O1077" s="83"/>
      <c r="P1077" s="83"/>
      <c r="Q1077" s="48"/>
      <c r="R1077" s="48"/>
      <c r="S1077" s="49"/>
      <c r="T1077" s="84"/>
    </row>
    <row r="1078" spans="1:20" ht="19">
      <c r="A1078" s="271"/>
      <c r="B1078" s="272" t="s">
        <v>286</v>
      </c>
      <c r="C1078" s="273">
        <v>1</v>
      </c>
      <c r="D1078" s="273">
        <v>1</v>
      </c>
      <c r="E1078" s="273">
        <v>2</v>
      </c>
      <c r="F1078" s="293">
        <v>1.06</v>
      </c>
      <c r="G1078" s="274">
        <v>1.3</v>
      </c>
      <c r="H1078" s="274"/>
      <c r="I1078" s="275">
        <f t="shared" si="99"/>
        <v>2.7560000000000002</v>
      </c>
      <c r="J1078" s="343"/>
      <c r="M1078" s="34"/>
      <c r="N1078" s="83"/>
      <c r="O1078" s="83"/>
      <c r="P1078" s="83"/>
      <c r="Q1078" s="48"/>
      <c r="R1078" s="48"/>
      <c r="S1078" s="49"/>
      <c r="T1078" s="84"/>
    </row>
    <row r="1079" spans="1:20" ht="19">
      <c r="A1079" s="271"/>
      <c r="B1079" s="272" t="s">
        <v>287</v>
      </c>
      <c r="C1079" s="273">
        <v>1</v>
      </c>
      <c r="D1079" s="273">
        <v>1</v>
      </c>
      <c r="E1079" s="273">
        <v>2</v>
      </c>
      <c r="F1079" s="293">
        <v>2.31</v>
      </c>
      <c r="G1079" s="274">
        <v>1.3</v>
      </c>
      <c r="H1079" s="274"/>
      <c r="I1079" s="275">
        <f t="shared" si="99"/>
        <v>6.0060000000000002</v>
      </c>
      <c r="J1079" s="343"/>
      <c r="M1079" s="34"/>
      <c r="N1079" s="83"/>
      <c r="O1079" s="83"/>
      <c r="P1079" s="83"/>
      <c r="Q1079" s="48"/>
      <c r="R1079" s="48"/>
      <c r="S1079" s="49"/>
      <c r="T1079" s="84"/>
    </row>
    <row r="1080" spans="1:20" ht="19">
      <c r="A1080" s="271"/>
      <c r="B1080" s="272" t="s">
        <v>288</v>
      </c>
      <c r="C1080" s="273">
        <v>1</v>
      </c>
      <c r="D1080" s="273">
        <v>1</v>
      </c>
      <c r="E1080" s="273">
        <v>2</v>
      </c>
      <c r="F1080" s="293">
        <v>1.66</v>
      </c>
      <c r="G1080" s="274">
        <v>1.3</v>
      </c>
      <c r="H1080" s="274"/>
      <c r="I1080" s="275">
        <f t="shared" si="99"/>
        <v>4.3159999999999998</v>
      </c>
      <c r="J1080" s="343"/>
      <c r="M1080" s="34"/>
      <c r="N1080" s="83"/>
      <c r="O1080" s="83"/>
      <c r="P1080" s="83"/>
      <c r="Q1080" s="48"/>
      <c r="R1080" s="48"/>
      <c r="S1080" s="49"/>
      <c r="T1080" s="84"/>
    </row>
    <row r="1081" spans="1:20" ht="19">
      <c r="A1081" s="271"/>
      <c r="B1081" s="272" t="s">
        <v>289</v>
      </c>
      <c r="C1081" s="273">
        <v>1</v>
      </c>
      <c r="D1081" s="273">
        <v>1</v>
      </c>
      <c r="E1081" s="273">
        <v>2</v>
      </c>
      <c r="F1081" s="293">
        <v>1.66</v>
      </c>
      <c r="G1081" s="274">
        <v>1.3</v>
      </c>
      <c r="H1081" s="274"/>
      <c r="I1081" s="275">
        <f t="shared" si="99"/>
        <v>4.3159999999999998</v>
      </c>
      <c r="J1081" s="343"/>
      <c r="M1081" s="34"/>
      <c r="N1081" s="83"/>
      <c r="O1081" s="83"/>
      <c r="P1081" s="83"/>
      <c r="Q1081" s="48"/>
      <c r="R1081" s="48"/>
      <c r="S1081" s="49"/>
      <c r="T1081" s="84"/>
    </row>
    <row r="1082" spans="1:20" ht="19">
      <c r="A1082" s="271"/>
      <c r="B1082" s="272" t="s">
        <v>291</v>
      </c>
      <c r="C1082" s="273">
        <v>1</v>
      </c>
      <c r="D1082" s="273">
        <v>1</v>
      </c>
      <c r="E1082" s="273">
        <v>2</v>
      </c>
      <c r="F1082" s="293">
        <v>1.52</v>
      </c>
      <c r="G1082" s="274">
        <v>1.3</v>
      </c>
      <c r="H1082" s="274"/>
      <c r="I1082" s="275">
        <f t="shared" si="99"/>
        <v>3.9520000000000004</v>
      </c>
      <c r="J1082" s="343"/>
      <c r="M1082" s="34"/>
      <c r="N1082" s="83"/>
      <c r="O1082" s="83"/>
      <c r="P1082" s="83"/>
      <c r="Q1082" s="48"/>
      <c r="R1082" s="48"/>
      <c r="S1082" s="49"/>
      <c r="T1082" s="84"/>
    </row>
    <row r="1083" spans="1:20" ht="19">
      <c r="A1083" s="271"/>
      <c r="B1083" s="272" t="s">
        <v>174</v>
      </c>
      <c r="C1083" s="273">
        <v>1</v>
      </c>
      <c r="D1083" s="273">
        <v>1</v>
      </c>
      <c r="E1083" s="273">
        <v>1</v>
      </c>
      <c r="F1083" s="293">
        <v>2.5</v>
      </c>
      <c r="G1083" s="274">
        <v>1.3</v>
      </c>
      <c r="H1083" s="274"/>
      <c r="I1083" s="275">
        <f t="shared" si="99"/>
        <v>3.25</v>
      </c>
      <c r="J1083" s="343"/>
      <c r="M1083" s="34"/>
      <c r="N1083" s="83"/>
      <c r="O1083" s="83"/>
      <c r="P1083" s="83"/>
      <c r="Q1083" s="48"/>
      <c r="R1083" s="48"/>
      <c r="S1083" s="49"/>
      <c r="T1083" s="84"/>
    </row>
    <row r="1084" spans="1:20" ht="19">
      <c r="A1084" s="271"/>
      <c r="B1084" s="272" t="s">
        <v>294</v>
      </c>
      <c r="C1084" s="273">
        <v>1</v>
      </c>
      <c r="D1084" s="273">
        <v>1</v>
      </c>
      <c r="E1084" s="273">
        <v>1</v>
      </c>
      <c r="F1084" s="293">
        <v>16</v>
      </c>
      <c r="G1084" s="274"/>
      <c r="H1084" s="289">
        <v>2.9249999999999998</v>
      </c>
      <c r="I1084" s="275">
        <f t="shared" si="99"/>
        <v>46.8</v>
      </c>
      <c r="J1084" s="343"/>
      <c r="M1084" s="34"/>
      <c r="N1084" s="83"/>
      <c r="O1084" s="83"/>
      <c r="P1084" s="83"/>
      <c r="Q1084" s="48"/>
      <c r="R1084" s="48"/>
      <c r="S1084" s="49"/>
      <c r="T1084" s="84"/>
    </row>
    <row r="1085" spans="1:20" ht="19">
      <c r="A1085" s="271"/>
      <c r="B1085" s="272" t="s">
        <v>295</v>
      </c>
      <c r="C1085" s="273">
        <v>-1</v>
      </c>
      <c r="D1085" s="273">
        <v>1</v>
      </c>
      <c r="E1085" s="273">
        <v>2</v>
      </c>
      <c r="F1085" s="293">
        <v>1</v>
      </c>
      <c r="G1085" s="274"/>
      <c r="H1085" s="274">
        <v>2.1</v>
      </c>
      <c r="I1085" s="275">
        <f t="shared" si="99"/>
        <v>-4.2</v>
      </c>
      <c r="J1085" s="343"/>
      <c r="M1085" s="34"/>
      <c r="N1085" s="83"/>
      <c r="O1085" s="83"/>
      <c r="P1085" s="83"/>
      <c r="Q1085" s="48"/>
      <c r="R1085" s="48"/>
      <c r="S1085" s="49"/>
      <c r="T1085" s="84"/>
    </row>
    <row r="1086" spans="1:20" ht="19">
      <c r="A1086" s="271"/>
      <c r="B1086" s="272" t="s">
        <v>296</v>
      </c>
      <c r="C1086" s="273">
        <v>-1</v>
      </c>
      <c r="D1086" s="273">
        <v>1</v>
      </c>
      <c r="E1086" s="273">
        <v>1</v>
      </c>
      <c r="F1086" s="293">
        <v>1.8</v>
      </c>
      <c r="G1086" s="274"/>
      <c r="H1086" s="274">
        <v>1.35</v>
      </c>
      <c r="I1086" s="275">
        <f t="shared" si="99"/>
        <v>-2.4300000000000002</v>
      </c>
      <c r="J1086" s="343"/>
      <c r="M1086" s="34"/>
      <c r="N1086" s="83"/>
      <c r="O1086" s="83"/>
      <c r="P1086" s="83"/>
      <c r="Q1086" s="48"/>
      <c r="R1086" s="48"/>
      <c r="S1086" s="49"/>
      <c r="T1086" s="84"/>
    </row>
    <row r="1087" spans="1:20" ht="19">
      <c r="A1087" s="271"/>
      <c r="B1087" s="272" t="s">
        <v>297</v>
      </c>
      <c r="C1087" s="273">
        <v>-1</v>
      </c>
      <c r="D1087" s="273">
        <v>1</v>
      </c>
      <c r="E1087" s="273">
        <v>1</v>
      </c>
      <c r="F1087" s="293">
        <v>0.9</v>
      </c>
      <c r="G1087" s="274"/>
      <c r="H1087" s="274">
        <v>2.1</v>
      </c>
      <c r="I1087" s="275">
        <f t="shared" si="99"/>
        <v>-1.8900000000000001</v>
      </c>
      <c r="J1087" s="343"/>
      <c r="M1087" s="34"/>
      <c r="N1087" s="83"/>
      <c r="O1087" s="83"/>
      <c r="P1087" s="83"/>
      <c r="Q1087" s="48"/>
      <c r="R1087" s="48"/>
      <c r="S1087" s="49"/>
      <c r="T1087" s="84"/>
    </row>
    <row r="1088" spans="1:20" ht="19">
      <c r="A1088" s="271"/>
      <c r="B1088" s="272" t="s">
        <v>298</v>
      </c>
      <c r="C1088" s="273">
        <v>-1</v>
      </c>
      <c r="D1088" s="273">
        <v>1</v>
      </c>
      <c r="E1088" s="273">
        <v>1</v>
      </c>
      <c r="F1088" s="293">
        <v>2.29</v>
      </c>
      <c r="G1088" s="274"/>
      <c r="H1088" s="274">
        <v>2.65</v>
      </c>
      <c r="I1088" s="275">
        <f t="shared" si="99"/>
        <v>-6.0685000000000002</v>
      </c>
      <c r="J1088" s="343"/>
      <c r="M1088" s="34"/>
      <c r="N1088" s="83"/>
      <c r="O1088" s="83"/>
      <c r="P1088" s="83"/>
      <c r="Q1088" s="48"/>
      <c r="R1088" s="48"/>
      <c r="S1088" s="49"/>
      <c r="T1088" s="84"/>
    </row>
    <row r="1089" spans="1:20" ht="19">
      <c r="A1089" s="271"/>
      <c r="B1089" s="272" t="s">
        <v>299</v>
      </c>
      <c r="C1089" s="273">
        <v>1</v>
      </c>
      <c r="D1089" s="273">
        <v>1</v>
      </c>
      <c r="E1089" s="273">
        <v>1</v>
      </c>
      <c r="F1089" s="293">
        <v>2.63</v>
      </c>
      <c r="G1089" s="274">
        <v>0.23</v>
      </c>
      <c r="H1089" s="274"/>
      <c r="I1089" s="275">
        <f t="shared" si="99"/>
        <v>0.60489999999999999</v>
      </c>
      <c r="J1089" s="343"/>
      <c r="M1089" s="34"/>
      <c r="N1089" s="83"/>
      <c r="O1089" s="83"/>
      <c r="P1089" s="83"/>
      <c r="Q1089" s="48"/>
      <c r="R1089" s="48"/>
      <c r="S1089" s="49"/>
      <c r="T1089" s="84"/>
    </row>
    <row r="1090" spans="1:20" ht="19">
      <c r="A1090" s="271"/>
      <c r="B1090" s="272" t="s">
        <v>256</v>
      </c>
      <c r="C1090" s="273">
        <v>1</v>
      </c>
      <c r="D1090" s="273">
        <v>2</v>
      </c>
      <c r="E1090" s="273">
        <v>2</v>
      </c>
      <c r="F1090" s="293">
        <v>1.3</v>
      </c>
      <c r="G1090" s="274"/>
      <c r="H1090" s="274"/>
      <c r="I1090" s="275"/>
      <c r="J1090" s="343"/>
      <c r="M1090" s="34"/>
      <c r="N1090" s="83"/>
      <c r="O1090" s="83"/>
      <c r="P1090" s="83"/>
      <c r="Q1090" s="48"/>
      <c r="R1090" s="48"/>
      <c r="S1090" s="49"/>
      <c r="T1090" s="84"/>
    </row>
    <row r="1091" spans="1:20" ht="19">
      <c r="A1091" s="271"/>
      <c r="B1091" s="272" t="s">
        <v>300</v>
      </c>
      <c r="C1091" s="273"/>
      <c r="D1091" s="273"/>
      <c r="E1091" s="273"/>
      <c r="F1091" s="274"/>
      <c r="G1091" s="274"/>
      <c r="H1091" s="274"/>
      <c r="I1091" s="275"/>
      <c r="J1091" s="343"/>
      <c r="M1091" s="34"/>
      <c r="N1091" s="83"/>
      <c r="O1091" s="83"/>
      <c r="P1091" s="83"/>
      <c r="Q1091" s="48"/>
      <c r="R1091" s="48"/>
      <c r="S1091" s="49"/>
      <c r="T1091" s="84"/>
    </row>
    <row r="1092" spans="1:20" ht="19">
      <c r="A1092" s="271"/>
      <c r="B1092" s="272" t="s">
        <v>179</v>
      </c>
      <c r="C1092" s="273"/>
      <c r="D1092" s="273"/>
      <c r="E1092" s="273"/>
      <c r="F1092" s="274"/>
      <c r="G1092" s="274"/>
      <c r="H1092" s="274"/>
      <c r="I1092" s="275">
        <v>262.07</v>
      </c>
      <c r="J1092" s="343"/>
      <c r="M1092" s="34"/>
      <c r="N1092" s="83"/>
      <c r="O1092" s="83"/>
      <c r="P1092" s="83"/>
      <c r="Q1092" s="48"/>
      <c r="R1092" s="48"/>
      <c r="S1092" s="49"/>
      <c r="T1092" s="84"/>
    </row>
    <row r="1093" spans="1:20" ht="19">
      <c r="A1093" s="271"/>
      <c r="B1093" s="272" t="s">
        <v>301</v>
      </c>
      <c r="C1093" s="273"/>
      <c r="D1093" s="273"/>
      <c r="E1093" s="273"/>
      <c r="F1093" s="274"/>
      <c r="G1093" s="274"/>
      <c r="H1093" s="274"/>
      <c r="I1093" s="275"/>
      <c r="J1093" s="343"/>
      <c r="M1093" s="34"/>
      <c r="N1093" s="83"/>
      <c r="O1093" s="83"/>
      <c r="P1093" s="83"/>
      <c r="Q1093" s="48"/>
      <c r="R1093" s="48"/>
      <c r="S1093" s="49"/>
      <c r="T1093" s="84"/>
    </row>
    <row r="1094" spans="1:20" ht="19">
      <c r="A1094" s="271"/>
      <c r="B1094" s="272" t="s">
        <v>179</v>
      </c>
      <c r="C1094" s="273"/>
      <c r="D1094" s="273"/>
      <c r="E1094" s="273"/>
      <c r="F1094" s="274"/>
      <c r="G1094" s="274"/>
      <c r="H1094" s="274"/>
      <c r="I1094" s="275">
        <f>I1092</f>
        <v>262.07</v>
      </c>
      <c r="J1094" s="343"/>
      <c r="M1094" s="34"/>
      <c r="N1094" s="83"/>
      <c r="O1094" s="83"/>
      <c r="P1094" s="83"/>
      <c r="Q1094" s="48"/>
      <c r="R1094" s="48"/>
      <c r="S1094" s="49"/>
      <c r="T1094" s="84"/>
    </row>
    <row r="1095" spans="1:20" ht="19">
      <c r="A1095" s="271"/>
      <c r="B1095" s="272" t="s">
        <v>302</v>
      </c>
      <c r="C1095" s="273"/>
      <c r="D1095" s="273"/>
      <c r="E1095" s="273"/>
      <c r="F1095" s="274"/>
      <c r="G1095" s="274"/>
      <c r="H1095" s="274"/>
      <c r="I1095" s="275"/>
      <c r="J1095" s="343"/>
      <c r="M1095" s="34"/>
      <c r="N1095" s="83"/>
      <c r="O1095" s="83"/>
      <c r="P1095" s="83"/>
      <c r="Q1095" s="48"/>
      <c r="R1095" s="48"/>
      <c r="S1095" s="49"/>
      <c r="T1095" s="84"/>
    </row>
    <row r="1096" spans="1:20" ht="19">
      <c r="A1096" s="271"/>
      <c r="B1096" s="272" t="s">
        <v>179</v>
      </c>
      <c r="C1096" s="273"/>
      <c r="D1096" s="273"/>
      <c r="E1096" s="273"/>
      <c r="F1096" s="274"/>
      <c r="G1096" s="274"/>
      <c r="H1096" s="274"/>
      <c r="I1096" s="275">
        <f>I1094</f>
        <v>262.07</v>
      </c>
      <c r="J1096" s="343"/>
      <c r="M1096" s="34"/>
      <c r="N1096" s="83"/>
      <c r="O1096" s="83"/>
      <c r="P1096" s="83"/>
      <c r="Q1096" s="48"/>
      <c r="R1096" s="48"/>
      <c r="S1096" s="49"/>
      <c r="T1096" s="84"/>
    </row>
    <row r="1097" spans="1:20" ht="19">
      <c r="A1097" s="271"/>
      <c r="B1097" s="272" t="s">
        <v>303</v>
      </c>
      <c r="C1097" s="273"/>
      <c r="D1097" s="273"/>
      <c r="E1097" s="273"/>
      <c r="F1097" s="274"/>
      <c r="G1097" s="274"/>
      <c r="H1097" s="274"/>
      <c r="I1097" s="275"/>
      <c r="J1097" s="343"/>
      <c r="M1097" s="34"/>
      <c r="N1097" s="83"/>
      <c r="O1097" s="83"/>
      <c r="P1097" s="83"/>
      <c r="Q1097" s="48"/>
      <c r="R1097" s="48"/>
      <c r="S1097" s="49"/>
      <c r="T1097" s="84"/>
    </row>
    <row r="1098" spans="1:20" ht="19">
      <c r="A1098" s="271"/>
      <c r="B1098" s="272" t="s">
        <v>179</v>
      </c>
      <c r="C1098" s="273"/>
      <c r="D1098" s="273"/>
      <c r="E1098" s="273"/>
      <c r="F1098" s="274"/>
      <c r="G1098" s="274"/>
      <c r="H1098" s="274"/>
      <c r="I1098" s="275">
        <f>I1096</f>
        <v>262.07</v>
      </c>
      <c r="J1098" s="343"/>
      <c r="M1098" s="34"/>
      <c r="N1098" s="83"/>
      <c r="O1098" s="83"/>
      <c r="P1098" s="83"/>
      <c r="Q1098" s="48"/>
      <c r="R1098" s="48"/>
      <c r="S1098" s="49"/>
      <c r="T1098" s="84"/>
    </row>
    <row r="1099" spans="1:20" ht="19">
      <c r="A1099" s="271"/>
      <c r="B1099" s="272" t="s">
        <v>304</v>
      </c>
      <c r="C1099" s="273"/>
      <c r="D1099" s="273"/>
      <c r="E1099" s="273"/>
      <c r="F1099" s="274"/>
      <c r="G1099" s="274"/>
      <c r="H1099" s="274"/>
      <c r="I1099" s="275"/>
      <c r="J1099" s="343"/>
      <c r="M1099" s="34"/>
      <c r="N1099" s="83"/>
      <c r="O1099" s="83"/>
      <c r="P1099" s="83"/>
      <c r="Q1099" s="48"/>
      <c r="R1099" s="48"/>
      <c r="S1099" s="49"/>
      <c r="T1099" s="84"/>
    </row>
    <row r="1100" spans="1:20" ht="19">
      <c r="A1100" s="271"/>
      <c r="B1100" s="272" t="s">
        <v>305</v>
      </c>
      <c r="C1100" s="273">
        <v>1</v>
      </c>
      <c r="D1100" s="273">
        <v>1</v>
      </c>
      <c r="E1100" s="273">
        <v>1</v>
      </c>
      <c r="F1100" s="274">
        <v>15.7</v>
      </c>
      <c r="G1100" s="274"/>
      <c r="H1100" s="274">
        <v>4.2300000000000004</v>
      </c>
      <c r="I1100" s="275">
        <f t="shared" ref="I1100:I1104" si="100">PRODUCT(C1100:H1100)</f>
        <v>66.411000000000001</v>
      </c>
      <c r="J1100" s="343"/>
      <c r="M1100" s="34"/>
      <c r="N1100" s="83"/>
      <c r="O1100" s="83"/>
      <c r="P1100" s="83"/>
      <c r="Q1100" s="48"/>
      <c r="R1100" s="48"/>
      <c r="S1100" s="49"/>
      <c r="T1100" s="84"/>
    </row>
    <row r="1101" spans="1:20" ht="19">
      <c r="A1101" s="271"/>
      <c r="B1101" s="272" t="s">
        <v>211</v>
      </c>
      <c r="C1101" s="273">
        <v>-1</v>
      </c>
      <c r="D1101" s="273">
        <v>1</v>
      </c>
      <c r="E1101" s="273">
        <v>2</v>
      </c>
      <c r="F1101" s="274">
        <v>0.9</v>
      </c>
      <c r="G1101" s="274"/>
      <c r="H1101" s="274">
        <v>2.1</v>
      </c>
      <c r="I1101" s="275">
        <f t="shared" si="100"/>
        <v>-3.7800000000000002</v>
      </c>
      <c r="J1101" s="343"/>
      <c r="M1101" s="34"/>
      <c r="N1101" s="83"/>
      <c r="O1101" s="83"/>
      <c r="P1101" s="83"/>
      <c r="Q1101" s="48"/>
      <c r="R1101" s="48"/>
      <c r="S1101" s="49"/>
      <c r="T1101" s="84"/>
    </row>
    <row r="1102" spans="1:20" ht="19">
      <c r="A1102" s="271"/>
      <c r="B1102" s="272" t="s">
        <v>218</v>
      </c>
      <c r="C1102" s="273">
        <v>1</v>
      </c>
      <c r="D1102" s="273">
        <v>1</v>
      </c>
      <c r="E1102" s="273">
        <v>1</v>
      </c>
      <c r="F1102" s="274">
        <v>11</v>
      </c>
      <c r="G1102" s="274"/>
      <c r="H1102" s="274">
        <v>4.2300000000000004</v>
      </c>
      <c r="I1102" s="275">
        <f t="shared" si="100"/>
        <v>46.53</v>
      </c>
      <c r="J1102" s="343"/>
      <c r="M1102" s="34"/>
      <c r="N1102" s="83"/>
      <c r="O1102" s="83"/>
      <c r="P1102" s="83"/>
      <c r="Q1102" s="48"/>
      <c r="R1102" s="48"/>
      <c r="S1102" s="49"/>
      <c r="T1102" s="84"/>
    </row>
    <row r="1103" spans="1:20" ht="19">
      <c r="A1103" s="271"/>
      <c r="B1103" s="272" t="s">
        <v>211</v>
      </c>
      <c r="C1103" s="273">
        <v>-1</v>
      </c>
      <c r="D1103" s="273">
        <v>1</v>
      </c>
      <c r="E1103" s="273">
        <v>1</v>
      </c>
      <c r="F1103" s="274">
        <v>0.9</v>
      </c>
      <c r="G1103" s="274"/>
      <c r="H1103" s="274">
        <v>2.1</v>
      </c>
      <c r="I1103" s="275">
        <f t="shared" si="100"/>
        <v>-1.8900000000000001</v>
      </c>
      <c r="J1103" s="343"/>
      <c r="M1103" s="34"/>
      <c r="N1103" s="83"/>
      <c r="O1103" s="83"/>
      <c r="P1103" s="83"/>
      <c r="Q1103" s="48"/>
      <c r="R1103" s="48"/>
      <c r="S1103" s="49"/>
      <c r="T1103" s="84"/>
    </row>
    <row r="1104" spans="1:20" ht="19">
      <c r="A1104" s="271"/>
      <c r="B1104" s="272" t="s">
        <v>306</v>
      </c>
      <c r="C1104" s="273">
        <v>1</v>
      </c>
      <c r="D1104" s="273">
        <v>1</v>
      </c>
      <c r="E1104" s="273">
        <v>3</v>
      </c>
      <c r="F1104" s="274">
        <v>1.36</v>
      </c>
      <c r="G1104" s="274"/>
      <c r="H1104" s="274">
        <v>2.1</v>
      </c>
      <c r="I1104" s="275">
        <f t="shared" si="100"/>
        <v>8.5680000000000014</v>
      </c>
      <c r="J1104" s="343"/>
      <c r="M1104" s="34"/>
      <c r="N1104" s="83"/>
      <c r="O1104" s="83"/>
      <c r="P1104" s="83"/>
      <c r="Q1104" s="48"/>
      <c r="R1104" s="48"/>
      <c r="S1104" s="49"/>
      <c r="T1104" s="84"/>
    </row>
    <row r="1105" spans="1:20" ht="19">
      <c r="A1105" s="271"/>
      <c r="B1105" s="272" t="s">
        <v>266</v>
      </c>
      <c r="C1105" s="273"/>
      <c r="D1105" s="273"/>
      <c r="E1105" s="273"/>
      <c r="F1105" s="274"/>
      <c r="G1105" s="274"/>
      <c r="H1105" s="274"/>
      <c r="I1105" s="275"/>
      <c r="J1105" s="343"/>
      <c r="M1105" s="34"/>
      <c r="N1105" s="83"/>
      <c r="O1105" s="83"/>
      <c r="P1105" s="83"/>
      <c r="Q1105" s="48"/>
      <c r="R1105" s="48"/>
      <c r="S1105" s="49"/>
      <c r="T1105" s="84"/>
    </row>
    <row r="1106" spans="1:20" ht="19">
      <c r="A1106" s="271"/>
      <c r="B1106" s="272" t="s">
        <v>282</v>
      </c>
      <c r="C1106" s="273">
        <v>1</v>
      </c>
      <c r="D1106" s="273">
        <v>1</v>
      </c>
      <c r="E1106" s="273">
        <v>1</v>
      </c>
      <c r="F1106" s="274">
        <v>68.72</v>
      </c>
      <c r="G1106" s="274"/>
      <c r="H1106" s="274">
        <v>2.52</v>
      </c>
      <c r="I1106" s="275">
        <f t="shared" ref="I1106:I1112" si="101">PRODUCT(C1106:H1106)</f>
        <v>173.17439999999999</v>
      </c>
      <c r="J1106" s="343"/>
      <c r="M1106" s="34"/>
      <c r="N1106" s="83"/>
      <c r="O1106" s="83"/>
      <c r="P1106" s="83"/>
      <c r="Q1106" s="48"/>
      <c r="R1106" s="48"/>
      <c r="S1106" s="49"/>
      <c r="T1106" s="84"/>
    </row>
    <row r="1107" spans="1:20" ht="19">
      <c r="A1107" s="271"/>
      <c r="B1107" s="272" t="s">
        <v>114</v>
      </c>
      <c r="C1107" s="276">
        <v>2</v>
      </c>
      <c r="D1107" s="273">
        <v>1</v>
      </c>
      <c r="E1107" s="273">
        <v>4</v>
      </c>
      <c r="F1107" s="293">
        <v>1.06</v>
      </c>
      <c r="G1107" s="298"/>
      <c r="H1107" s="274">
        <v>1.2</v>
      </c>
      <c r="I1107" s="275">
        <f t="shared" si="101"/>
        <v>10.176</v>
      </c>
      <c r="J1107" s="343"/>
      <c r="M1107" s="34"/>
      <c r="N1107" s="83"/>
      <c r="O1107" s="83"/>
      <c r="P1107" s="83"/>
      <c r="Q1107" s="48"/>
      <c r="R1107" s="48"/>
      <c r="S1107" s="49"/>
      <c r="T1107" s="84"/>
    </row>
    <row r="1108" spans="1:20" ht="19">
      <c r="A1108" s="271"/>
      <c r="B1108" s="272" t="s">
        <v>115</v>
      </c>
      <c r="C1108" s="276">
        <v>2</v>
      </c>
      <c r="D1108" s="273">
        <v>1</v>
      </c>
      <c r="E1108" s="273">
        <v>4</v>
      </c>
      <c r="F1108" s="293">
        <v>1.2</v>
      </c>
      <c r="G1108" s="298"/>
      <c r="H1108" s="274">
        <v>1.2</v>
      </c>
      <c r="I1108" s="275">
        <f t="shared" si="101"/>
        <v>11.52</v>
      </c>
      <c r="J1108" s="343"/>
      <c r="M1108" s="34"/>
      <c r="N1108" s="83"/>
      <c r="O1108" s="83"/>
      <c r="P1108" s="83"/>
      <c r="Q1108" s="48"/>
      <c r="R1108" s="48"/>
      <c r="S1108" s="49"/>
      <c r="T1108" s="84"/>
    </row>
    <row r="1109" spans="1:20" ht="19">
      <c r="A1109" s="271"/>
      <c r="B1109" s="272" t="s">
        <v>116</v>
      </c>
      <c r="C1109" s="276">
        <v>2</v>
      </c>
      <c r="D1109" s="273">
        <v>1</v>
      </c>
      <c r="E1109" s="273">
        <v>4</v>
      </c>
      <c r="F1109" s="293">
        <v>1.36</v>
      </c>
      <c r="G1109" s="298"/>
      <c r="H1109" s="274">
        <v>1.2</v>
      </c>
      <c r="I1109" s="275">
        <f t="shared" si="101"/>
        <v>13.056000000000001</v>
      </c>
      <c r="J1109" s="343"/>
      <c r="M1109" s="34"/>
      <c r="N1109" s="83"/>
      <c r="O1109" s="83"/>
      <c r="P1109" s="83"/>
      <c r="Q1109" s="48"/>
      <c r="R1109" s="48"/>
      <c r="S1109" s="49"/>
      <c r="T1109" s="84"/>
    </row>
    <row r="1110" spans="1:20" ht="19">
      <c r="A1110" s="271"/>
      <c r="B1110" s="272" t="s">
        <v>117</v>
      </c>
      <c r="C1110" s="276">
        <v>2</v>
      </c>
      <c r="D1110" s="273">
        <v>1</v>
      </c>
      <c r="E1110" s="273">
        <v>16</v>
      </c>
      <c r="F1110" s="293">
        <v>1.5</v>
      </c>
      <c r="G1110" s="298"/>
      <c r="H1110" s="274">
        <v>1.2</v>
      </c>
      <c r="I1110" s="275">
        <f t="shared" si="101"/>
        <v>57.599999999999994</v>
      </c>
      <c r="J1110" s="343"/>
      <c r="M1110" s="34"/>
      <c r="N1110" s="83"/>
      <c r="O1110" s="83"/>
      <c r="P1110" s="83"/>
      <c r="Q1110" s="48"/>
      <c r="R1110" s="48"/>
      <c r="S1110" s="49"/>
      <c r="T1110" s="84"/>
    </row>
    <row r="1111" spans="1:20" ht="19">
      <c r="A1111" s="271"/>
      <c r="B1111" s="272" t="s">
        <v>118</v>
      </c>
      <c r="C1111" s="276">
        <v>2</v>
      </c>
      <c r="D1111" s="273">
        <v>1</v>
      </c>
      <c r="E1111" s="273">
        <v>4</v>
      </c>
      <c r="F1111" s="293">
        <v>1.5</v>
      </c>
      <c r="G1111" s="298"/>
      <c r="H1111" s="274">
        <v>1.2</v>
      </c>
      <c r="I1111" s="275">
        <f t="shared" si="101"/>
        <v>14.399999999999999</v>
      </c>
      <c r="J1111" s="343"/>
      <c r="M1111" s="34"/>
      <c r="N1111" s="83"/>
      <c r="O1111" s="83"/>
      <c r="P1111" s="83"/>
      <c r="Q1111" s="48"/>
      <c r="R1111" s="48"/>
      <c r="S1111" s="49"/>
      <c r="T1111" s="84"/>
    </row>
    <row r="1112" spans="1:20" ht="19">
      <c r="A1112" s="271"/>
      <c r="B1112" s="272" t="s">
        <v>119</v>
      </c>
      <c r="C1112" s="276">
        <v>2</v>
      </c>
      <c r="D1112" s="273">
        <v>1</v>
      </c>
      <c r="E1112" s="273">
        <v>4</v>
      </c>
      <c r="F1112" s="293">
        <v>1.66</v>
      </c>
      <c r="G1112" s="298"/>
      <c r="H1112" s="274">
        <v>1.2</v>
      </c>
      <c r="I1112" s="275">
        <f t="shared" si="101"/>
        <v>15.935999999999998</v>
      </c>
      <c r="J1112" s="343"/>
      <c r="M1112" s="34"/>
      <c r="N1112" s="83"/>
      <c r="O1112" s="83"/>
      <c r="P1112" s="83"/>
      <c r="Q1112" s="48"/>
      <c r="R1112" s="48"/>
      <c r="S1112" s="49"/>
      <c r="T1112" s="84"/>
    </row>
    <row r="1113" spans="1:20" ht="19">
      <c r="A1113" s="271"/>
      <c r="B1113" s="272" t="s">
        <v>327</v>
      </c>
      <c r="C1113" s="273"/>
      <c r="D1113" s="273"/>
      <c r="E1113" s="273"/>
      <c r="F1113" s="274"/>
      <c r="G1113" s="274"/>
      <c r="H1113" s="289"/>
      <c r="I1113" s="275"/>
      <c r="J1113" s="343"/>
      <c r="M1113" s="34"/>
      <c r="N1113" s="83"/>
      <c r="O1113" s="83"/>
      <c r="P1113" s="83"/>
      <c r="Q1113" s="48"/>
      <c r="R1113" s="48"/>
      <c r="S1113" s="49"/>
      <c r="T1113" s="84"/>
    </row>
    <row r="1114" spans="1:20" ht="19">
      <c r="A1114" s="271"/>
      <c r="B1114" s="272" t="s">
        <v>197</v>
      </c>
      <c r="C1114" s="273">
        <v>1</v>
      </c>
      <c r="D1114" s="273">
        <v>1</v>
      </c>
      <c r="E1114" s="273">
        <v>2</v>
      </c>
      <c r="F1114" s="274">
        <v>11.72</v>
      </c>
      <c r="G1114" s="274"/>
      <c r="H1114" s="289">
        <v>0.52</v>
      </c>
      <c r="I1114" s="275">
        <f t="shared" ref="I1114:I1120" si="102">PRODUCT(C1114:H1114)</f>
        <v>12.188800000000001</v>
      </c>
      <c r="J1114" s="343"/>
      <c r="M1114" s="34"/>
      <c r="N1114" s="83"/>
      <c r="O1114" s="83"/>
      <c r="P1114" s="83"/>
      <c r="Q1114" s="48"/>
      <c r="R1114" s="48"/>
      <c r="S1114" s="49"/>
      <c r="T1114" s="84"/>
    </row>
    <row r="1115" spans="1:20" ht="19">
      <c r="A1115" s="271"/>
      <c r="B1115" s="272" t="s">
        <v>198</v>
      </c>
      <c r="C1115" s="273">
        <v>1</v>
      </c>
      <c r="D1115" s="273">
        <v>1</v>
      </c>
      <c r="E1115" s="273">
        <v>2</v>
      </c>
      <c r="F1115" s="274">
        <v>1.53</v>
      </c>
      <c r="G1115" s="274"/>
      <c r="H1115" s="289">
        <v>0.52</v>
      </c>
      <c r="I1115" s="275">
        <f t="shared" si="102"/>
        <v>1.5912000000000002</v>
      </c>
      <c r="J1115" s="343"/>
      <c r="M1115" s="34"/>
      <c r="N1115" s="83"/>
      <c r="O1115" s="83"/>
      <c r="P1115" s="83"/>
      <c r="Q1115" s="48"/>
      <c r="R1115" s="48"/>
      <c r="S1115" s="49"/>
      <c r="T1115" s="84"/>
    </row>
    <row r="1116" spans="1:20" ht="19">
      <c r="A1116" s="271"/>
      <c r="B1116" s="272" t="s">
        <v>189</v>
      </c>
      <c r="C1116" s="273">
        <v>1</v>
      </c>
      <c r="D1116" s="273">
        <v>1</v>
      </c>
      <c r="E1116" s="273">
        <v>2</v>
      </c>
      <c r="F1116" s="274">
        <v>4.33</v>
      </c>
      <c r="G1116" s="274">
        <v>1.53</v>
      </c>
      <c r="H1116" s="289"/>
      <c r="I1116" s="275">
        <f t="shared" si="102"/>
        <v>13.2498</v>
      </c>
      <c r="J1116" s="343"/>
      <c r="M1116" s="34"/>
      <c r="N1116" s="83"/>
      <c r="O1116" s="83"/>
      <c r="P1116" s="83"/>
      <c r="Q1116" s="48"/>
      <c r="R1116" s="48"/>
      <c r="S1116" s="49"/>
      <c r="T1116" s="84"/>
    </row>
    <row r="1117" spans="1:20" ht="19">
      <c r="A1117" s="271"/>
      <c r="B1117" s="272" t="s">
        <v>199</v>
      </c>
      <c r="C1117" s="273">
        <v>1</v>
      </c>
      <c r="D1117" s="273">
        <v>1</v>
      </c>
      <c r="E1117" s="273">
        <v>2</v>
      </c>
      <c r="F1117" s="274">
        <v>11.72</v>
      </c>
      <c r="G1117" s="274"/>
      <c r="H1117" s="289">
        <v>1.5</v>
      </c>
      <c r="I1117" s="275">
        <f t="shared" si="102"/>
        <v>35.160000000000004</v>
      </c>
      <c r="J1117" s="343"/>
      <c r="M1117" s="34"/>
      <c r="N1117" s="83"/>
      <c r="O1117" s="83"/>
      <c r="P1117" s="83"/>
      <c r="Q1117" s="48"/>
      <c r="R1117" s="48"/>
      <c r="S1117" s="49"/>
      <c r="T1117" s="84"/>
    </row>
    <row r="1118" spans="1:20" ht="19">
      <c r="A1118" s="271"/>
      <c r="B1118" s="272" t="s">
        <v>200</v>
      </c>
      <c r="C1118" s="273">
        <v>1</v>
      </c>
      <c r="D1118" s="273">
        <v>1</v>
      </c>
      <c r="E1118" s="273">
        <v>2</v>
      </c>
      <c r="F1118" s="274">
        <v>1.53</v>
      </c>
      <c r="G1118" s="274"/>
      <c r="H1118" s="289">
        <v>1.5</v>
      </c>
      <c r="I1118" s="275">
        <f t="shared" si="102"/>
        <v>4.59</v>
      </c>
      <c r="J1118" s="343"/>
      <c r="M1118" s="34"/>
      <c r="N1118" s="83"/>
      <c r="O1118" s="83"/>
      <c r="P1118" s="83"/>
      <c r="Q1118" s="48"/>
      <c r="R1118" s="48"/>
      <c r="S1118" s="49"/>
      <c r="T1118" s="84"/>
    </row>
    <row r="1119" spans="1:20" ht="19">
      <c r="A1119" s="271"/>
      <c r="B1119" s="272" t="s">
        <v>201</v>
      </c>
      <c r="C1119" s="273">
        <v>1</v>
      </c>
      <c r="D1119" s="273">
        <v>2</v>
      </c>
      <c r="E1119" s="273">
        <v>2</v>
      </c>
      <c r="F1119" s="274">
        <v>4.33</v>
      </c>
      <c r="G1119" s="274"/>
      <c r="H1119" s="289">
        <v>1.53</v>
      </c>
      <c r="I1119" s="275">
        <f t="shared" si="102"/>
        <v>26.499600000000001</v>
      </c>
      <c r="J1119" s="343"/>
      <c r="M1119" s="34"/>
      <c r="N1119" s="83"/>
      <c r="O1119" s="83"/>
      <c r="P1119" s="83"/>
      <c r="Q1119" s="48"/>
      <c r="R1119" s="48"/>
      <c r="S1119" s="49"/>
      <c r="T1119" s="84"/>
    </row>
    <row r="1120" spans="1:20" ht="19">
      <c r="A1120" s="271"/>
      <c r="B1120" s="272" t="s">
        <v>202</v>
      </c>
      <c r="C1120" s="273">
        <v>-1</v>
      </c>
      <c r="D1120" s="273">
        <v>2</v>
      </c>
      <c r="E1120" s="273">
        <v>2</v>
      </c>
      <c r="F1120" s="274">
        <v>0.6</v>
      </c>
      <c r="G1120" s="274">
        <v>0.6</v>
      </c>
      <c r="H1120" s="289"/>
      <c r="I1120" s="275">
        <f t="shared" si="102"/>
        <v>-1.44</v>
      </c>
      <c r="J1120" s="343"/>
      <c r="M1120" s="34"/>
      <c r="N1120" s="83"/>
      <c r="O1120" s="83"/>
      <c r="P1120" s="83"/>
      <c r="Q1120" s="48"/>
      <c r="R1120" s="48"/>
      <c r="S1120" s="49"/>
      <c r="T1120" s="84"/>
    </row>
    <row r="1121" spans="1:20">
      <c r="A1121" s="271"/>
      <c r="B1121" s="7"/>
      <c r="C1121" s="273"/>
      <c r="D1121" s="273"/>
      <c r="E1121" s="273"/>
      <c r="F1121" s="274"/>
      <c r="G1121" s="274"/>
      <c r="H1121" s="274"/>
      <c r="I1121" s="275">
        <f>SUM(I1055:I1120)</f>
        <v>2010.0826999999995</v>
      </c>
      <c r="J1121" s="343"/>
      <c r="M1121" s="34"/>
      <c r="N1121" s="83"/>
      <c r="O1121" s="83"/>
      <c r="P1121" s="83"/>
      <c r="Q1121" s="48"/>
      <c r="R1121" s="48"/>
      <c r="S1121" s="49"/>
      <c r="T1121" s="84"/>
    </row>
    <row r="1122" spans="1:20" ht="19">
      <c r="A1122" s="271"/>
      <c r="B1122" s="7"/>
      <c r="C1122" s="273"/>
      <c r="D1122" s="273"/>
      <c r="E1122" s="273"/>
      <c r="F1122" s="274"/>
      <c r="G1122" s="274"/>
      <c r="H1122" s="274" t="s">
        <v>13</v>
      </c>
      <c r="I1122" s="275">
        <v>2010.1</v>
      </c>
      <c r="J1122" s="343" t="s">
        <v>20</v>
      </c>
      <c r="M1122" s="34"/>
      <c r="N1122" s="83"/>
      <c r="O1122" s="83"/>
      <c r="P1122" s="83"/>
      <c r="Q1122" s="48"/>
      <c r="R1122" s="48"/>
      <c r="S1122" s="49"/>
      <c r="T1122" s="84"/>
    </row>
    <row r="1123" spans="1:20" ht="152">
      <c r="A1123" s="271">
        <v>23</v>
      </c>
      <c r="B1123" s="309" t="s">
        <v>1369</v>
      </c>
      <c r="C1123" s="273"/>
      <c r="D1123" s="298"/>
      <c r="E1123" s="298"/>
      <c r="F1123" s="293"/>
      <c r="G1123" s="293"/>
      <c r="H1123" s="293"/>
      <c r="I1123" s="293"/>
      <c r="J1123" s="343"/>
      <c r="M1123" s="68"/>
      <c r="N1123" s="69"/>
      <c r="O1123" s="69"/>
      <c r="P1123" s="69"/>
      <c r="Q1123" s="70"/>
      <c r="R1123" s="70"/>
      <c r="S1123" s="70"/>
      <c r="T1123" s="80"/>
    </row>
    <row r="1124" spans="1:20" ht="19">
      <c r="A1124" s="271"/>
      <c r="B1124" s="272" t="s">
        <v>354</v>
      </c>
      <c r="C1124" s="273"/>
      <c r="D1124" s="298"/>
      <c r="E1124" s="298"/>
      <c r="F1124" s="293"/>
      <c r="G1124" s="293"/>
      <c r="H1124" s="293"/>
      <c r="I1124" s="293">
        <f>I1052</f>
        <v>2853.6916000000006</v>
      </c>
      <c r="J1124" s="343" t="s">
        <v>20</v>
      </c>
      <c r="M1124" s="68"/>
      <c r="N1124" s="69"/>
      <c r="O1124" s="69"/>
      <c r="P1124" s="69"/>
      <c r="Q1124" s="70"/>
      <c r="R1124" s="70"/>
      <c r="S1124" s="70"/>
      <c r="T1124" s="80"/>
    </row>
    <row r="1125" spans="1:20">
      <c r="A1125" s="271"/>
      <c r="B1125" s="272"/>
      <c r="C1125" s="273"/>
      <c r="D1125" s="298"/>
      <c r="E1125" s="298"/>
      <c r="F1125" s="293"/>
      <c r="G1125" s="293"/>
      <c r="H1125" s="293"/>
      <c r="I1125" s="293"/>
      <c r="J1125" s="343"/>
      <c r="M1125" s="68"/>
      <c r="N1125" s="69"/>
      <c r="O1125" s="69"/>
      <c r="P1125" s="69"/>
      <c r="Q1125" s="70"/>
      <c r="R1125" s="70"/>
      <c r="S1125" s="70"/>
      <c r="T1125" s="80"/>
    </row>
    <row r="1126" spans="1:20" ht="152">
      <c r="A1126" s="271">
        <v>24</v>
      </c>
      <c r="B1126" s="7" t="s">
        <v>1370</v>
      </c>
      <c r="C1126" s="273"/>
      <c r="D1126" s="273"/>
      <c r="E1126" s="273"/>
      <c r="F1126" s="274"/>
      <c r="G1126" s="274"/>
      <c r="H1126" s="274"/>
      <c r="I1126" s="275"/>
      <c r="J1126" s="338"/>
      <c r="M1126" s="68"/>
      <c r="N1126" s="69"/>
      <c r="O1126" s="69"/>
      <c r="P1126" s="69"/>
      <c r="Q1126" s="70"/>
      <c r="R1126" s="70"/>
      <c r="S1126" s="70"/>
      <c r="T1126" s="80"/>
    </row>
    <row r="1127" spans="1:20" ht="38">
      <c r="A1127" s="271"/>
      <c r="B1127" s="7" t="s">
        <v>355</v>
      </c>
      <c r="C1127" s="273"/>
      <c r="D1127" s="273"/>
      <c r="E1127" s="273"/>
      <c r="F1127" s="274"/>
      <c r="G1127" s="274"/>
      <c r="H1127" s="274"/>
      <c r="I1127" s="275"/>
      <c r="J1127" s="338"/>
      <c r="M1127" s="68"/>
      <c r="N1127" s="69"/>
      <c r="O1127" s="69"/>
      <c r="P1127" s="69"/>
      <c r="Q1127" s="70"/>
      <c r="R1127" s="70"/>
      <c r="S1127" s="70"/>
      <c r="T1127" s="80"/>
    </row>
    <row r="1128" spans="1:20" ht="19">
      <c r="A1128" s="271"/>
      <c r="B1128" s="272" t="s">
        <v>356</v>
      </c>
      <c r="C1128" s="273">
        <v>10</v>
      </c>
      <c r="D1128" s="273">
        <v>1</v>
      </c>
      <c r="E1128" s="273">
        <v>2</v>
      </c>
      <c r="F1128" s="274">
        <v>0.1</v>
      </c>
      <c r="G1128" s="274">
        <v>0.08</v>
      </c>
      <c r="H1128" s="274">
        <v>2.1</v>
      </c>
      <c r="I1128" s="300">
        <f>PRODUCT(C1128:H1128)</f>
        <v>0.33600000000000002</v>
      </c>
      <c r="J1128" s="338"/>
      <c r="M1128" s="68"/>
      <c r="N1128" s="69"/>
      <c r="O1128" s="69"/>
      <c r="P1128" s="69"/>
      <c r="Q1128" s="70"/>
      <c r="R1128" s="70"/>
      <c r="S1128" s="70"/>
      <c r="T1128" s="80"/>
    </row>
    <row r="1129" spans="1:20" ht="19">
      <c r="A1129" s="271"/>
      <c r="B1129" s="272"/>
      <c r="C1129" s="273"/>
      <c r="D1129" s="273"/>
      <c r="E1129" s="273"/>
      <c r="F1129" s="274"/>
      <c r="G1129" s="274"/>
      <c r="H1129" s="274" t="s">
        <v>78</v>
      </c>
      <c r="I1129" s="275">
        <v>0.34</v>
      </c>
      <c r="J1129" s="338" t="s">
        <v>19</v>
      </c>
    </row>
    <row r="1130" spans="1:20" ht="19">
      <c r="A1130" s="271"/>
      <c r="B1130" s="7" t="s">
        <v>358</v>
      </c>
      <c r="C1130" s="273"/>
      <c r="D1130" s="273"/>
      <c r="E1130" s="273"/>
      <c r="F1130" s="274"/>
      <c r="G1130" s="274"/>
      <c r="H1130" s="274"/>
      <c r="I1130" s="275"/>
      <c r="J1130" s="338"/>
    </row>
    <row r="1131" spans="1:20" ht="19">
      <c r="A1131" s="271"/>
      <c r="B1131" s="272" t="s">
        <v>359</v>
      </c>
      <c r="C1131" s="273">
        <v>10</v>
      </c>
      <c r="D1131" s="273">
        <v>1</v>
      </c>
      <c r="E1131" s="273">
        <v>1</v>
      </c>
      <c r="F1131" s="274">
        <v>1</v>
      </c>
      <c r="G1131" s="274">
        <v>0.08</v>
      </c>
      <c r="H1131" s="274">
        <v>0.1</v>
      </c>
      <c r="I1131" s="300">
        <f>PRODUCT(C1131:H1131)</f>
        <v>8.0000000000000016E-2</v>
      </c>
      <c r="J1131" s="338"/>
    </row>
    <row r="1132" spans="1:20" ht="19">
      <c r="A1132" s="271"/>
      <c r="B1132" s="272" t="s">
        <v>360</v>
      </c>
      <c r="C1132" s="273">
        <v>10</v>
      </c>
      <c r="D1132" s="273">
        <v>1</v>
      </c>
      <c r="E1132" s="273">
        <v>1</v>
      </c>
      <c r="F1132" s="274">
        <v>1</v>
      </c>
      <c r="G1132" s="274">
        <v>0.08</v>
      </c>
      <c r="H1132" s="274">
        <v>0.1</v>
      </c>
      <c r="I1132" s="300">
        <f t="shared" ref="I1132" si="103">PRODUCT(C1132:H1132)</f>
        <v>8.0000000000000016E-2</v>
      </c>
      <c r="J1132" s="338"/>
    </row>
    <row r="1133" spans="1:20">
      <c r="A1133" s="271"/>
      <c r="B1133" s="272"/>
      <c r="C1133" s="273"/>
      <c r="D1133" s="273"/>
      <c r="E1133" s="273"/>
      <c r="F1133" s="274"/>
      <c r="G1133" s="274"/>
      <c r="H1133" s="274"/>
      <c r="I1133" s="300">
        <f>SUM(I1131:I1132)</f>
        <v>0.16000000000000003</v>
      </c>
      <c r="J1133" s="338"/>
    </row>
    <row r="1134" spans="1:20" ht="19">
      <c r="A1134" s="271"/>
      <c r="B1134" s="272"/>
      <c r="C1134" s="273"/>
      <c r="D1134" s="273"/>
      <c r="E1134" s="273"/>
      <c r="F1134" s="274"/>
      <c r="G1134" s="274"/>
      <c r="H1134" s="274" t="s">
        <v>78</v>
      </c>
      <c r="I1134" s="275">
        <v>0.16</v>
      </c>
      <c r="J1134" s="338" t="s">
        <v>19</v>
      </c>
    </row>
    <row r="1135" spans="1:20">
      <c r="A1135" s="271"/>
      <c r="B1135" s="272"/>
      <c r="C1135" s="273"/>
      <c r="D1135" s="273"/>
      <c r="E1135" s="273"/>
      <c r="F1135" s="274"/>
      <c r="G1135" s="274"/>
      <c r="H1135" s="274"/>
      <c r="I1135" s="275"/>
      <c r="J1135" s="338"/>
    </row>
    <row r="1136" spans="1:20" s="35" customFormat="1" ht="266">
      <c r="A1136" s="271">
        <v>25</v>
      </c>
      <c r="B1136" s="7" t="s">
        <v>1371</v>
      </c>
      <c r="C1136" s="273"/>
      <c r="D1136" s="273"/>
      <c r="E1136" s="273"/>
      <c r="F1136" s="274"/>
      <c r="G1136" s="274"/>
      <c r="H1136" s="274"/>
      <c r="I1136" s="275"/>
      <c r="J1136" s="340"/>
      <c r="T1136" s="32"/>
    </row>
    <row r="1137" spans="1:20" s="35" customFormat="1" ht="19">
      <c r="A1137" s="271"/>
      <c r="B1137" s="294" t="s">
        <v>269</v>
      </c>
      <c r="C1137" s="295"/>
      <c r="D1137" s="295"/>
      <c r="E1137" s="295"/>
      <c r="F1137" s="296"/>
      <c r="G1137" s="296"/>
      <c r="H1137" s="296"/>
      <c r="I1137" s="300"/>
      <c r="J1137" s="345"/>
      <c r="T1137" s="32"/>
    </row>
    <row r="1138" spans="1:20" s="35" customFormat="1" ht="19">
      <c r="A1138" s="271"/>
      <c r="B1138" s="294" t="s">
        <v>361</v>
      </c>
      <c r="C1138" s="295">
        <v>1</v>
      </c>
      <c r="D1138" s="295">
        <v>2</v>
      </c>
      <c r="E1138" s="295">
        <v>4</v>
      </c>
      <c r="F1138" s="296">
        <v>1.55</v>
      </c>
      <c r="G1138" s="296">
        <v>0.6</v>
      </c>
      <c r="H1138" s="296"/>
      <c r="I1138" s="300">
        <f t="shared" ref="I1138:I1141" si="104">PRODUCT(C1138:H1138)</f>
        <v>7.4399999999999995</v>
      </c>
      <c r="J1138" s="341"/>
      <c r="T1138" s="32"/>
    </row>
    <row r="1139" spans="1:20" ht="19">
      <c r="A1139" s="271"/>
      <c r="B1139" s="294" t="s">
        <v>362</v>
      </c>
      <c r="C1139" s="295">
        <v>1</v>
      </c>
      <c r="D1139" s="295">
        <v>2</v>
      </c>
      <c r="E1139" s="295">
        <v>4</v>
      </c>
      <c r="F1139" s="296">
        <v>1.6</v>
      </c>
      <c r="G1139" s="296">
        <v>0.6</v>
      </c>
      <c r="H1139" s="296"/>
      <c r="I1139" s="300">
        <f t="shared" si="104"/>
        <v>7.68</v>
      </c>
      <c r="J1139" s="341"/>
    </row>
    <row r="1140" spans="1:20" ht="19">
      <c r="A1140" s="271"/>
      <c r="B1140" s="294" t="s">
        <v>363</v>
      </c>
      <c r="C1140" s="295">
        <v>1</v>
      </c>
      <c r="D1140" s="295">
        <v>2</v>
      </c>
      <c r="E1140" s="295">
        <v>5</v>
      </c>
      <c r="F1140" s="296">
        <v>1.2</v>
      </c>
      <c r="G1140" s="296">
        <v>0.3</v>
      </c>
      <c r="H1140" s="296"/>
      <c r="I1140" s="300">
        <f t="shared" si="104"/>
        <v>3.5999999999999996</v>
      </c>
      <c r="J1140" s="341"/>
    </row>
    <row r="1141" spans="1:20" ht="19">
      <c r="A1141" s="271"/>
      <c r="B1141" s="294" t="s">
        <v>256</v>
      </c>
      <c r="C1141" s="295">
        <v>1</v>
      </c>
      <c r="D1141" s="295">
        <v>2</v>
      </c>
      <c r="E1141" s="295">
        <v>3</v>
      </c>
      <c r="F1141" s="296">
        <v>1</v>
      </c>
      <c r="G1141" s="296">
        <v>0.3</v>
      </c>
      <c r="H1141" s="296"/>
      <c r="I1141" s="300">
        <f t="shared" si="104"/>
        <v>1.7999999999999998</v>
      </c>
      <c r="J1141" s="341"/>
    </row>
    <row r="1142" spans="1:20" ht="19">
      <c r="A1142" s="271"/>
      <c r="B1142" s="294"/>
      <c r="C1142" s="295"/>
      <c r="D1142" s="295"/>
      <c r="E1142" s="295"/>
      <c r="F1142" s="296"/>
      <c r="G1142" s="296"/>
      <c r="H1142" s="296" t="s">
        <v>78</v>
      </c>
      <c r="I1142" s="300">
        <f>SUM(I1138:I1141)</f>
        <v>20.52</v>
      </c>
      <c r="J1142" s="345"/>
    </row>
    <row r="1143" spans="1:20" ht="19">
      <c r="A1143" s="271"/>
      <c r="B1143" s="294"/>
      <c r="C1143" s="295"/>
      <c r="D1143" s="295"/>
      <c r="E1143" s="295"/>
      <c r="F1143" s="296"/>
      <c r="G1143" s="296"/>
      <c r="H1143" s="296" t="s">
        <v>161</v>
      </c>
      <c r="I1143" s="300">
        <v>20.52</v>
      </c>
      <c r="J1143" s="342" t="s">
        <v>260</v>
      </c>
    </row>
    <row r="1144" spans="1:20" ht="19">
      <c r="A1144" s="271"/>
      <c r="B1144" s="272" t="s">
        <v>300</v>
      </c>
      <c r="C1144" s="273"/>
      <c r="D1144" s="273"/>
      <c r="E1144" s="273"/>
      <c r="F1144" s="274"/>
      <c r="G1144" s="274"/>
      <c r="H1144" s="274"/>
      <c r="I1144" s="275"/>
      <c r="J1144" s="342"/>
    </row>
    <row r="1145" spans="1:20" s="35" customFormat="1" ht="19">
      <c r="A1145" s="271"/>
      <c r="B1145" s="272" t="s">
        <v>179</v>
      </c>
      <c r="C1145" s="273"/>
      <c r="D1145" s="273"/>
      <c r="E1145" s="273"/>
      <c r="F1145" s="274"/>
      <c r="G1145" s="274"/>
      <c r="H1145" s="274"/>
      <c r="I1145" s="275">
        <f>I1143</f>
        <v>20.52</v>
      </c>
      <c r="J1145" s="342" t="s">
        <v>260</v>
      </c>
      <c r="T1145" s="32"/>
    </row>
    <row r="1146" spans="1:20" s="35" customFormat="1" ht="19">
      <c r="A1146" s="271"/>
      <c r="B1146" s="272" t="s">
        <v>301</v>
      </c>
      <c r="C1146" s="273"/>
      <c r="D1146" s="273"/>
      <c r="E1146" s="273"/>
      <c r="F1146" s="274"/>
      <c r="G1146" s="274"/>
      <c r="H1146" s="274"/>
      <c r="I1146" s="275"/>
      <c r="J1146" s="341"/>
      <c r="T1146" s="32"/>
    </row>
    <row r="1147" spans="1:20" s="35" customFormat="1" ht="19">
      <c r="A1147" s="271"/>
      <c r="B1147" s="272" t="s">
        <v>179</v>
      </c>
      <c r="C1147" s="273"/>
      <c r="D1147" s="273"/>
      <c r="E1147" s="273"/>
      <c r="F1147" s="274"/>
      <c r="G1147" s="274"/>
      <c r="H1147" s="274"/>
      <c r="I1147" s="275">
        <f>I1145</f>
        <v>20.52</v>
      </c>
      <c r="J1147" s="342" t="s">
        <v>260</v>
      </c>
      <c r="T1147" s="32"/>
    </row>
    <row r="1148" spans="1:20" ht="19">
      <c r="A1148" s="271"/>
      <c r="B1148" s="272" t="s">
        <v>302</v>
      </c>
      <c r="C1148" s="273"/>
      <c r="D1148" s="273"/>
      <c r="E1148" s="273"/>
      <c r="F1148" s="274"/>
      <c r="G1148" s="274"/>
      <c r="H1148" s="274"/>
      <c r="I1148" s="275"/>
      <c r="J1148" s="341"/>
    </row>
    <row r="1149" spans="1:20" ht="19">
      <c r="A1149" s="271"/>
      <c r="B1149" s="272" t="s">
        <v>179</v>
      </c>
      <c r="C1149" s="273"/>
      <c r="D1149" s="273"/>
      <c r="E1149" s="273"/>
      <c r="F1149" s="274"/>
      <c r="G1149" s="274"/>
      <c r="H1149" s="274"/>
      <c r="I1149" s="275">
        <f>I1147</f>
        <v>20.52</v>
      </c>
      <c r="J1149" s="342" t="s">
        <v>260</v>
      </c>
    </row>
    <row r="1150" spans="1:20" ht="19">
      <c r="A1150" s="271"/>
      <c r="B1150" s="272" t="s">
        <v>303</v>
      </c>
      <c r="C1150" s="273"/>
      <c r="D1150" s="273"/>
      <c r="E1150" s="273"/>
      <c r="F1150" s="274"/>
      <c r="G1150" s="274"/>
      <c r="H1150" s="274"/>
      <c r="I1150" s="275"/>
      <c r="J1150" s="341"/>
    </row>
    <row r="1151" spans="1:20" ht="19">
      <c r="A1151" s="271"/>
      <c r="B1151" s="272" t="s">
        <v>179</v>
      </c>
      <c r="C1151" s="273"/>
      <c r="D1151" s="273"/>
      <c r="E1151" s="273"/>
      <c r="F1151" s="274"/>
      <c r="G1151" s="274"/>
      <c r="H1151" s="274"/>
      <c r="I1151" s="275">
        <f>I1149</f>
        <v>20.52</v>
      </c>
      <c r="J1151" s="342" t="s">
        <v>260</v>
      </c>
    </row>
    <row r="1152" spans="1:20" s="35" customFormat="1" ht="190">
      <c r="A1152" s="310">
        <v>26</v>
      </c>
      <c r="B1152" s="7" t="s">
        <v>1372</v>
      </c>
      <c r="C1152" s="295"/>
      <c r="D1152" s="295"/>
      <c r="E1152" s="295"/>
      <c r="F1152" s="296"/>
      <c r="G1152" s="296"/>
      <c r="H1152" s="296"/>
      <c r="I1152" s="300"/>
      <c r="J1152" s="345"/>
      <c r="T1152" s="32"/>
    </row>
    <row r="1153" spans="1:20" s="35" customFormat="1" ht="19">
      <c r="A1153" s="310"/>
      <c r="B1153" s="294" t="s">
        <v>364</v>
      </c>
      <c r="C1153" s="295"/>
      <c r="D1153" s="295"/>
      <c r="E1153" s="295"/>
      <c r="F1153" s="296"/>
      <c r="G1153" s="296"/>
      <c r="H1153" s="296"/>
      <c r="I1153" s="300"/>
      <c r="J1153" s="345"/>
      <c r="T1153" s="32"/>
    </row>
    <row r="1154" spans="1:20" ht="19">
      <c r="A1154" s="310"/>
      <c r="B1154" s="294" t="s">
        <v>365</v>
      </c>
      <c r="C1154" s="295">
        <v>1</v>
      </c>
      <c r="D1154" s="295">
        <v>1</v>
      </c>
      <c r="E1154" s="295">
        <v>1</v>
      </c>
      <c r="F1154" s="296">
        <v>0.75</v>
      </c>
      <c r="G1154" s="296"/>
      <c r="H1154" s="296">
        <v>0.6</v>
      </c>
      <c r="I1154" s="300">
        <f>PRODUCT(C1154:H1154)</f>
        <v>0.44999999999999996</v>
      </c>
      <c r="J1154" s="341" t="s">
        <v>20</v>
      </c>
    </row>
    <row r="1155" spans="1:20" s="35" customFormat="1" ht="19">
      <c r="A1155" s="310"/>
      <c r="B1155" s="294" t="s">
        <v>269</v>
      </c>
      <c r="C1155" s="295"/>
      <c r="D1155" s="295"/>
      <c r="E1155" s="295"/>
      <c r="F1155" s="296"/>
      <c r="G1155" s="296"/>
      <c r="H1155" s="296"/>
      <c r="I1155" s="300"/>
      <c r="J1155" s="345"/>
      <c r="T1155" s="32"/>
    </row>
    <row r="1156" spans="1:20">
      <c r="A1156" s="310"/>
      <c r="B1156" s="299" t="s">
        <v>366</v>
      </c>
      <c r="C1156" s="295">
        <v>1</v>
      </c>
      <c r="D1156" s="295">
        <v>2</v>
      </c>
      <c r="E1156" s="295">
        <v>2</v>
      </c>
      <c r="F1156" s="296">
        <v>0.75</v>
      </c>
      <c r="G1156" s="296"/>
      <c r="H1156" s="296">
        <v>0.6</v>
      </c>
      <c r="I1156" s="300">
        <f>PRODUCT(C1156:H1156)</f>
        <v>1.7999999999999998</v>
      </c>
      <c r="J1156" s="341" t="s">
        <v>20</v>
      </c>
    </row>
    <row r="1157" spans="1:20" s="35" customFormat="1" ht="19">
      <c r="A1157" s="310"/>
      <c r="B1157" s="294" t="s">
        <v>367</v>
      </c>
      <c r="C1157" s="295"/>
      <c r="D1157" s="295"/>
      <c r="E1157" s="295"/>
      <c r="F1157" s="296"/>
      <c r="G1157" s="296"/>
      <c r="H1157" s="296"/>
      <c r="I1157" s="300"/>
      <c r="J1157" s="345"/>
      <c r="T1157" s="32"/>
    </row>
    <row r="1158" spans="1:20" ht="19">
      <c r="A1158" s="310"/>
      <c r="B1158" s="294" t="s">
        <v>366</v>
      </c>
      <c r="C1158" s="295">
        <v>1</v>
      </c>
      <c r="D1158" s="295">
        <v>2</v>
      </c>
      <c r="E1158" s="295">
        <v>2</v>
      </c>
      <c r="F1158" s="296">
        <v>0.75</v>
      </c>
      <c r="G1158" s="296"/>
      <c r="H1158" s="296">
        <v>0.6</v>
      </c>
      <c r="I1158" s="300">
        <f>PRODUCT(C1158:H1158)</f>
        <v>1.7999999999999998</v>
      </c>
      <c r="J1158" s="341" t="s">
        <v>20</v>
      </c>
    </row>
    <row r="1159" spans="1:20" s="35" customFormat="1" ht="19">
      <c r="A1159" s="310"/>
      <c r="B1159" s="294" t="s">
        <v>271</v>
      </c>
      <c r="C1159" s="295"/>
      <c r="D1159" s="295"/>
      <c r="E1159" s="295"/>
      <c r="F1159" s="296"/>
      <c r="G1159" s="296"/>
      <c r="H1159" s="296"/>
      <c r="I1159" s="300"/>
      <c r="J1159" s="345"/>
      <c r="T1159" s="32"/>
    </row>
    <row r="1160" spans="1:20" ht="19">
      <c r="A1160" s="310"/>
      <c r="B1160" s="294" t="s">
        <v>366</v>
      </c>
      <c r="C1160" s="295">
        <v>1</v>
      </c>
      <c r="D1160" s="295">
        <v>2</v>
      </c>
      <c r="E1160" s="295">
        <v>2</v>
      </c>
      <c r="F1160" s="296">
        <v>0.75</v>
      </c>
      <c r="G1160" s="296"/>
      <c r="H1160" s="296">
        <v>0.6</v>
      </c>
      <c r="I1160" s="300">
        <f>PRODUCT(C1160:H1160)</f>
        <v>1.7999999999999998</v>
      </c>
      <c r="J1160" s="341" t="s">
        <v>20</v>
      </c>
    </row>
    <row r="1161" spans="1:20" s="35" customFormat="1" ht="19">
      <c r="A1161" s="310"/>
      <c r="B1161" s="294" t="s">
        <v>368</v>
      </c>
      <c r="C1161" s="295"/>
      <c r="D1161" s="295"/>
      <c r="E1161" s="295"/>
      <c r="F1161" s="296"/>
      <c r="G1161" s="296"/>
      <c r="H1161" s="296"/>
      <c r="I1161" s="300"/>
      <c r="J1161" s="345"/>
      <c r="T1161" s="32"/>
    </row>
    <row r="1162" spans="1:20" s="35" customFormat="1" ht="19">
      <c r="A1162" s="310"/>
      <c r="B1162" s="294" t="s">
        <v>366</v>
      </c>
      <c r="C1162" s="295">
        <v>1</v>
      </c>
      <c r="D1162" s="295">
        <v>2</v>
      </c>
      <c r="E1162" s="295">
        <v>2</v>
      </c>
      <c r="F1162" s="296">
        <v>0.75</v>
      </c>
      <c r="G1162" s="296"/>
      <c r="H1162" s="296">
        <v>0.6</v>
      </c>
      <c r="I1162" s="300">
        <f>PRODUCT(C1162:H1162)</f>
        <v>1.7999999999999998</v>
      </c>
      <c r="J1162" s="341" t="s">
        <v>20</v>
      </c>
      <c r="T1162" s="32"/>
    </row>
    <row r="1163" spans="1:20" s="35" customFormat="1" ht="19">
      <c r="A1163" s="310"/>
      <c r="B1163" s="294" t="s">
        <v>369</v>
      </c>
      <c r="C1163" s="295"/>
      <c r="D1163" s="295"/>
      <c r="E1163" s="295"/>
      <c r="F1163" s="296"/>
      <c r="G1163" s="296"/>
      <c r="H1163" s="296"/>
      <c r="I1163" s="300"/>
      <c r="J1163" s="342"/>
      <c r="T1163" s="32"/>
    </row>
    <row r="1164" spans="1:20" s="35" customFormat="1" ht="19">
      <c r="A1164" s="310"/>
      <c r="B1164" s="294" t="s">
        <v>366</v>
      </c>
      <c r="C1164" s="295">
        <v>1</v>
      </c>
      <c r="D1164" s="295">
        <v>2</v>
      </c>
      <c r="E1164" s="295">
        <v>2</v>
      </c>
      <c r="F1164" s="296">
        <v>0.75</v>
      </c>
      <c r="G1164" s="296"/>
      <c r="H1164" s="296">
        <v>0.6</v>
      </c>
      <c r="I1164" s="300">
        <f>PRODUCT(C1164:H1164)</f>
        <v>1.7999999999999998</v>
      </c>
      <c r="J1164" s="341" t="s">
        <v>20</v>
      </c>
      <c r="T1164" s="32"/>
    </row>
    <row r="1165" spans="1:20" s="35" customFormat="1" ht="285">
      <c r="A1165" s="271">
        <v>27</v>
      </c>
      <c r="B1165" s="311" t="s">
        <v>1373</v>
      </c>
      <c r="C1165" s="273"/>
      <c r="D1165" s="273"/>
      <c r="E1165" s="273"/>
      <c r="F1165" s="274"/>
      <c r="G1165" s="274"/>
      <c r="H1165" s="274"/>
      <c r="I1165" s="275"/>
      <c r="J1165" s="340"/>
      <c r="T1165" s="32"/>
    </row>
    <row r="1166" spans="1:20" s="35" customFormat="1" ht="19">
      <c r="A1166" s="271"/>
      <c r="B1166" s="272" t="s">
        <v>370</v>
      </c>
      <c r="C1166" s="273"/>
      <c r="D1166" s="273"/>
      <c r="E1166" s="273"/>
      <c r="F1166" s="274"/>
      <c r="G1166" s="274"/>
      <c r="H1166" s="274"/>
      <c r="I1166" s="275"/>
      <c r="J1166" s="340"/>
      <c r="T1166" s="32"/>
    </row>
    <row r="1167" spans="1:20" s="35" customFormat="1" ht="19">
      <c r="A1167" s="271"/>
      <c r="B1167" s="272" t="s">
        <v>371</v>
      </c>
      <c r="C1167" s="273">
        <v>10</v>
      </c>
      <c r="D1167" s="273">
        <v>1</v>
      </c>
      <c r="E1167" s="273">
        <v>1</v>
      </c>
      <c r="F1167" s="274">
        <v>0.9</v>
      </c>
      <c r="G1167" s="274"/>
      <c r="H1167" s="274">
        <v>2.0499999999999998</v>
      </c>
      <c r="I1167" s="275">
        <f>PRODUCT(C1167,E1167,F1167,G1167,H1167)</f>
        <v>18.45</v>
      </c>
      <c r="J1167" s="340"/>
      <c r="T1167" s="32"/>
    </row>
    <row r="1168" spans="1:20" s="35" customFormat="1" ht="19">
      <c r="A1168" s="271"/>
      <c r="B1168" s="272"/>
      <c r="C1168" s="273"/>
      <c r="D1168" s="273"/>
      <c r="E1168" s="273"/>
      <c r="F1168" s="274"/>
      <c r="G1168" s="274"/>
      <c r="H1168" s="274" t="s">
        <v>161</v>
      </c>
      <c r="I1168" s="275">
        <v>18.5</v>
      </c>
      <c r="J1168" s="343" t="s">
        <v>260</v>
      </c>
      <c r="T1168" s="32"/>
    </row>
    <row r="1169" spans="1:20" s="35" customFormat="1">
      <c r="A1169" s="271"/>
      <c r="B1169" s="272"/>
      <c r="C1169" s="273"/>
      <c r="D1169" s="273"/>
      <c r="E1169" s="273"/>
      <c r="F1169" s="274"/>
      <c r="G1169" s="274"/>
      <c r="H1169" s="274"/>
      <c r="I1169" s="275"/>
      <c r="J1169" s="343"/>
      <c r="T1169" s="32"/>
    </row>
    <row r="1170" spans="1:20" s="35" customFormat="1" ht="57">
      <c r="A1170" s="292">
        <v>28</v>
      </c>
      <c r="B1170" s="346" t="s">
        <v>372</v>
      </c>
      <c r="C1170" s="276"/>
      <c r="D1170" s="276"/>
      <c r="E1170" s="276"/>
      <c r="F1170" s="298"/>
      <c r="G1170" s="298"/>
      <c r="H1170" s="298"/>
      <c r="I1170" s="308"/>
      <c r="J1170" s="340"/>
      <c r="T1170" s="32"/>
    </row>
    <row r="1171" spans="1:20" s="35" customFormat="1" ht="19">
      <c r="A1171" s="292"/>
      <c r="B1171" s="346" t="s">
        <v>373</v>
      </c>
      <c r="C1171" s="276"/>
      <c r="D1171" s="276"/>
      <c r="E1171" s="276"/>
      <c r="F1171" s="298"/>
      <c r="G1171" s="298"/>
      <c r="H1171" s="298"/>
      <c r="I1171" s="308"/>
      <c r="J1171" s="340"/>
      <c r="T1171" s="32"/>
    </row>
    <row r="1172" spans="1:20" s="35" customFormat="1">
      <c r="A1172" s="292"/>
      <c r="B1172" s="293" t="s">
        <v>374</v>
      </c>
      <c r="C1172" s="276">
        <v>10</v>
      </c>
      <c r="D1172" s="276">
        <v>1</v>
      </c>
      <c r="E1172" s="276">
        <v>1</v>
      </c>
      <c r="F1172" s="298">
        <v>0.8</v>
      </c>
      <c r="G1172" s="298"/>
      <c r="H1172" s="298">
        <v>2.0499999999999998</v>
      </c>
      <c r="I1172" s="308">
        <f>PRODUCT(C1172:H1172)</f>
        <v>16.399999999999999</v>
      </c>
      <c r="J1172" s="340"/>
      <c r="T1172" s="32"/>
    </row>
    <row r="1173" spans="1:20" s="35" customFormat="1">
      <c r="A1173" s="292"/>
      <c r="B1173" s="293" t="s">
        <v>375</v>
      </c>
      <c r="C1173" s="276">
        <v>10</v>
      </c>
      <c r="D1173" s="276">
        <v>1</v>
      </c>
      <c r="E1173" s="276">
        <v>2</v>
      </c>
      <c r="F1173" s="298">
        <v>0.8</v>
      </c>
      <c r="G1173" s="298"/>
      <c r="H1173" s="298">
        <v>2.0499999999999998</v>
      </c>
      <c r="I1173" s="308">
        <f>PRODUCT(C1173:H1173)</f>
        <v>32.799999999999997</v>
      </c>
      <c r="J1173" s="340"/>
      <c r="T1173" s="32"/>
    </row>
    <row r="1174" spans="1:20" s="35" customFormat="1">
      <c r="A1174" s="292"/>
      <c r="B1174" s="293" t="s">
        <v>84</v>
      </c>
      <c r="C1174" s="276">
        <v>10</v>
      </c>
      <c r="D1174" s="276">
        <v>1</v>
      </c>
      <c r="E1174" s="276">
        <v>1</v>
      </c>
      <c r="F1174" s="298">
        <v>0.8</v>
      </c>
      <c r="G1174" s="298"/>
      <c r="H1174" s="298">
        <v>2.0499999999999998</v>
      </c>
      <c r="I1174" s="308">
        <f>PRODUCT(C1174:H1174)</f>
        <v>16.399999999999999</v>
      </c>
      <c r="J1174" s="340"/>
      <c r="T1174" s="32"/>
    </row>
    <row r="1175" spans="1:20" s="35" customFormat="1">
      <c r="A1175" s="292"/>
      <c r="B1175" s="293"/>
      <c r="C1175" s="276"/>
      <c r="D1175" s="276"/>
      <c r="E1175" s="276"/>
      <c r="F1175" s="298"/>
      <c r="G1175" s="298"/>
      <c r="H1175" s="298" t="s">
        <v>78</v>
      </c>
      <c r="I1175" s="308">
        <f>SUM(I1172:I1174)</f>
        <v>65.599999999999994</v>
      </c>
      <c r="J1175" s="340"/>
      <c r="T1175" s="32"/>
    </row>
    <row r="1176" spans="1:20" s="35" customFormat="1" ht="19">
      <c r="A1176" s="292"/>
      <c r="B1176" s="293"/>
      <c r="C1176" s="276"/>
      <c r="D1176" s="276"/>
      <c r="E1176" s="276"/>
      <c r="F1176" s="298"/>
      <c r="G1176" s="298"/>
      <c r="H1176" s="298" t="s">
        <v>13</v>
      </c>
      <c r="I1176" s="308">
        <v>65.599999999999994</v>
      </c>
      <c r="J1176" s="343" t="s">
        <v>260</v>
      </c>
      <c r="T1176" s="32"/>
    </row>
    <row r="1177" spans="1:20" s="35" customFormat="1">
      <c r="A1177" s="292"/>
      <c r="B1177" s="312"/>
      <c r="C1177" s="276"/>
      <c r="D1177" s="276"/>
      <c r="E1177" s="276"/>
      <c r="F1177" s="298"/>
      <c r="G1177" s="298"/>
      <c r="H1177" s="298"/>
      <c r="I1177" s="308"/>
      <c r="J1177" s="343"/>
      <c r="T1177" s="32"/>
    </row>
    <row r="1178" spans="1:20" s="35" customFormat="1" ht="19">
      <c r="A1178" s="292">
        <v>29</v>
      </c>
      <c r="B1178" s="346" t="s">
        <v>376</v>
      </c>
      <c r="C1178" s="276"/>
      <c r="D1178" s="276"/>
      <c r="E1178" s="276"/>
      <c r="F1178" s="298"/>
      <c r="G1178" s="298"/>
      <c r="H1178" s="298"/>
      <c r="I1178" s="308"/>
      <c r="J1178" s="340"/>
      <c r="T1178" s="32"/>
    </row>
    <row r="1179" spans="1:20" s="35" customFormat="1">
      <c r="A1179" s="292"/>
      <c r="B1179" s="293" t="s">
        <v>377</v>
      </c>
      <c r="C1179" s="276"/>
      <c r="D1179" s="276"/>
      <c r="E1179" s="276"/>
      <c r="F1179" s="298"/>
      <c r="G1179" s="298"/>
      <c r="H1179" s="298"/>
      <c r="I1179" s="308"/>
      <c r="J1179" s="340"/>
      <c r="T1179" s="32"/>
    </row>
    <row r="1180" spans="1:20" s="35" customFormat="1">
      <c r="A1180" s="292"/>
      <c r="B1180" s="293" t="s">
        <v>371</v>
      </c>
      <c r="C1180" s="276">
        <v>10</v>
      </c>
      <c r="D1180" s="276">
        <v>1</v>
      </c>
      <c r="E1180" s="276">
        <v>1</v>
      </c>
      <c r="F1180" s="298"/>
      <c r="G1180" s="298"/>
      <c r="H1180" s="298"/>
      <c r="I1180" s="308">
        <f>PRODUCT(C1180:H1180)</f>
        <v>10</v>
      </c>
      <c r="J1180" s="340"/>
      <c r="T1180" s="32"/>
    </row>
    <row r="1181" spans="1:20" s="35" customFormat="1">
      <c r="A1181" s="292"/>
      <c r="B1181" s="293" t="s">
        <v>18</v>
      </c>
      <c r="C1181" s="276">
        <v>10</v>
      </c>
      <c r="D1181" s="276">
        <v>1</v>
      </c>
      <c r="E1181" s="276">
        <v>4</v>
      </c>
      <c r="F1181" s="298"/>
      <c r="G1181" s="298"/>
      <c r="H1181" s="298"/>
      <c r="I1181" s="308">
        <f>PRODUCT(C1181:H1181)</f>
        <v>40</v>
      </c>
      <c r="J1181" s="340"/>
      <c r="T1181" s="32"/>
    </row>
    <row r="1182" spans="1:20" s="35" customFormat="1">
      <c r="A1182" s="292"/>
      <c r="B1182" s="293"/>
      <c r="C1182" s="276"/>
      <c r="D1182" s="276"/>
      <c r="E1182" s="276"/>
      <c r="F1182" s="298"/>
      <c r="G1182" s="298"/>
      <c r="H1182" s="298" t="s">
        <v>78</v>
      </c>
      <c r="I1182" s="308">
        <f>SUM(I1180:I1181)</f>
        <v>50</v>
      </c>
      <c r="J1182" s="340"/>
      <c r="T1182" s="32"/>
    </row>
    <row r="1183" spans="1:20" s="35" customFormat="1" ht="19">
      <c r="A1183" s="292"/>
      <c r="B1183" s="293"/>
      <c r="C1183" s="276"/>
      <c r="D1183" s="276"/>
      <c r="E1183" s="276"/>
      <c r="F1183" s="298"/>
      <c r="G1183" s="298"/>
      <c r="H1183" s="298" t="s">
        <v>13</v>
      </c>
      <c r="I1183" s="308">
        <v>50</v>
      </c>
      <c r="J1183" s="340" t="s">
        <v>378</v>
      </c>
      <c r="T1183" s="32"/>
    </row>
    <row r="1184" spans="1:20" s="35" customFormat="1">
      <c r="A1184" s="292"/>
      <c r="B1184" s="293"/>
      <c r="C1184" s="276"/>
      <c r="D1184" s="276"/>
      <c r="E1184" s="276"/>
      <c r="F1184" s="298"/>
      <c r="G1184" s="298"/>
      <c r="H1184" s="298"/>
      <c r="I1184" s="308"/>
      <c r="J1184" s="340"/>
      <c r="T1184" s="32"/>
    </row>
    <row r="1185" spans="1:20" s="35" customFormat="1" ht="76">
      <c r="A1185" s="292">
        <v>30</v>
      </c>
      <c r="B1185" s="7" t="s">
        <v>1374</v>
      </c>
      <c r="C1185" s="276"/>
      <c r="D1185" s="276"/>
      <c r="E1185" s="276"/>
      <c r="F1185" s="298"/>
      <c r="G1185" s="298" t="s">
        <v>22</v>
      </c>
      <c r="H1185" s="298"/>
      <c r="I1185" s="308"/>
      <c r="J1185" s="340"/>
      <c r="T1185" s="32"/>
    </row>
    <row r="1186" spans="1:20" s="35" customFormat="1" ht="19">
      <c r="A1186" s="292"/>
      <c r="B1186" s="272" t="s">
        <v>164</v>
      </c>
      <c r="C1186" s="273">
        <v>1</v>
      </c>
      <c r="D1186" s="273">
        <v>2</v>
      </c>
      <c r="E1186" s="273">
        <v>5</v>
      </c>
      <c r="F1186" s="274">
        <v>1.5</v>
      </c>
      <c r="G1186" s="274">
        <v>30</v>
      </c>
      <c r="H1186" s="274">
        <v>1.35</v>
      </c>
      <c r="I1186" s="275">
        <f t="shared" ref="I1186:I1192" si="105">PRODUCT(C1186:H1186)</f>
        <v>607.5</v>
      </c>
      <c r="J1186" s="340"/>
      <c r="T1186" s="32"/>
    </row>
    <row r="1187" spans="1:20" s="35" customFormat="1" ht="19">
      <c r="A1187" s="271"/>
      <c r="B1187" s="272" t="s">
        <v>165</v>
      </c>
      <c r="C1187" s="273">
        <v>1</v>
      </c>
      <c r="D1187" s="273">
        <v>2</v>
      </c>
      <c r="E1187" s="273">
        <v>5</v>
      </c>
      <c r="F1187" s="274">
        <v>1.2</v>
      </c>
      <c r="G1187" s="274">
        <v>30</v>
      </c>
      <c r="H1187" s="274">
        <v>1.35</v>
      </c>
      <c r="I1187" s="275">
        <f t="shared" si="105"/>
        <v>486.00000000000006</v>
      </c>
      <c r="J1187" s="341"/>
      <c r="T1187" s="32"/>
    </row>
    <row r="1188" spans="1:20" s="35" customFormat="1" ht="19">
      <c r="A1188" s="271"/>
      <c r="B1188" s="272" t="s">
        <v>166</v>
      </c>
      <c r="C1188" s="273">
        <v>1</v>
      </c>
      <c r="D1188" s="273">
        <v>2</v>
      </c>
      <c r="E1188" s="273">
        <v>5</v>
      </c>
      <c r="F1188" s="274">
        <v>1.05</v>
      </c>
      <c r="G1188" s="274">
        <v>30</v>
      </c>
      <c r="H1188" s="274">
        <v>1.35</v>
      </c>
      <c r="I1188" s="275">
        <f t="shared" si="105"/>
        <v>425.25</v>
      </c>
      <c r="J1188" s="341"/>
      <c r="T1188" s="32"/>
    </row>
    <row r="1189" spans="1:20" s="35" customFormat="1" ht="19">
      <c r="A1189" s="271"/>
      <c r="B1189" s="272" t="s">
        <v>167</v>
      </c>
      <c r="C1189" s="273">
        <v>1</v>
      </c>
      <c r="D1189" s="273">
        <v>2</v>
      </c>
      <c r="E1189" s="273">
        <v>5</v>
      </c>
      <c r="F1189" s="274">
        <v>0.9</v>
      </c>
      <c r="G1189" s="274">
        <v>30</v>
      </c>
      <c r="H1189" s="274">
        <v>1.35</v>
      </c>
      <c r="I1189" s="275">
        <f t="shared" si="105"/>
        <v>364.5</v>
      </c>
      <c r="J1189" s="341"/>
      <c r="T1189" s="32"/>
    </row>
    <row r="1190" spans="1:20" s="35" customFormat="1" ht="19">
      <c r="A1190" s="271"/>
      <c r="B1190" s="272" t="s">
        <v>168</v>
      </c>
      <c r="C1190" s="273">
        <v>1</v>
      </c>
      <c r="D1190" s="273">
        <v>2</v>
      </c>
      <c r="E1190" s="273">
        <v>5</v>
      </c>
      <c r="F1190" s="274">
        <v>0.85</v>
      </c>
      <c r="G1190" s="274">
        <v>30</v>
      </c>
      <c r="H1190" s="274">
        <v>1.35</v>
      </c>
      <c r="I1190" s="275">
        <f t="shared" si="105"/>
        <v>344.25</v>
      </c>
      <c r="J1190" s="341"/>
      <c r="T1190" s="32"/>
    </row>
    <row r="1191" spans="1:20" s="35" customFormat="1" ht="19">
      <c r="A1191" s="292"/>
      <c r="B1191" s="272" t="s">
        <v>169</v>
      </c>
      <c r="C1191" s="273">
        <v>1</v>
      </c>
      <c r="D1191" s="273">
        <v>2</v>
      </c>
      <c r="E1191" s="273">
        <v>5</v>
      </c>
      <c r="F1191" s="293">
        <v>0.6</v>
      </c>
      <c r="G1191" s="274">
        <v>30</v>
      </c>
      <c r="H1191" s="274">
        <v>1.35</v>
      </c>
      <c r="I1191" s="275">
        <f t="shared" si="105"/>
        <v>243.00000000000003</v>
      </c>
      <c r="J1191" s="340"/>
      <c r="T1191" s="32"/>
    </row>
    <row r="1192" spans="1:20" s="35" customFormat="1" ht="19">
      <c r="A1192" s="292"/>
      <c r="B1192" s="272" t="s">
        <v>379</v>
      </c>
      <c r="C1192" s="273">
        <v>1</v>
      </c>
      <c r="D1192" s="273">
        <v>2</v>
      </c>
      <c r="E1192" s="273">
        <v>5</v>
      </c>
      <c r="F1192" s="274">
        <v>1.2</v>
      </c>
      <c r="G1192" s="274">
        <v>30</v>
      </c>
      <c r="H1192" s="274">
        <v>1.05</v>
      </c>
      <c r="I1192" s="275">
        <f t="shared" si="105"/>
        <v>378</v>
      </c>
      <c r="J1192" s="340"/>
      <c r="T1192" s="32"/>
    </row>
    <row r="1193" spans="1:20" s="35" customFormat="1" ht="19">
      <c r="A1193" s="292"/>
      <c r="B1193" s="294" t="s">
        <v>380</v>
      </c>
      <c r="C1193" s="273">
        <v>1</v>
      </c>
      <c r="D1193" s="295">
        <v>1</v>
      </c>
      <c r="E1193" s="295">
        <v>2</v>
      </c>
      <c r="F1193" s="296">
        <v>1</v>
      </c>
      <c r="G1193" s="296">
        <v>30</v>
      </c>
      <c r="H1193" s="296">
        <v>2.1</v>
      </c>
      <c r="I1193" s="300">
        <f>PRODUCT(C1193:H1193)</f>
        <v>126</v>
      </c>
      <c r="J1193" s="340"/>
      <c r="T1193" s="32"/>
    </row>
    <row r="1194" spans="1:20" s="35" customFormat="1" ht="19">
      <c r="A1194" s="292"/>
      <c r="B1194" s="272" t="s">
        <v>381</v>
      </c>
      <c r="C1194" s="273">
        <v>1</v>
      </c>
      <c r="D1194" s="273">
        <v>1</v>
      </c>
      <c r="E1194" s="273">
        <v>5</v>
      </c>
      <c r="F1194" s="274">
        <v>1.8</v>
      </c>
      <c r="G1194" s="274">
        <v>30</v>
      </c>
      <c r="H1194" s="274">
        <v>1.35</v>
      </c>
      <c r="I1194" s="275">
        <f>PRODUCT(C1194:H1194)</f>
        <v>364.5</v>
      </c>
      <c r="J1194" s="340"/>
      <c r="T1194" s="32"/>
    </row>
    <row r="1195" spans="1:20" s="35" customFormat="1" ht="19">
      <c r="A1195" s="292"/>
      <c r="B1195" s="272" t="s">
        <v>382</v>
      </c>
      <c r="C1195" s="273">
        <v>10</v>
      </c>
      <c r="D1195" s="273">
        <v>1</v>
      </c>
      <c r="E1195" s="273">
        <v>1</v>
      </c>
      <c r="F1195" s="274">
        <v>3.37</v>
      </c>
      <c r="G1195" s="274">
        <v>30</v>
      </c>
      <c r="H1195" s="274">
        <v>1.2</v>
      </c>
      <c r="I1195" s="275">
        <f t="shared" ref="I1195:I1197" si="106">PRODUCT(C1195:H1195)</f>
        <v>1213.2</v>
      </c>
      <c r="J1195" s="340"/>
      <c r="T1195" s="32"/>
    </row>
    <row r="1196" spans="1:20" s="35" customFormat="1" ht="19">
      <c r="A1196" s="292"/>
      <c r="B1196" s="272" t="s">
        <v>383</v>
      </c>
      <c r="C1196" s="273">
        <v>10</v>
      </c>
      <c r="D1196" s="273">
        <v>1</v>
      </c>
      <c r="E1196" s="273">
        <v>1</v>
      </c>
      <c r="F1196" s="274">
        <v>4.05</v>
      </c>
      <c r="G1196" s="274">
        <v>30</v>
      </c>
      <c r="H1196" s="274">
        <v>1.2</v>
      </c>
      <c r="I1196" s="275">
        <f t="shared" si="106"/>
        <v>1458</v>
      </c>
      <c r="J1196" s="340"/>
      <c r="T1196" s="32"/>
    </row>
    <row r="1197" spans="1:20" s="35" customFormat="1" ht="19">
      <c r="A1197" s="292"/>
      <c r="B1197" s="272" t="s">
        <v>185</v>
      </c>
      <c r="C1197" s="273">
        <v>1</v>
      </c>
      <c r="D1197" s="273">
        <v>1</v>
      </c>
      <c r="E1197" s="273">
        <v>1</v>
      </c>
      <c r="F1197" s="274">
        <v>1.2</v>
      </c>
      <c r="G1197" s="274">
        <v>100</v>
      </c>
      <c r="H1197" s="274">
        <v>1.5</v>
      </c>
      <c r="I1197" s="275">
        <f t="shared" si="106"/>
        <v>180</v>
      </c>
      <c r="J1197" s="340"/>
      <c r="T1197" s="32"/>
    </row>
    <row r="1198" spans="1:20">
      <c r="A1198" s="292"/>
      <c r="B1198" s="293"/>
      <c r="C1198" s="276"/>
      <c r="D1198" s="276"/>
      <c r="E1198" s="276"/>
      <c r="F1198" s="298"/>
      <c r="G1198" s="298"/>
      <c r="H1198" s="298"/>
      <c r="I1198" s="308">
        <f>SUM(I1186:I1197)</f>
        <v>6190.2</v>
      </c>
      <c r="J1198" s="338"/>
    </row>
    <row r="1199" spans="1:20" ht="19">
      <c r="A1199" s="271"/>
      <c r="B1199" s="294"/>
      <c r="C1199" s="295"/>
      <c r="D1199" s="295"/>
      <c r="E1199" s="295"/>
      <c r="F1199" s="296"/>
      <c r="G1199" s="296"/>
      <c r="H1199" s="296" t="s">
        <v>161</v>
      </c>
      <c r="I1199" s="300">
        <v>6190.2</v>
      </c>
      <c r="J1199" s="342" t="s">
        <v>384</v>
      </c>
    </row>
    <row r="1200" spans="1:20">
      <c r="A1200" s="271"/>
      <c r="B1200" s="294"/>
      <c r="C1200" s="295"/>
      <c r="D1200" s="295"/>
      <c r="E1200" s="295"/>
      <c r="F1200" s="296"/>
      <c r="G1200" s="296"/>
      <c r="H1200" s="296"/>
      <c r="I1200" s="300"/>
      <c r="J1200" s="342"/>
    </row>
    <row r="1201" spans="1:20" s="35" customFormat="1" ht="57">
      <c r="A1201" s="292">
        <v>31</v>
      </c>
      <c r="B1201" s="7" t="s">
        <v>1375</v>
      </c>
      <c r="C1201" s="276"/>
      <c r="D1201" s="276"/>
      <c r="E1201" s="276"/>
      <c r="F1201" s="298"/>
      <c r="G1201" s="298"/>
      <c r="H1201" s="298"/>
      <c r="I1201" s="308"/>
      <c r="J1201" s="340"/>
      <c r="T1201" s="32"/>
    </row>
    <row r="1202" spans="1:20" s="35" customFormat="1">
      <c r="A1202" s="292"/>
      <c r="B1202" s="293" t="s">
        <v>385</v>
      </c>
      <c r="C1202" s="276">
        <v>10</v>
      </c>
      <c r="D1202" s="276">
        <v>1</v>
      </c>
      <c r="E1202" s="276">
        <v>6</v>
      </c>
      <c r="F1202" s="298"/>
      <c r="G1202" s="298"/>
      <c r="H1202" s="298"/>
      <c r="I1202" s="275">
        <f t="shared" ref="I1202:I1203" si="107">PRODUCT(C1202:H1202)</f>
        <v>60</v>
      </c>
      <c r="J1202" s="340"/>
      <c r="T1202" s="32"/>
    </row>
    <row r="1203" spans="1:20" s="35" customFormat="1">
      <c r="A1203" s="292"/>
      <c r="B1203" s="293" t="s">
        <v>18</v>
      </c>
      <c r="C1203" s="276">
        <v>10</v>
      </c>
      <c r="D1203" s="276">
        <v>4</v>
      </c>
      <c r="E1203" s="276">
        <v>6</v>
      </c>
      <c r="F1203" s="298"/>
      <c r="G1203" s="298"/>
      <c r="H1203" s="298"/>
      <c r="I1203" s="275">
        <f t="shared" si="107"/>
        <v>240</v>
      </c>
      <c r="J1203" s="340"/>
      <c r="T1203" s="32"/>
    </row>
    <row r="1204" spans="1:20" s="35" customFormat="1">
      <c r="A1204" s="292"/>
      <c r="B1204" s="293"/>
      <c r="C1204" s="276"/>
      <c r="D1204" s="276"/>
      <c r="E1204" s="276"/>
      <c r="F1204" s="298"/>
      <c r="G1204" s="298"/>
      <c r="H1204" s="298" t="s">
        <v>78</v>
      </c>
      <c r="I1204" s="308">
        <f>SUM(I1202:I1203)</f>
        <v>300</v>
      </c>
      <c r="J1204" s="340"/>
      <c r="T1204" s="32"/>
    </row>
    <row r="1205" spans="1:20" s="35" customFormat="1" ht="19">
      <c r="A1205" s="292"/>
      <c r="B1205" s="293"/>
      <c r="C1205" s="276"/>
      <c r="D1205" s="276"/>
      <c r="E1205" s="276"/>
      <c r="F1205" s="298"/>
      <c r="G1205" s="298"/>
      <c r="H1205" s="298" t="s">
        <v>13</v>
      </c>
      <c r="I1205" s="308">
        <v>300</v>
      </c>
      <c r="J1205" s="340" t="s">
        <v>378</v>
      </c>
      <c r="T1205" s="32"/>
    </row>
    <row r="1206" spans="1:20" s="35" customFormat="1" ht="152">
      <c r="A1206" s="292">
        <v>32</v>
      </c>
      <c r="B1206" s="7" t="s">
        <v>1376</v>
      </c>
      <c r="C1206" s="276"/>
      <c r="D1206" s="276"/>
      <c r="E1206" s="276"/>
      <c r="F1206" s="298"/>
      <c r="G1206" s="298"/>
      <c r="H1206" s="298"/>
      <c r="I1206" s="308"/>
      <c r="J1206" s="340"/>
      <c r="T1206" s="32"/>
    </row>
    <row r="1207" spans="1:20" ht="19">
      <c r="A1207" s="271"/>
      <c r="B1207" s="313" t="s">
        <v>386</v>
      </c>
      <c r="C1207" s="295">
        <v>1</v>
      </c>
      <c r="D1207" s="295">
        <v>1</v>
      </c>
      <c r="E1207" s="295">
        <v>1</v>
      </c>
      <c r="F1207" s="296">
        <v>4</v>
      </c>
      <c r="G1207" s="296">
        <v>2.29</v>
      </c>
      <c r="H1207" s="296"/>
      <c r="I1207" s="300">
        <f>PRODUCT(C1207:H1207)</f>
        <v>9.16</v>
      </c>
      <c r="J1207" s="341"/>
    </row>
    <row r="1208" spans="1:20" ht="19">
      <c r="A1208" s="271"/>
      <c r="B1208" s="313" t="s">
        <v>387</v>
      </c>
      <c r="C1208" s="295">
        <v>1</v>
      </c>
      <c r="D1208" s="295">
        <v>12</v>
      </c>
      <c r="E1208" s="295">
        <v>19</v>
      </c>
      <c r="F1208" s="296">
        <v>1</v>
      </c>
      <c r="G1208" s="296"/>
      <c r="H1208" s="296">
        <v>0.17</v>
      </c>
      <c r="I1208" s="300">
        <f>PRODUCT(C1208:H1208)</f>
        <v>38.760000000000005</v>
      </c>
      <c r="J1208" s="341"/>
    </row>
    <row r="1209" spans="1:20" ht="19">
      <c r="A1209" s="271"/>
      <c r="B1209" s="313" t="s">
        <v>388</v>
      </c>
      <c r="C1209" s="295">
        <v>1</v>
      </c>
      <c r="D1209" s="295">
        <v>12</v>
      </c>
      <c r="E1209" s="295">
        <v>18</v>
      </c>
      <c r="F1209" s="296">
        <v>1</v>
      </c>
      <c r="G1209" s="296">
        <v>0.25</v>
      </c>
      <c r="H1209" s="296"/>
      <c r="I1209" s="300">
        <f>PRODUCT(C1209:H1209)</f>
        <v>54</v>
      </c>
      <c r="J1209" s="341"/>
    </row>
    <row r="1210" spans="1:20" ht="19">
      <c r="A1210" s="271"/>
      <c r="B1210" s="294" t="s">
        <v>257</v>
      </c>
      <c r="C1210" s="295">
        <v>10</v>
      </c>
      <c r="D1210" s="295">
        <v>1</v>
      </c>
      <c r="E1210" s="295">
        <v>1</v>
      </c>
      <c r="F1210" s="296">
        <v>1.55</v>
      </c>
      <c r="G1210" s="296">
        <v>0.6</v>
      </c>
      <c r="H1210" s="298"/>
      <c r="I1210" s="300">
        <f>PRODUCT(C1210:G1210)</f>
        <v>9.2999999999999989</v>
      </c>
      <c r="J1210" s="341"/>
    </row>
    <row r="1211" spans="1:20" ht="19">
      <c r="A1211" s="271"/>
      <c r="B1211" s="294" t="s">
        <v>147</v>
      </c>
      <c r="C1211" s="295">
        <v>10</v>
      </c>
      <c r="D1211" s="295">
        <v>1</v>
      </c>
      <c r="E1211" s="295">
        <v>1</v>
      </c>
      <c r="F1211" s="296">
        <v>1.6</v>
      </c>
      <c r="G1211" s="296">
        <v>0.6</v>
      </c>
      <c r="H1211" s="298"/>
      <c r="I1211" s="300">
        <f>PRODUCT(C1211:G1211)</f>
        <v>9.6</v>
      </c>
      <c r="J1211" s="341"/>
    </row>
    <row r="1212" spans="1:20" ht="19">
      <c r="A1212" s="271"/>
      <c r="B1212" s="294" t="s">
        <v>258</v>
      </c>
      <c r="C1212" s="295">
        <v>10</v>
      </c>
      <c r="D1212" s="295">
        <v>1</v>
      </c>
      <c r="E1212" s="295">
        <v>1</v>
      </c>
      <c r="F1212" s="296">
        <v>1.2</v>
      </c>
      <c r="G1212" s="296">
        <v>0.45</v>
      </c>
      <c r="H1212" s="298"/>
      <c r="I1212" s="300">
        <f>PRODUCT(C1212:G1212)</f>
        <v>5.4</v>
      </c>
      <c r="J1212" s="341"/>
    </row>
    <row r="1213" spans="1:20" s="35" customFormat="1" ht="19">
      <c r="A1213" s="292"/>
      <c r="B1213" s="294" t="s">
        <v>259</v>
      </c>
      <c r="C1213" s="295">
        <v>10</v>
      </c>
      <c r="D1213" s="295">
        <v>1</v>
      </c>
      <c r="E1213" s="295">
        <v>1</v>
      </c>
      <c r="F1213" s="296">
        <v>2.77</v>
      </c>
      <c r="G1213" s="296">
        <v>0.6</v>
      </c>
      <c r="H1213" s="298"/>
      <c r="I1213" s="300">
        <f>PRODUCT(C1213:G1213)</f>
        <v>16.619999999999997</v>
      </c>
      <c r="J1213" s="341"/>
      <c r="T1213" s="32"/>
    </row>
    <row r="1214" spans="1:20" s="35" customFormat="1" ht="19">
      <c r="A1214" s="292"/>
      <c r="B1214" s="294" t="s">
        <v>256</v>
      </c>
      <c r="C1214" s="295">
        <v>10</v>
      </c>
      <c r="D1214" s="295">
        <v>1</v>
      </c>
      <c r="E1214" s="295">
        <v>1</v>
      </c>
      <c r="F1214" s="296">
        <v>1</v>
      </c>
      <c r="G1214" s="296">
        <v>0.45</v>
      </c>
      <c r="H1214" s="298"/>
      <c r="I1214" s="300">
        <f>PRODUCT(C1214:G1214)</f>
        <v>4.5</v>
      </c>
      <c r="J1214" s="341"/>
      <c r="T1214" s="32"/>
    </row>
    <row r="1215" spans="1:20" s="35" customFormat="1">
      <c r="A1215" s="292"/>
      <c r="B1215" s="314" t="s">
        <v>389</v>
      </c>
      <c r="C1215" s="315">
        <v>1</v>
      </c>
      <c r="D1215" s="315">
        <v>1</v>
      </c>
      <c r="E1215" s="315">
        <v>7</v>
      </c>
      <c r="F1215" s="316">
        <v>2.29</v>
      </c>
      <c r="G1215" s="316">
        <v>1.05</v>
      </c>
      <c r="H1215" s="316"/>
      <c r="I1215" s="317">
        <f t="shared" ref="I1215:I1216" si="108">PRODUCT(C1215:H1215)</f>
        <v>16.831500000000002</v>
      </c>
      <c r="J1215" s="345"/>
      <c r="T1215" s="32"/>
    </row>
    <row r="1216" spans="1:20" s="35" customFormat="1">
      <c r="A1216" s="292"/>
      <c r="B1216" s="314" t="s">
        <v>390</v>
      </c>
      <c r="C1216" s="315">
        <v>1</v>
      </c>
      <c r="D1216" s="315">
        <v>1</v>
      </c>
      <c r="E1216" s="315">
        <v>5</v>
      </c>
      <c r="F1216" s="316">
        <v>5.71</v>
      </c>
      <c r="G1216" s="316">
        <v>2.29</v>
      </c>
      <c r="H1216" s="316"/>
      <c r="I1216" s="317">
        <f t="shared" si="108"/>
        <v>65.379500000000007</v>
      </c>
      <c r="J1216" s="345"/>
      <c r="T1216" s="32"/>
    </row>
    <row r="1217" spans="1:20" s="35" customFormat="1">
      <c r="A1217" s="292"/>
      <c r="B1217" s="314"/>
      <c r="C1217" s="315"/>
      <c r="D1217" s="315"/>
      <c r="E1217" s="315"/>
      <c r="F1217" s="316"/>
      <c r="G1217" s="316"/>
      <c r="H1217" s="316" t="s">
        <v>78</v>
      </c>
      <c r="I1217" s="317">
        <f>SUM(I1207:I1216)</f>
        <v>229.55100000000002</v>
      </c>
      <c r="J1217" s="345"/>
      <c r="T1217" s="32"/>
    </row>
    <row r="1218" spans="1:20" s="35" customFormat="1" ht="19">
      <c r="A1218" s="292"/>
      <c r="B1218" s="314"/>
      <c r="C1218" s="315"/>
      <c r="D1218" s="315"/>
      <c r="E1218" s="315"/>
      <c r="F1218" s="316"/>
      <c r="G1218" s="316"/>
      <c r="H1218" s="316" t="s">
        <v>13</v>
      </c>
      <c r="I1218" s="317">
        <v>229.6</v>
      </c>
      <c r="J1218" s="345" t="s">
        <v>260</v>
      </c>
      <c r="T1218" s="32"/>
    </row>
    <row r="1219" spans="1:20" s="35" customFormat="1">
      <c r="A1219" s="292"/>
      <c r="B1219" s="314"/>
      <c r="C1219" s="315"/>
      <c r="D1219" s="315"/>
      <c r="E1219" s="315"/>
      <c r="F1219" s="316"/>
      <c r="G1219" s="316"/>
      <c r="H1219" s="316"/>
      <c r="I1219" s="317"/>
      <c r="J1219" s="345"/>
      <c r="T1219" s="32"/>
    </row>
    <row r="1220" spans="1:20" s="35" customFormat="1" ht="171">
      <c r="A1220" s="292">
        <v>33</v>
      </c>
      <c r="B1220" s="7" t="s">
        <v>1377</v>
      </c>
      <c r="C1220" s="276"/>
      <c r="D1220" s="276"/>
      <c r="E1220" s="276"/>
      <c r="F1220" s="298"/>
      <c r="G1220" s="298"/>
      <c r="H1220" s="298"/>
      <c r="I1220" s="308"/>
      <c r="J1220" s="340"/>
      <c r="T1220" s="32"/>
    </row>
    <row r="1221" spans="1:20" s="35" customFormat="1">
      <c r="A1221" s="292"/>
      <c r="B1221" s="314" t="s">
        <v>391</v>
      </c>
      <c r="C1221" s="315">
        <v>10</v>
      </c>
      <c r="D1221" s="315">
        <v>1</v>
      </c>
      <c r="E1221" s="315">
        <v>1</v>
      </c>
      <c r="F1221" s="316">
        <v>2.0499999999999998</v>
      </c>
      <c r="G1221" s="316">
        <v>1.37</v>
      </c>
      <c r="H1221" s="316">
        <v>0.4</v>
      </c>
      <c r="I1221" s="317">
        <f>PRODUCT(C1221:H1221)</f>
        <v>11.234000000000002</v>
      </c>
      <c r="J1221" s="345"/>
      <c r="T1221" s="32"/>
    </row>
    <row r="1222" spans="1:20" s="35" customFormat="1">
      <c r="A1222" s="292"/>
      <c r="B1222" s="314" t="s">
        <v>392</v>
      </c>
      <c r="C1222" s="315">
        <v>10</v>
      </c>
      <c r="D1222" s="315">
        <v>1</v>
      </c>
      <c r="E1222" s="315">
        <v>1</v>
      </c>
      <c r="F1222" s="316">
        <v>1.41</v>
      </c>
      <c r="G1222" s="316">
        <v>1.97</v>
      </c>
      <c r="H1222" s="316">
        <v>0.28000000000000003</v>
      </c>
      <c r="I1222" s="317">
        <f>PRODUCT(C1222:H1222)</f>
        <v>7.7775600000000003</v>
      </c>
      <c r="J1222" s="345"/>
      <c r="T1222" s="32"/>
    </row>
    <row r="1223" spans="1:20" s="35" customFormat="1">
      <c r="A1223" s="292"/>
      <c r="B1223" s="314"/>
      <c r="C1223" s="315"/>
      <c r="D1223" s="315"/>
      <c r="E1223" s="315"/>
      <c r="F1223" s="316"/>
      <c r="G1223" s="316"/>
      <c r="H1223" s="316" t="s">
        <v>78</v>
      </c>
      <c r="I1223" s="317">
        <f>SUM(I1221:I1222)</f>
        <v>19.011560000000003</v>
      </c>
      <c r="J1223" s="345"/>
      <c r="T1223" s="32"/>
    </row>
    <row r="1224" spans="1:20" s="35" customFormat="1" ht="19">
      <c r="A1224" s="292"/>
      <c r="B1224" s="314"/>
      <c r="C1224" s="315"/>
      <c r="D1224" s="315"/>
      <c r="E1224" s="315"/>
      <c r="F1224" s="316"/>
      <c r="G1224" s="316"/>
      <c r="H1224" s="316" t="s">
        <v>13</v>
      </c>
      <c r="I1224" s="317">
        <v>19.100000000000001</v>
      </c>
      <c r="J1224" s="345" t="s">
        <v>260</v>
      </c>
      <c r="T1224" s="32"/>
    </row>
    <row r="1225" spans="1:20" s="35" customFormat="1" ht="152">
      <c r="A1225" s="292">
        <v>34</v>
      </c>
      <c r="B1225" s="7" t="s">
        <v>1378</v>
      </c>
      <c r="C1225" s="276"/>
      <c r="D1225" s="276"/>
      <c r="E1225" s="276"/>
      <c r="F1225" s="298"/>
      <c r="G1225" s="298"/>
      <c r="H1225" s="298"/>
      <c r="I1225" s="308"/>
      <c r="J1225" s="340"/>
      <c r="T1225" s="32"/>
    </row>
    <row r="1226" spans="1:20" s="35" customFormat="1">
      <c r="A1226" s="292"/>
      <c r="B1226" s="314" t="s">
        <v>393</v>
      </c>
      <c r="C1226" s="315">
        <v>10</v>
      </c>
      <c r="D1226" s="315">
        <v>1</v>
      </c>
      <c r="E1226" s="315">
        <v>4</v>
      </c>
      <c r="F1226" s="316">
        <v>0.9</v>
      </c>
      <c r="G1226" s="316">
        <v>2.6</v>
      </c>
      <c r="H1226" s="316">
        <v>2.1</v>
      </c>
      <c r="I1226" s="317">
        <f>PRODUCT(C1226:H1226)</f>
        <v>196.56000000000003</v>
      </c>
      <c r="J1226" s="345"/>
      <c r="T1226" s="32"/>
    </row>
    <row r="1227" spans="1:20" s="35" customFormat="1">
      <c r="A1227" s="292"/>
      <c r="B1227" s="314"/>
      <c r="C1227" s="315"/>
      <c r="D1227" s="315"/>
      <c r="E1227" s="315"/>
      <c r="F1227" s="316"/>
      <c r="G1227" s="316"/>
      <c r="H1227" s="347" t="s">
        <v>78</v>
      </c>
      <c r="I1227" s="317">
        <f>SUM(I1226:I1226)</f>
        <v>196.56000000000003</v>
      </c>
      <c r="J1227" s="345"/>
      <c r="T1227" s="32"/>
    </row>
    <row r="1228" spans="1:20" s="35" customFormat="1" ht="19">
      <c r="A1228" s="292"/>
      <c r="B1228" s="314"/>
      <c r="C1228" s="315"/>
      <c r="D1228" s="315"/>
      <c r="E1228" s="315"/>
      <c r="F1228" s="316"/>
      <c r="G1228" s="316"/>
      <c r="H1228" s="316" t="s">
        <v>13</v>
      </c>
      <c r="I1228" s="317">
        <v>196.6</v>
      </c>
      <c r="J1228" s="345" t="s">
        <v>260</v>
      </c>
      <c r="T1228" s="32"/>
    </row>
    <row r="1229" spans="1:20" s="35" customFormat="1" ht="190">
      <c r="A1229" s="318">
        <v>35</v>
      </c>
      <c r="B1229" s="7" t="s">
        <v>1379</v>
      </c>
      <c r="C1229" s="315"/>
      <c r="D1229" s="315"/>
      <c r="E1229" s="315"/>
      <c r="F1229" s="316"/>
      <c r="G1229" s="316"/>
      <c r="H1229" s="316"/>
      <c r="I1229" s="314"/>
      <c r="J1229" s="345"/>
      <c r="T1229" s="32"/>
    </row>
    <row r="1230" spans="1:20" s="35" customFormat="1" ht="19">
      <c r="A1230" s="292"/>
      <c r="B1230" s="272" t="s">
        <v>164</v>
      </c>
      <c r="C1230" s="273">
        <v>1</v>
      </c>
      <c r="D1230" s="273">
        <v>2</v>
      </c>
      <c r="E1230" s="273">
        <v>5</v>
      </c>
      <c r="F1230" s="274">
        <v>1.5</v>
      </c>
      <c r="G1230" s="274">
        <v>1</v>
      </c>
      <c r="H1230" s="274">
        <v>1.35</v>
      </c>
      <c r="I1230" s="275">
        <f t="shared" ref="I1230:I1241" si="109">PRODUCT(C1230:H1230)</f>
        <v>20.25</v>
      </c>
      <c r="J1230" s="345"/>
      <c r="T1230" s="32"/>
    </row>
    <row r="1231" spans="1:20" s="35" customFormat="1" ht="19">
      <c r="A1231" s="292"/>
      <c r="B1231" s="272" t="s">
        <v>165</v>
      </c>
      <c r="C1231" s="273">
        <v>1</v>
      </c>
      <c r="D1231" s="273">
        <v>2</v>
      </c>
      <c r="E1231" s="273">
        <v>5</v>
      </c>
      <c r="F1231" s="274">
        <v>1.2</v>
      </c>
      <c r="G1231" s="274">
        <v>1</v>
      </c>
      <c r="H1231" s="274">
        <v>1.35</v>
      </c>
      <c r="I1231" s="275">
        <f t="shared" si="109"/>
        <v>16.200000000000003</v>
      </c>
      <c r="J1231" s="345"/>
      <c r="T1231" s="32"/>
    </row>
    <row r="1232" spans="1:20" s="35" customFormat="1" ht="19">
      <c r="A1232" s="292"/>
      <c r="B1232" s="272" t="s">
        <v>166</v>
      </c>
      <c r="C1232" s="273">
        <v>1</v>
      </c>
      <c r="D1232" s="273">
        <v>2</v>
      </c>
      <c r="E1232" s="273">
        <v>5</v>
      </c>
      <c r="F1232" s="274">
        <v>1.05</v>
      </c>
      <c r="G1232" s="274">
        <v>1</v>
      </c>
      <c r="H1232" s="274">
        <v>1.35</v>
      </c>
      <c r="I1232" s="275">
        <f t="shared" si="109"/>
        <v>14.175000000000001</v>
      </c>
      <c r="J1232" s="345"/>
      <c r="T1232" s="32"/>
    </row>
    <row r="1233" spans="1:20" s="35" customFormat="1" ht="19">
      <c r="A1233" s="292"/>
      <c r="B1233" s="272" t="s">
        <v>167</v>
      </c>
      <c r="C1233" s="273">
        <v>1</v>
      </c>
      <c r="D1233" s="273">
        <v>2</v>
      </c>
      <c r="E1233" s="273">
        <v>5</v>
      </c>
      <c r="F1233" s="274">
        <v>0.9</v>
      </c>
      <c r="G1233" s="274">
        <v>1</v>
      </c>
      <c r="H1233" s="274">
        <v>1.35</v>
      </c>
      <c r="I1233" s="275">
        <f t="shared" si="109"/>
        <v>12.15</v>
      </c>
      <c r="J1233" s="345"/>
      <c r="T1233" s="32"/>
    </row>
    <row r="1234" spans="1:20" s="35" customFormat="1" ht="19">
      <c r="A1234" s="292"/>
      <c r="B1234" s="272" t="s">
        <v>168</v>
      </c>
      <c r="C1234" s="273">
        <v>1</v>
      </c>
      <c r="D1234" s="273">
        <v>2</v>
      </c>
      <c r="E1234" s="273">
        <v>5</v>
      </c>
      <c r="F1234" s="274">
        <v>0.85</v>
      </c>
      <c r="G1234" s="274">
        <v>1</v>
      </c>
      <c r="H1234" s="274">
        <v>1.35</v>
      </c>
      <c r="I1234" s="275">
        <f t="shared" si="109"/>
        <v>11.475000000000001</v>
      </c>
      <c r="J1234" s="345"/>
      <c r="T1234" s="32"/>
    </row>
    <row r="1235" spans="1:20" s="35" customFormat="1" ht="19">
      <c r="A1235" s="292"/>
      <c r="B1235" s="272" t="s">
        <v>169</v>
      </c>
      <c r="C1235" s="273">
        <v>1</v>
      </c>
      <c r="D1235" s="273">
        <v>2</v>
      </c>
      <c r="E1235" s="273">
        <v>5</v>
      </c>
      <c r="F1235" s="293">
        <v>0.6</v>
      </c>
      <c r="G1235" s="274">
        <v>1</v>
      </c>
      <c r="H1235" s="274">
        <v>1.35</v>
      </c>
      <c r="I1235" s="275">
        <f t="shared" si="109"/>
        <v>8.1000000000000014</v>
      </c>
      <c r="J1235" s="345"/>
      <c r="T1235" s="32"/>
    </row>
    <row r="1236" spans="1:20" s="35" customFormat="1" ht="19">
      <c r="A1236" s="292"/>
      <c r="B1236" s="272" t="s">
        <v>379</v>
      </c>
      <c r="C1236" s="273">
        <v>1</v>
      </c>
      <c r="D1236" s="273">
        <v>2</v>
      </c>
      <c r="E1236" s="273">
        <v>5</v>
      </c>
      <c r="F1236" s="274">
        <v>1.2</v>
      </c>
      <c r="G1236" s="274">
        <v>1</v>
      </c>
      <c r="H1236" s="274">
        <v>1.05</v>
      </c>
      <c r="I1236" s="275">
        <f t="shared" si="109"/>
        <v>12.600000000000001</v>
      </c>
      <c r="J1236" s="345"/>
      <c r="T1236" s="32"/>
    </row>
    <row r="1237" spans="1:20" s="35" customFormat="1" ht="19">
      <c r="A1237" s="292"/>
      <c r="B1237" s="294" t="s">
        <v>380</v>
      </c>
      <c r="C1237" s="273">
        <v>1</v>
      </c>
      <c r="D1237" s="295">
        <v>1</v>
      </c>
      <c r="E1237" s="295">
        <v>2</v>
      </c>
      <c r="F1237" s="296">
        <v>1</v>
      </c>
      <c r="G1237" s="274">
        <v>1</v>
      </c>
      <c r="H1237" s="296">
        <v>2.1</v>
      </c>
      <c r="I1237" s="275">
        <f t="shared" si="109"/>
        <v>4.2</v>
      </c>
      <c r="J1237" s="345"/>
      <c r="T1237" s="32"/>
    </row>
    <row r="1238" spans="1:20" s="35" customFormat="1" ht="19">
      <c r="A1238" s="292"/>
      <c r="B1238" s="272" t="s">
        <v>381</v>
      </c>
      <c r="C1238" s="273">
        <v>1</v>
      </c>
      <c r="D1238" s="273">
        <v>1</v>
      </c>
      <c r="E1238" s="273">
        <v>5</v>
      </c>
      <c r="F1238" s="274">
        <v>1.8</v>
      </c>
      <c r="G1238" s="274">
        <v>1</v>
      </c>
      <c r="H1238" s="274">
        <v>1.35</v>
      </c>
      <c r="I1238" s="275">
        <f t="shared" si="109"/>
        <v>12.15</v>
      </c>
      <c r="J1238" s="345"/>
      <c r="T1238" s="32"/>
    </row>
    <row r="1239" spans="1:20" s="35" customFormat="1" ht="19">
      <c r="A1239" s="292"/>
      <c r="B1239" s="272" t="s">
        <v>382</v>
      </c>
      <c r="C1239" s="273">
        <v>10</v>
      </c>
      <c r="D1239" s="273">
        <v>1</v>
      </c>
      <c r="E1239" s="273">
        <v>1</v>
      </c>
      <c r="F1239" s="274">
        <v>3.37</v>
      </c>
      <c r="G1239" s="274">
        <v>1</v>
      </c>
      <c r="H1239" s="274">
        <v>1.2</v>
      </c>
      <c r="I1239" s="275">
        <f t="shared" si="109"/>
        <v>40.440000000000005</v>
      </c>
      <c r="J1239" s="345"/>
      <c r="T1239" s="32"/>
    </row>
    <row r="1240" spans="1:20" s="35" customFormat="1" ht="19">
      <c r="A1240" s="292"/>
      <c r="B1240" s="272" t="s">
        <v>383</v>
      </c>
      <c r="C1240" s="273">
        <v>10</v>
      </c>
      <c r="D1240" s="273">
        <v>1</v>
      </c>
      <c r="E1240" s="273">
        <v>1</v>
      </c>
      <c r="F1240" s="274">
        <v>4.05</v>
      </c>
      <c r="G1240" s="274">
        <v>1</v>
      </c>
      <c r="H1240" s="274">
        <v>1.2</v>
      </c>
      <c r="I1240" s="275">
        <f t="shared" si="109"/>
        <v>48.6</v>
      </c>
      <c r="J1240" s="345"/>
      <c r="T1240" s="32"/>
    </row>
    <row r="1241" spans="1:20" s="35" customFormat="1" ht="19">
      <c r="A1241" s="292"/>
      <c r="B1241" s="272" t="s">
        <v>394</v>
      </c>
      <c r="C1241" s="273">
        <v>1</v>
      </c>
      <c r="D1241" s="273">
        <v>1</v>
      </c>
      <c r="E1241" s="273">
        <v>1</v>
      </c>
      <c r="F1241" s="274">
        <v>1.2</v>
      </c>
      <c r="G1241" s="274">
        <v>1</v>
      </c>
      <c r="H1241" s="274">
        <v>1.5</v>
      </c>
      <c r="I1241" s="275">
        <f t="shared" si="109"/>
        <v>1.7999999999999998</v>
      </c>
      <c r="J1241" s="345"/>
      <c r="T1241" s="32"/>
    </row>
    <row r="1242" spans="1:20" s="35" customFormat="1">
      <c r="A1242" s="292"/>
      <c r="B1242" s="314"/>
      <c r="C1242" s="315"/>
      <c r="D1242" s="315"/>
      <c r="E1242" s="315"/>
      <c r="F1242" s="316"/>
      <c r="G1242" s="316"/>
      <c r="H1242" s="316"/>
      <c r="I1242" s="317">
        <f>SUM(I1230:I1241)</f>
        <v>202.14000000000001</v>
      </c>
      <c r="J1242" s="345"/>
      <c r="T1242" s="32"/>
    </row>
    <row r="1243" spans="1:20" s="35" customFormat="1" ht="19">
      <c r="A1243" s="292"/>
      <c r="B1243" s="314"/>
      <c r="C1243" s="315"/>
      <c r="D1243" s="315"/>
      <c r="E1243" s="315"/>
      <c r="F1243" s="316"/>
      <c r="G1243" s="316"/>
      <c r="H1243" s="316" t="s">
        <v>13</v>
      </c>
      <c r="I1243" s="317">
        <v>202.2</v>
      </c>
      <c r="J1243" s="345" t="s">
        <v>20</v>
      </c>
      <c r="T1243" s="32"/>
    </row>
    <row r="1244" spans="1:20" s="35" customFormat="1" ht="190">
      <c r="A1244" s="318">
        <v>36</v>
      </c>
      <c r="B1244" s="7" t="s">
        <v>1380</v>
      </c>
      <c r="C1244" s="315"/>
      <c r="D1244" s="315"/>
      <c r="E1244" s="315"/>
      <c r="F1244" s="316"/>
      <c r="G1244" s="316"/>
      <c r="H1244" s="316"/>
      <c r="I1244" s="317"/>
      <c r="J1244" s="345"/>
      <c r="T1244" s="32"/>
    </row>
    <row r="1245" spans="1:20" s="35" customFormat="1" ht="19">
      <c r="A1245" s="318"/>
      <c r="B1245" s="313" t="s">
        <v>318</v>
      </c>
      <c r="C1245" s="315">
        <v>10</v>
      </c>
      <c r="D1245" s="315">
        <v>1</v>
      </c>
      <c r="E1245" s="315">
        <v>1</v>
      </c>
      <c r="F1245" s="316">
        <v>6.84</v>
      </c>
      <c r="G1245" s="316"/>
      <c r="H1245" s="316">
        <v>1.5</v>
      </c>
      <c r="I1245" s="275">
        <f t="shared" ref="I1245:I1249" si="110">PRODUCT(C1245:H1245)</f>
        <v>102.60000000000001</v>
      </c>
      <c r="J1245" s="345"/>
      <c r="T1245" s="32"/>
    </row>
    <row r="1246" spans="1:20" s="35" customFormat="1" ht="19">
      <c r="A1246" s="318"/>
      <c r="B1246" s="313" t="s">
        <v>395</v>
      </c>
      <c r="C1246" s="315">
        <v>10</v>
      </c>
      <c r="D1246" s="315">
        <v>1</v>
      </c>
      <c r="E1246" s="315">
        <v>1</v>
      </c>
      <c r="F1246" s="316">
        <v>6.76</v>
      </c>
      <c r="G1246" s="316"/>
      <c r="H1246" s="316">
        <v>1.5</v>
      </c>
      <c r="I1246" s="275">
        <f t="shared" si="110"/>
        <v>101.39999999999999</v>
      </c>
      <c r="J1246" s="345"/>
      <c r="T1246" s="32"/>
    </row>
    <row r="1247" spans="1:20" s="35" customFormat="1" ht="19">
      <c r="A1247" s="318"/>
      <c r="B1247" s="313" t="s">
        <v>211</v>
      </c>
      <c r="C1247" s="315">
        <v>-10</v>
      </c>
      <c r="D1247" s="315">
        <v>1</v>
      </c>
      <c r="E1247" s="315">
        <v>1</v>
      </c>
      <c r="F1247" s="316">
        <v>0.75</v>
      </c>
      <c r="G1247" s="316"/>
      <c r="H1247" s="316">
        <v>1.5</v>
      </c>
      <c r="I1247" s="275">
        <f t="shared" si="110"/>
        <v>-11.25</v>
      </c>
      <c r="J1247" s="345"/>
      <c r="T1247" s="32"/>
    </row>
    <row r="1248" spans="1:20" s="35" customFormat="1">
      <c r="A1248" s="318"/>
      <c r="B1248" s="314" t="s">
        <v>314</v>
      </c>
      <c r="C1248" s="315">
        <v>10</v>
      </c>
      <c r="D1248" s="315">
        <v>1</v>
      </c>
      <c r="E1248" s="315">
        <v>2</v>
      </c>
      <c r="F1248" s="316">
        <v>1.5</v>
      </c>
      <c r="G1248" s="316">
        <v>0.12</v>
      </c>
      <c r="H1248" s="316"/>
      <c r="I1248" s="275">
        <f t="shared" si="110"/>
        <v>3.5999999999999996</v>
      </c>
      <c r="J1248" s="345"/>
      <c r="T1248" s="32"/>
    </row>
    <row r="1249" spans="1:22" s="35" customFormat="1">
      <c r="A1249" s="318"/>
      <c r="B1249" s="314" t="s">
        <v>396</v>
      </c>
      <c r="C1249" s="315">
        <v>10</v>
      </c>
      <c r="D1249" s="315">
        <v>1</v>
      </c>
      <c r="E1249" s="315">
        <v>1</v>
      </c>
      <c r="F1249" s="316">
        <v>3.37</v>
      </c>
      <c r="G1249" s="316"/>
      <c r="H1249" s="316">
        <v>0.9</v>
      </c>
      <c r="I1249" s="275">
        <f t="shared" si="110"/>
        <v>30.330000000000002</v>
      </c>
      <c r="J1249" s="345"/>
      <c r="T1249" s="32"/>
    </row>
    <row r="1250" spans="1:22" s="35" customFormat="1">
      <c r="A1250" s="318"/>
      <c r="B1250" s="314"/>
      <c r="C1250" s="315"/>
      <c r="D1250" s="315"/>
      <c r="E1250" s="315"/>
      <c r="F1250" s="316"/>
      <c r="G1250" s="316"/>
      <c r="H1250" s="316"/>
      <c r="I1250" s="317">
        <f>SUM(I1245:I1249)</f>
        <v>226.68</v>
      </c>
      <c r="J1250" s="345"/>
      <c r="T1250" s="32"/>
    </row>
    <row r="1251" spans="1:22" s="35" customFormat="1" ht="19">
      <c r="A1251" s="318"/>
      <c r="B1251" s="314"/>
      <c r="C1251" s="315"/>
      <c r="D1251" s="315"/>
      <c r="E1251" s="315"/>
      <c r="F1251" s="316"/>
      <c r="G1251" s="316"/>
      <c r="H1251" s="316" t="s">
        <v>13</v>
      </c>
      <c r="I1251" s="317">
        <v>226.7</v>
      </c>
      <c r="J1251" s="345" t="s">
        <v>20</v>
      </c>
      <c r="T1251" s="32"/>
    </row>
    <row r="1252" spans="1:22" s="35" customFormat="1" ht="209">
      <c r="A1252" s="310">
        <v>37</v>
      </c>
      <c r="B1252" s="7" t="s">
        <v>1381</v>
      </c>
      <c r="C1252" s="295"/>
      <c r="D1252" s="295"/>
      <c r="E1252" s="295"/>
      <c r="F1252" s="296"/>
      <c r="G1252" s="296"/>
      <c r="H1252" s="296"/>
      <c r="I1252" s="300"/>
      <c r="J1252" s="345"/>
      <c r="T1252" s="32"/>
    </row>
    <row r="1253" spans="1:22" s="35" customFormat="1" ht="19">
      <c r="A1253" s="310"/>
      <c r="B1253" s="313" t="s">
        <v>318</v>
      </c>
      <c r="C1253" s="315">
        <v>10</v>
      </c>
      <c r="D1253" s="315">
        <v>1</v>
      </c>
      <c r="E1253" s="315">
        <v>1</v>
      </c>
      <c r="F1253" s="316">
        <v>2.0499999999999998</v>
      </c>
      <c r="G1253" s="316"/>
      <c r="H1253" s="316">
        <v>1.37</v>
      </c>
      <c r="I1253" s="275">
        <f t="shared" ref="I1253:I1254" si="111">PRODUCT(C1253:H1253)</f>
        <v>28.085000000000001</v>
      </c>
      <c r="J1253" s="345"/>
      <c r="T1253" s="32"/>
    </row>
    <row r="1254" spans="1:22" s="35" customFormat="1" ht="19">
      <c r="A1254" s="310"/>
      <c r="B1254" s="313" t="s">
        <v>395</v>
      </c>
      <c r="C1254" s="315">
        <v>10</v>
      </c>
      <c r="D1254" s="315">
        <v>1</v>
      </c>
      <c r="E1254" s="315">
        <v>1</v>
      </c>
      <c r="F1254" s="316">
        <v>1.41</v>
      </c>
      <c r="G1254" s="316"/>
      <c r="H1254" s="316">
        <v>1.97</v>
      </c>
      <c r="I1254" s="275">
        <f t="shared" si="111"/>
        <v>27.776999999999997</v>
      </c>
      <c r="J1254" s="345"/>
      <c r="T1254" s="32"/>
    </row>
    <row r="1255" spans="1:22" s="35" customFormat="1">
      <c r="A1255" s="310"/>
      <c r="B1255" s="294"/>
      <c r="C1255" s="295"/>
      <c r="D1255" s="295"/>
      <c r="E1255" s="295"/>
      <c r="F1255" s="296"/>
      <c r="G1255" s="296"/>
      <c r="H1255" s="296"/>
      <c r="I1255" s="300">
        <f>SUM(I1253:I1254)</f>
        <v>55.861999999999995</v>
      </c>
      <c r="J1255" s="345"/>
      <c r="T1255" s="32"/>
    </row>
    <row r="1256" spans="1:22" s="35" customFormat="1" ht="19">
      <c r="A1256" s="310"/>
      <c r="B1256" s="294"/>
      <c r="C1256" s="295"/>
      <c r="D1256" s="295"/>
      <c r="E1256" s="295"/>
      <c r="F1256" s="296"/>
      <c r="G1256" s="296"/>
      <c r="H1256" s="296" t="s">
        <v>13</v>
      </c>
      <c r="I1256" s="300">
        <v>55.9</v>
      </c>
      <c r="J1256" s="345" t="s">
        <v>20</v>
      </c>
      <c r="T1256" s="32"/>
    </row>
    <row r="1257" spans="1:22" s="35" customFormat="1" ht="209">
      <c r="A1257" s="310">
        <v>38</v>
      </c>
      <c r="B1257" s="7" t="s">
        <v>397</v>
      </c>
      <c r="C1257" s="295"/>
      <c r="D1257" s="295"/>
      <c r="E1257" s="295"/>
      <c r="F1257" s="296"/>
      <c r="G1257" s="296"/>
      <c r="H1257" s="296"/>
      <c r="I1257" s="300"/>
      <c r="J1257" s="345"/>
      <c r="T1257" s="32"/>
    </row>
    <row r="1258" spans="1:22" s="35" customFormat="1" ht="19">
      <c r="A1258" s="310"/>
      <c r="B1258" s="277" t="s">
        <v>85</v>
      </c>
      <c r="C1258" s="273">
        <v>10</v>
      </c>
      <c r="D1258" s="273">
        <v>1</v>
      </c>
      <c r="E1258" s="273">
        <v>1</v>
      </c>
      <c r="F1258" s="274">
        <v>3.2</v>
      </c>
      <c r="G1258" s="274">
        <v>4.2699999999999996</v>
      </c>
      <c r="H1258" s="289"/>
      <c r="I1258" s="275">
        <f t="shared" ref="I1258:I1270" si="112">PRODUCT(C1258:H1258)</f>
        <v>136.63999999999999</v>
      </c>
      <c r="J1258" s="345"/>
      <c r="T1258" s="32"/>
    </row>
    <row r="1259" spans="1:22" s="35" customFormat="1" ht="19">
      <c r="A1259" s="310"/>
      <c r="B1259" s="277" t="s">
        <v>146</v>
      </c>
      <c r="C1259" s="273">
        <v>10</v>
      </c>
      <c r="D1259" s="273">
        <v>1</v>
      </c>
      <c r="E1259" s="273">
        <v>1</v>
      </c>
      <c r="F1259" s="274">
        <v>3.35</v>
      </c>
      <c r="G1259" s="274">
        <v>3.05</v>
      </c>
      <c r="H1259" s="289"/>
      <c r="I1259" s="275">
        <f t="shared" si="112"/>
        <v>102.175</v>
      </c>
      <c r="J1259" s="345"/>
      <c r="T1259" s="32"/>
    </row>
    <row r="1260" spans="1:22" s="35" customFormat="1" ht="19">
      <c r="A1260" s="292"/>
      <c r="B1260" s="277" t="s">
        <v>147</v>
      </c>
      <c r="C1260" s="273">
        <v>10</v>
      </c>
      <c r="D1260" s="273">
        <v>1</v>
      </c>
      <c r="E1260" s="273">
        <v>1</v>
      </c>
      <c r="F1260" s="274">
        <v>3.05</v>
      </c>
      <c r="G1260" s="274">
        <v>3.05</v>
      </c>
      <c r="H1260" s="289"/>
      <c r="I1260" s="275">
        <f t="shared" si="112"/>
        <v>93.024999999999991</v>
      </c>
      <c r="J1260" s="345"/>
      <c r="T1260" s="32"/>
    </row>
    <row r="1261" spans="1:22" s="35" customFormat="1" ht="19">
      <c r="A1261" s="292"/>
      <c r="B1261" s="277" t="s">
        <v>253</v>
      </c>
      <c r="C1261" s="273">
        <v>10</v>
      </c>
      <c r="D1261" s="273">
        <v>1</v>
      </c>
      <c r="E1261" s="273">
        <v>1</v>
      </c>
      <c r="F1261" s="274">
        <v>3.05</v>
      </c>
      <c r="G1261" s="274">
        <v>1</v>
      </c>
      <c r="H1261" s="289"/>
      <c r="I1261" s="275">
        <f t="shared" si="112"/>
        <v>30.5</v>
      </c>
      <c r="J1261" s="345"/>
      <c r="T1261" s="32"/>
    </row>
    <row r="1262" spans="1:22" s="35" customFormat="1" ht="19">
      <c r="A1262" s="292"/>
      <c r="B1262" s="272" t="s">
        <v>84</v>
      </c>
      <c r="C1262" s="273">
        <v>10</v>
      </c>
      <c r="D1262" s="273">
        <v>1</v>
      </c>
      <c r="E1262" s="273">
        <v>1</v>
      </c>
      <c r="F1262" s="274">
        <v>2.14</v>
      </c>
      <c r="G1262" s="274">
        <v>2.25</v>
      </c>
      <c r="H1262" s="289"/>
      <c r="I1262" s="275">
        <f t="shared" si="112"/>
        <v>48.150000000000006</v>
      </c>
      <c r="J1262" s="345"/>
      <c r="T1262" s="32"/>
    </row>
    <row r="1263" spans="1:22" s="35" customFormat="1">
      <c r="A1263" s="292"/>
      <c r="B1263" s="314" t="s">
        <v>398</v>
      </c>
      <c r="C1263" s="315"/>
      <c r="D1263" s="315"/>
      <c r="E1263" s="315"/>
      <c r="F1263" s="316"/>
      <c r="G1263" s="316"/>
      <c r="H1263" s="316"/>
      <c r="I1263" s="275">
        <f t="shared" si="112"/>
        <v>0</v>
      </c>
      <c r="J1263" s="345"/>
      <c r="T1263" s="32"/>
    </row>
    <row r="1264" spans="1:22" s="35" customFormat="1" ht="19">
      <c r="A1264" s="292"/>
      <c r="B1264" s="277" t="s">
        <v>85</v>
      </c>
      <c r="C1264" s="273">
        <v>10</v>
      </c>
      <c r="D1264" s="273">
        <v>1</v>
      </c>
      <c r="E1264" s="273">
        <v>1</v>
      </c>
      <c r="F1264" s="272">
        <v>14.94</v>
      </c>
      <c r="G1264" s="272"/>
      <c r="H1264" s="316">
        <v>0.1</v>
      </c>
      <c r="I1264" s="275">
        <f t="shared" si="112"/>
        <v>14.940000000000001</v>
      </c>
      <c r="J1264" s="345"/>
      <c r="L1264" s="48">
        <v>3.2</v>
      </c>
      <c r="M1264" s="48">
        <v>4.2699999999999996</v>
      </c>
      <c r="N1264" s="56">
        <f>L1264+M1264</f>
        <v>7.47</v>
      </c>
      <c r="P1264" s="35">
        <f>N1264*2</f>
        <v>14.94</v>
      </c>
      <c r="Q1264" s="35">
        <f t="shared" ref="Q1264:V1268" si="113">O1264*2</f>
        <v>0</v>
      </c>
      <c r="R1264" s="35">
        <f t="shared" si="113"/>
        <v>29.88</v>
      </c>
      <c r="S1264" s="35">
        <f t="shared" si="113"/>
        <v>0</v>
      </c>
      <c r="T1264" s="35">
        <f t="shared" si="113"/>
        <v>59.76</v>
      </c>
      <c r="U1264" s="35">
        <f t="shared" si="113"/>
        <v>0</v>
      </c>
      <c r="V1264" s="35">
        <f t="shared" si="113"/>
        <v>119.52</v>
      </c>
    </row>
    <row r="1265" spans="1:22" s="35" customFormat="1" ht="19">
      <c r="A1265" s="292"/>
      <c r="B1265" s="277" t="s">
        <v>146</v>
      </c>
      <c r="C1265" s="273">
        <v>10</v>
      </c>
      <c r="D1265" s="273">
        <v>1</v>
      </c>
      <c r="E1265" s="273">
        <v>1</v>
      </c>
      <c r="F1265" s="272">
        <v>12.8</v>
      </c>
      <c r="G1265" s="272"/>
      <c r="H1265" s="316">
        <v>0.1</v>
      </c>
      <c r="I1265" s="275">
        <f t="shared" si="112"/>
        <v>12.8</v>
      </c>
      <c r="J1265" s="345"/>
      <c r="L1265" s="48">
        <v>3.35</v>
      </c>
      <c r="M1265" s="48">
        <v>3.05</v>
      </c>
      <c r="N1265" s="56">
        <f t="shared" ref="N1265:N1268" si="114">L1265+M1265</f>
        <v>6.4</v>
      </c>
      <c r="P1265" s="35">
        <f>N1265*2</f>
        <v>12.8</v>
      </c>
      <c r="Q1265" s="35">
        <f t="shared" si="113"/>
        <v>0</v>
      </c>
      <c r="R1265" s="35">
        <f t="shared" si="113"/>
        <v>25.6</v>
      </c>
      <c r="S1265" s="35">
        <f t="shared" si="113"/>
        <v>0</v>
      </c>
      <c r="T1265" s="35">
        <f t="shared" si="113"/>
        <v>51.2</v>
      </c>
      <c r="U1265" s="35">
        <f t="shared" si="113"/>
        <v>0</v>
      </c>
      <c r="V1265" s="35">
        <f t="shared" si="113"/>
        <v>102.4</v>
      </c>
    </row>
    <row r="1266" spans="1:22" s="35" customFormat="1" ht="19">
      <c r="A1266" s="292"/>
      <c r="B1266" s="277" t="s">
        <v>147</v>
      </c>
      <c r="C1266" s="273">
        <v>10</v>
      </c>
      <c r="D1266" s="273">
        <v>1</v>
      </c>
      <c r="E1266" s="273">
        <v>1</v>
      </c>
      <c r="F1266" s="272">
        <v>12.2</v>
      </c>
      <c r="G1266" s="272"/>
      <c r="H1266" s="316">
        <v>0.1</v>
      </c>
      <c r="I1266" s="275">
        <f t="shared" si="112"/>
        <v>12.200000000000001</v>
      </c>
      <c r="J1266" s="345"/>
      <c r="L1266" s="48">
        <v>3.05</v>
      </c>
      <c r="M1266" s="48">
        <v>3.05</v>
      </c>
      <c r="N1266" s="56">
        <f t="shared" si="114"/>
        <v>6.1</v>
      </c>
      <c r="P1266" s="35">
        <f>N1266*2</f>
        <v>12.2</v>
      </c>
      <c r="Q1266" s="35">
        <f t="shared" si="113"/>
        <v>0</v>
      </c>
      <c r="R1266" s="35">
        <f t="shared" si="113"/>
        <v>24.4</v>
      </c>
      <c r="S1266" s="35">
        <f t="shared" si="113"/>
        <v>0</v>
      </c>
      <c r="T1266" s="35">
        <f t="shared" si="113"/>
        <v>48.8</v>
      </c>
      <c r="U1266" s="35">
        <f t="shared" si="113"/>
        <v>0</v>
      </c>
      <c r="V1266" s="35">
        <f t="shared" si="113"/>
        <v>97.6</v>
      </c>
    </row>
    <row r="1267" spans="1:22" s="35" customFormat="1" ht="19">
      <c r="A1267" s="292"/>
      <c r="B1267" s="277" t="s">
        <v>253</v>
      </c>
      <c r="C1267" s="273">
        <v>10</v>
      </c>
      <c r="D1267" s="273">
        <v>1</v>
      </c>
      <c r="E1267" s="273">
        <v>1</v>
      </c>
      <c r="F1267" s="272">
        <v>8.1</v>
      </c>
      <c r="G1267" s="272"/>
      <c r="H1267" s="316">
        <v>0.1</v>
      </c>
      <c r="I1267" s="275">
        <f t="shared" si="112"/>
        <v>8.1</v>
      </c>
      <c r="J1267" s="345"/>
      <c r="L1267" s="48">
        <v>3.05</v>
      </c>
      <c r="M1267" s="48">
        <v>1</v>
      </c>
      <c r="N1267" s="56">
        <f t="shared" si="114"/>
        <v>4.05</v>
      </c>
      <c r="P1267" s="35">
        <f>N1267*2</f>
        <v>8.1</v>
      </c>
      <c r="Q1267" s="35">
        <f t="shared" si="113"/>
        <v>0</v>
      </c>
      <c r="R1267" s="35">
        <f t="shared" si="113"/>
        <v>16.2</v>
      </c>
      <c r="S1267" s="35">
        <f t="shared" si="113"/>
        <v>0</v>
      </c>
      <c r="T1267" s="35">
        <f t="shared" si="113"/>
        <v>32.4</v>
      </c>
      <c r="U1267" s="35">
        <f t="shared" si="113"/>
        <v>0</v>
      </c>
      <c r="V1267" s="35">
        <f t="shared" si="113"/>
        <v>64.8</v>
      </c>
    </row>
    <row r="1268" spans="1:22" s="35" customFormat="1" ht="19">
      <c r="A1268" s="292"/>
      <c r="B1268" s="272" t="s">
        <v>84</v>
      </c>
      <c r="C1268" s="273">
        <v>10</v>
      </c>
      <c r="D1268" s="273">
        <v>1</v>
      </c>
      <c r="E1268" s="273">
        <v>1</v>
      </c>
      <c r="F1268" s="272">
        <v>8.7800000000000011</v>
      </c>
      <c r="G1268" s="272"/>
      <c r="H1268" s="316">
        <v>0.1</v>
      </c>
      <c r="I1268" s="275">
        <f t="shared" si="112"/>
        <v>8.7800000000000011</v>
      </c>
      <c r="J1268" s="345"/>
      <c r="L1268" s="48">
        <v>2.14</v>
      </c>
      <c r="M1268" s="48">
        <v>2.25</v>
      </c>
      <c r="N1268" s="56">
        <f t="shared" si="114"/>
        <v>4.3900000000000006</v>
      </c>
      <c r="P1268" s="35">
        <f>N1268*2</f>
        <v>8.7800000000000011</v>
      </c>
      <c r="Q1268" s="35">
        <f t="shared" si="113"/>
        <v>0</v>
      </c>
      <c r="R1268" s="35">
        <f t="shared" si="113"/>
        <v>17.560000000000002</v>
      </c>
      <c r="S1268" s="35">
        <f t="shared" si="113"/>
        <v>0</v>
      </c>
      <c r="T1268" s="35">
        <f t="shared" si="113"/>
        <v>35.120000000000005</v>
      </c>
      <c r="U1268" s="35">
        <f t="shared" si="113"/>
        <v>0</v>
      </c>
      <c r="V1268" s="35">
        <f t="shared" si="113"/>
        <v>70.240000000000009</v>
      </c>
    </row>
    <row r="1269" spans="1:22" s="35" customFormat="1">
      <c r="A1269" s="292"/>
      <c r="B1269" s="314" t="s">
        <v>399</v>
      </c>
      <c r="C1269" s="273">
        <v>10</v>
      </c>
      <c r="D1269" s="315">
        <v>1</v>
      </c>
      <c r="E1269" s="315">
        <v>1</v>
      </c>
      <c r="F1269" s="316">
        <v>1</v>
      </c>
      <c r="G1269" s="316"/>
      <c r="H1269" s="316">
        <v>0.23</v>
      </c>
      <c r="I1269" s="317">
        <f t="shared" si="112"/>
        <v>2.3000000000000003</v>
      </c>
      <c r="J1269" s="345"/>
      <c r="T1269" s="32"/>
    </row>
    <row r="1270" spans="1:22" s="35" customFormat="1">
      <c r="A1270" s="292"/>
      <c r="B1270" s="314" t="s">
        <v>357</v>
      </c>
      <c r="C1270" s="273">
        <v>10</v>
      </c>
      <c r="D1270" s="315">
        <v>1</v>
      </c>
      <c r="E1270" s="315">
        <v>4</v>
      </c>
      <c r="F1270" s="316">
        <v>0.9</v>
      </c>
      <c r="G1270" s="316"/>
      <c r="H1270" s="316">
        <v>0.23</v>
      </c>
      <c r="I1270" s="317">
        <f t="shared" si="112"/>
        <v>8.2800000000000011</v>
      </c>
      <c r="J1270" s="345"/>
      <c r="T1270" s="32"/>
    </row>
    <row r="1271" spans="1:22" s="35" customFormat="1">
      <c r="A1271" s="292"/>
      <c r="B1271" s="314"/>
      <c r="C1271" s="315"/>
      <c r="D1271" s="315"/>
      <c r="E1271" s="315"/>
      <c r="F1271" s="316"/>
      <c r="G1271" s="316"/>
      <c r="H1271" s="316"/>
      <c r="I1271" s="317">
        <f>SUM(I1258:I1270)</f>
        <v>477.8900000000001</v>
      </c>
      <c r="J1271" s="345"/>
      <c r="T1271" s="32"/>
    </row>
    <row r="1272" spans="1:22" s="35" customFormat="1" ht="19">
      <c r="A1272" s="292"/>
      <c r="B1272" s="314"/>
      <c r="C1272" s="315"/>
      <c r="D1272" s="315"/>
      <c r="E1272" s="315"/>
      <c r="F1272" s="316"/>
      <c r="G1272" s="316"/>
      <c r="H1272" s="316" t="s">
        <v>13</v>
      </c>
      <c r="I1272" s="317">
        <v>477.9</v>
      </c>
      <c r="J1272" s="345" t="s">
        <v>20</v>
      </c>
      <c r="T1272" s="32"/>
    </row>
    <row r="1273" spans="1:22" s="35" customFormat="1" ht="209">
      <c r="A1273" s="292">
        <v>39</v>
      </c>
      <c r="B1273" s="290" t="s">
        <v>1382</v>
      </c>
      <c r="C1273" s="315"/>
      <c r="D1273" s="315"/>
      <c r="E1273" s="315"/>
      <c r="F1273" s="316"/>
      <c r="G1273" s="316"/>
      <c r="H1273" s="316"/>
      <c r="I1273" s="317"/>
      <c r="J1273" s="345"/>
      <c r="T1273" s="32"/>
    </row>
    <row r="1274" spans="1:22" s="35" customFormat="1" ht="19">
      <c r="A1274" s="292"/>
      <c r="B1274" s="290" t="s">
        <v>400</v>
      </c>
      <c r="C1274" s="315">
        <v>1</v>
      </c>
      <c r="D1274" s="315">
        <v>1</v>
      </c>
      <c r="E1274" s="315">
        <v>6</v>
      </c>
      <c r="F1274" s="316">
        <v>2.29</v>
      </c>
      <c r="G1274" s="316"/>
      <c r="H1274" s="348">
        <v>2.9249999999999998</v>
      </c>
      <c r="I1274" s="317">
        <f t="shared" ref="I1274:I1276" si="115">PRODUCT(C1274:H1274)</f>
        <v>40.189499999999995</v>
      </c>
      <c r="J1274" s="345"/>
      <c r="T1274" s="32"/>
    </row>
    <row r="1275" spans="1:22" s="35" customFormat="1" ht="19">
      <c r="A1275" s="292"/>
      <c r="B1275" s="290" t="s">
        <v>401</v>
      </c>
      <c r="C1275" s="315">
        <v>-1</v>
      </c>
      <c r="D1275" s="315">
        <v>1</v>
      </c>
      <c r="E1275" s="315">
        <v>6</v>
      </c>
      <c r="F1275" s="316">
        <v>0.9</v>
      </c>
      <c r="G1275" s="316"/>
      <c r="H1275" s="348">
        <v>2.1</v>
      </c>
      <c r="I1275" s="317">
        <f t="shared" si="115"/>
        <v>-11.340000000000002</v>
      </c>
      <c r="J1275" s="345"/>
      <c r="T1275" s="32"/>
    </row>
    <row r="1276" spans="1:22" s="35" customFormat="1" ht="19">
      <c r="A1276" s="292"/>
      <c r="B1276" s="290" t="s">
        <v>314</v>
      </c>
      <c r="C1276" s="315">
        <v>1</v>
      </c>
      <c r="D1276" s="315">
        <v>1</v>
      </c>
      <c r="E1276" s="315">
        <v>6</v>
      </c>
      <c r="F1276" s="316">
        <v>5.0999999999999996</v>
      </c>
      <c r="G1276" s="316">
        <v>0.23</v>
      </c>
      <c r="H1276" s="348"/>
      <c r="I1276" s="317">
        <f t="shared" si="115"/>
        <v>7.0380000000000003</v>
      </c>
      <c r="J1276" s="345"/>
      <c r="T1276" s="32"/>
    </row>
    <row r="1277" spans="1:22" s="35" customFormat="1">
      <c r="A1277" s="292"/>
      <c r="B1277" s="290"/>
      <c r="C1277" s="315"/>
      <c r="D1277" s="315"/>
      <c r="E1277" s="315"/>
      <c r="F1277" s="316"/>
      <c r="G1277" s="316"/>
      <c r="H1277" s="316"/>
      <c r="I1277" s="317">
        <f>SUM(I1274:I1276)</f>
        <v>35.887499999999989</v>
      </c>
      <c r="J1277" s="345"/>
      <c r="T1277" s="32"/>
    </row>
    <row r="1278" spans="1:22" s="35" customFormat="1" ht="19">
      <c r="A1278" s="292"/>
      <c r="B1278" s="290"/>
      <c r="C1278" s="315"/>
      <c r="D1278" s="315"/>
      <c r="E1278" s="315"/>
      <c r="F1278" s="316"/>
      <c r="G1278" s="316"/>
      <c r="H1278" s="316" t="s">
        <v>13</v>
      </c>
      <c r="I1278" s="317">
        <v>35.9</v>
      </c>
      <c r="J1278" s="345" t="s">
        <v>20</v>
      </c>
      <c r="T1278" s="32"/>
    </row>
    <row r="1279" spans="1:22" s="35" customFormat="1" ht="190">
      <c r="A1279" s="292">
        <v>40</v>
      </c>
      <c r="B1279" s="57" t="s">
        <v>1383</v>
      </c>
      <c r="C1279" s="315"/>
      <c r="D1279" s="315"/>
      <c r="E1279" s="315"/>
      <c r="F1279" s="316"/>
      <c r="G1279" s="316"/>
      <c r="H1279" s="316"/>
      <c r="I1279" s="317"/>
      <c r="J1279" s="345"/>
      <c r="T1279" s="32"/>
    </row>
    <row r="1280" spans="1:22" s="35" customFormat="1" ht="19">
      <c r="A1280" s="292"/>
      <c r="B1280" s="319" t="s">
        <v>402</v>
      </c>
      <c r="C1280" s="315"/>
      <c r="D1280" s="315"/>
      <c r="E1280" s="315"/>
      <c r="F1280" s="316"/>
      <c r="G1280" s="316"/>
      <c r="H1280" s="316"/>
      <c r="I1280" s="317"/>
      <c r="J1280" s="345"/>
      <c r="T1280" s="32"/>
    </row>
    <row r="1281" spans="1:20" s="35" customFormat="1" ht="19">
      <c r="A1281" s="292"/>
      <c r="B1281" s="319" t="s">
        <v>403</v>
      </c>
      <c r="C1281" s="315">
        <v>1</v>
      </c>
      <c r="D1281" s="315">
        <v>4</v>
      </c>
      <c r="E1281" s="315">
        <v>5</v>
      </c>
      <c r="F1281" s="316">
        <v>2.85</v>
      </c>
      <c r="G1281" s="316">
        <v>0.6</v>
      </c>
      <c r="H1281" s="316"/>
      <c r="I1281" s="317">
        <f t="shared" ref="I1281" si="116">PRODUCT(C1281:H1281)</f>
        <v>34.199999999999996</v>
      </c>
      <c r="J1281" s="345"/>
      <c r="T1281" s="32"/>
    </row>
    <row r="1282" spans="1:20" s="35" customFormat="1" ht="19">
      <c r="A1282" s="292"/>
      <c r="B1282" s="319"/>
      <c r="C1282" s="315"/>
      <c r="D1282" s="315"/>
      <c r="E1282" s="315"/>
      <c r="F1282" s="316"/>
      <c r="G1282" s="316"/>
      <c r="H1282" s="316" t="s">
        <v>13</v>
      </c>
      <c r="I1282" s="317">
        <v>34.200000000000003</v>
      </c>
      <c r="J1282" s="345" t="s">
        <v>20</v>
      </c>
      <c r="T1282" s="32"/>
    </row>
    <row r="1283" spans="1:20" s="35" customFormat="1" ht="19">
      <c r="A1283" s="292"/>
      <c r="B1283" s="272" t="s">
        <v>237</v>
      </c>
      <c r="C1283" s="273"/>
      <c r="D1283" s="273"/>
      <c r="E1283" s="273"/>
      <c r="F1283" s="274"/>
      <c r="G1283" s="274"/>
      <c r="H1283" s="274"/>
      <c r="I1283" s="275"/>
      <c r="J1283" s="345"/>
      <c r="T1283" s="32"/>
    </row>
    <row r="1284" spans="1:20" s="35" customFormat="1" ht="19">
      <c r="A1284" s="292"/>
      <c r="B1284" s="272" t="s">
        <v>179</v>
      </c>
      <c r="C1284" s="273"/>
      <c r="D1284" s="273"/>
      <c r="E1284" s="273"/>
      <c r="F1284" s="274"/>
      <c r="G1284" s="274"/>
      <c r="H1284" s="274"/>
      <c r="I1284" s="275">
        <f>I1282</f>
        <v>34.200000000000003</v>
      </c>
      <c r="J1284" s="345"/>
      <c r="T1284" s="32"/>
    </row>
    <row r="1285" spans="1:20" s="35" customFormat="1" ht="19">
      <c r="A1285" s="292"/>
      <c r="B1285" s="272" t="s">
        <v>404</v>
      </c>
      <c r="C1285" s="273"/>
      <c r="D1285" s="273"/>
      <c r="E1285" s="273"/>
      <c r="F1285" s="274"/>
      <c r="G1285" s="274"/>
      <c r="H1285" s="274"/>
      <c r="I1285" s="275"/>
      <c r="J1285" s="345"/>
      <c r="T1285" s="32"/>
    </row>
    <row r="1286" spans="1:20" s="35" customFormat="1" ht="19">
      <c r="A1286" s="292"/>
      <c r="B1286" s="272" t="s">
        <v>179</v>
      </c>
      <c r="C1286" s="273"/>
      <c r="D1286" s="273"/>
      <c r="E1286" s="273"/>
      <c r="F1286" s="274"/>
      <c r="G1286" s="274"/>
      <c r="H1286" s="274"/>
      <c r="I1286" s="275">
        <f>I1284</f>
        <v>34.200000000000003</v>
      </c>
      <c r="J1286" s="345"/>
      <c r="T1286" s="32"/>
    </row>
    <row r="1287" spans="1:20" s="35" customFormat="1" ht="19">
      <c r="A1287" s="292"/>
      <c r="B1287" s="272" t="s">
        <v>405</v>
      </c>
      <c r="C1287" s="273"/>
      <c r="D1287" s="273"/>
      <c r="E1287" s="273"/>
      <c r="F1287" s="274"/>
      <c r="G1287" s="274"/>
      <c r="H1287" s="274"/>
      <c r="I1287" s="275"/>
      <c r="J1287" s="345"/>
      <c r="T1287" s="32"/>
    </row>
    <row r="1288" spans="1:20" s="35" customFormat="1" ht="19">
      <c r="A1288" s="292"/>
      <c r="B1288" s="272" t="s">
        <v>179</v>
      </c>
      <c r="C1288" s="273"/>
      <c r="D1288" s="273"/>
      <c r="E1288" s="273"/>
      <c r="F1288" s="274"/>
      <c r="G1288" s="274"/>
      <c r="H1288" s="274"/>
      <c r="I1288" s="275">
        <f>I1286</f>
        <v>34.200000000000003</v>
      </c>
      <c r="J1288" s="345"/>
      <c r="T1288" s="32"/>
    </row>
    <row r="1289" spans="1:20" s="35" customFormat="1" ht="19">
      <c r="A1289" s="292"/>
      <c r="B1289" s="272" t="s">
        <v>406</v>
      </c>
      <c r="C1289" s="273"/>
      <c r="D1289" s="273"/>
      <c r="E1289" s="273"/>
      <c r="F1289" s="274"/>
      <c r="G1289" s="274"/>
      <c r="H1289" s="274"/>
      <c r="I1289" s="275"/>
      <c r="J1289" s="345"/>
      <c r="T1289" s="32"/>
    </row>
    <row r="1290" spans="1:20" s="35" customFormat="1" ht="19">
      <c r="A1290" s="292"/>
      <c r="B1290" s="272" t="s">
        <v>179</v>
      </c>
      <c r="C1290" s="273"/>
      <c r="D1290" s="273"/>
      <c r="E1290" s="273"/>
      <c r="F1290" s="274"/>
      <c r="G1290" s="274"/>
      <c r="H1290" s="274"/>
      <c r="I1290" s="275">
        <f>I1288</f>
        <v>34.200000000000003</v>
      </c>
      <c r="J1290" s="345"/>
      <c r="T1290" s="32"/>
    </row>
    <row r="1291" spans="1:20" s="35" customFormat="1">
      <c r="A1291" s="292"/>
      <c r="B1291" s="314"/>
      <c r="C1291" s="315"/>
      <c r="D1291" s="315"/>
      <c r="E1291" s="315"/>
      <c r="F1291" s="316"/>
      <c r="G1291" s="316"/>
      <c r="H1291" s="316"/>
      <c r="I1291" s="317"/>
      <c r="J1291" s="345"/>
      <c r="T1291" s="32"/>
    </row>
    <row r="1292" spans="1:20" s="35" customFormat="1" ht="19">
      <c r="A1292" s="271">
        <v>41</v>
      </c>
      <c r="B1292" s="272" t="s">
        <v>407</v>
      </c>
      <c r="C1292" s="273"/>
      <c r="D1292" s="273"/>
      <c r="E1292" s="273"/>
      <c r="F1292" s="274"/>
      <c r="G1292" s="274"/>
      <c r="H1292" s="274"/>
      <c r="I1292" s="275"/>
      <c r="J1292" s="340"/>
      <c r="T1292" s="32"/>
    </row>
    <row r="1293" spans="1:20" s="35" customFormat="1" ht="19">
      <c r="A1293" s="292"/>
      <c r="B1293" s="60" t="s">
        <v>408</v>
      </c>
      <c r="C1293" s="276"/>
      <c r="D1293" s="276"/>
      <c r="E1293" s="276"/>
      <c r="F1293" s="298"/>
      <c r="G1293" s="298"/>
      <c r="H1293" s="298"/>
      <c r="I1293" s="308"/>
      <c r="J1293" s="338"/>
      <c r="T1293" s="32"/>
    </row>
    <row r="1294" spans="1:20" s="35" customFormat="1" ht="19">
      <c r="A1294" s="271"/>
      <c r="B1294" s="272" t="s">
        <v>409</v>
      </c>
      <c r="C1294" s="273">
        <v>1</v>
      </c>
      <c r="D1294" s="273">
        <v>2</v>
      </c>
      <c r="E1294" s="273">
        <v>5</v>
      </c>
      <c r="F1294" s="274">
        <v>3.45</v>
      </c>
      <c r="G1294" s="274"/>
      <c r="H1294" s="274"/>
      <c r="I1294" s="275">
        <f>PRODUCT(C1294:H1294)</f>
        <v>34.5</v>
      </c>
      <c r="J1294" s="340"/>
      <c r="T1294" s="32"/>
    </row>
    <row r="1295" spans="1:20" s="35" customFormat="1" ht="19">
      <c r="A1295" s="271"/>
      <c r="B1295" s="272"/>
      <c r="C1295" s="273"/>
      <c r="D1295" s="273"/>
      <c r="E1295" s="273"/>
      <c r="F1295" s="274"/>
      <c r="G1295" s="274"/>
      <c r="H1295" s="274" t="s">
        <v>161</v>
      </c>
      <c r="I1295" s="275">
        <v>34.5</v>
      </c>
      <c r="J1295" s="349" t="s">
        <v>333</v>
      </c>
      <c r="T1295" s="32"/>
    </row>
    <row r="1296" spans="1:20" s="35" customFormat="1" ht="409.6">
      <c r="A1296" s="292">
        <v>42</v>
      </c>
      <c r="B1296" s="290" t="s">
        <v>1384</v>
      </c>
      <c r="C1296" s="315"/>
      <c r="D1296" s="315"/>
      <c r="E1296" s="315"/>
      <c r="F1296" s="316"/>
      <c r="G1296" s="316"/>
      <c r="H1296" s="316"/>
      <c r="I1296" s="317"/>
      <c r="J1296" s="345"/>
      <c r="T1296" s="32"/>
    </row>
    <row r="1297" spans="1:20" s="35" customFormat="1">
      <c r="A1297" s="292"/>
      <c r="B1297" s="314" t="s">
        <v>410</v>
      </c>
      <c r="C1297" s="315">
        <v>1</v>
      </c>
      <c r="D1297" s="315">
        <v>1</v>
      </c>
      <c r="E1297" s="315">
        <v>1</v>
      </c>
      <c r="F1297" s="316">
        <v>7.08</v>
      </c>
      <c r="G1297" s="316">
        <v>19.059999999999999</v>
      </c>
      <c r="H1297" s="316"/>
      <c r="I1297" s="275">
        <f>PRODUCT(C1297:H1297)</f>
        <v>134.94479999999999</v>
      </c>
      <c r="J1297" s="345"/>
      <c r="T1297" s="32"/>
    </row>
    <row r="1298" spans="1:20" s="35" customFormat="1">
      <c r="A1298" s="292"/>
      <c r="B1298" s="314" t="s">
        <v>411</v>
      </c>
      <c r="C1298" s="315">
        <v>1</v>
      </c>
      <c r="D1298" s="315">
        <v>1</v>
      </c>
      <c r="E1298" s="315">
        <v>1</v>
      </c>
      <c r="F1298" s="316">
        <v>6.05</v>
      </c>
      <c r="G1298" s="316">
        <v>1.85</v>
      </c>
      <c r="H1298" s="316"/>
      <c r="I1298" s="275">
        <f t="shared" ref="I1298:I1304" si="117">PRODUCT(C1298:H1298)</f>
        <v>11.192500000000001</v>
      </c>
      <c r="J1298" s="345"/>
      <c r="T1298" s="32"/>
    </row>
    <row r="1299" spans="1:20" s="35" customFormat="1">
      <c r="A1299" s="292"/>
      <c r="B1299" s="314" t="s">
        <v>412</v>
      </c>
      <c r="C1299" s="315">
        <v>1</v>
      </c>
      <c r="D1299" s="315">
        <v>2</v>
      </c>
      <c r="E1299" s="315">
        <v>1</v>
      </c>
      <c r="F1299" s="316">
        <v>0.9</v>
      </c>
      <c r="G1299" s="316">
        <v>2.19</v>
      </c>
      <c r="H1299" s="316"/>
      <c r="I1299" s="275">
        <f t="shared" si="117"/>
        <v>3.9420000000000002</v>
      </c>
      <c r="J1299" s="345"/>
      <c r="T1299" s="32"/>
    </row>
    <row r="1300" spans="1:20" s="35" customFormat="1">
      <c r="A1300" s="292"/>
      <c r="B1300" s="314" t="s">
        <v>413</v>
      </c>
      <c r="C1300" s="315">
        <v>1</v>
      </c>
      <c r="D1300" s="315">
        <v>1</v>
      </c>
      <c r="E1300" s="315">
        <v>1</v>
      </c>
      <c r="F1300" s="316">
        <v>2.27</v>
      </c>
      <c r="G1300" s="316">
        <v>8.83</v>
      </c>
      <c r="H1300" s="316"/>
      <c r="I1300" s="275">
        <f t="shared" si="117"/>
        <v>20.0441</v>
      </c>
      <c r="J1300" s="345"/>
      <c r="T1300" s="32"/>
    </row>
    <row r="1301" spans="1:20" s="35" customFormat="1">
      <c r="A1301" s="292"/>
      <c r="B1301" s="314" t="s">
        <v>414</v>
      </c>
      <c r="C1301" s="315">
        <v>1</v>
      </c>
      <c r="D1301" s="315">
        <v>1</v>
      </c>
      <c r="E1301" s="315">
        <v>1</v>
      </c>
      <c r="F1301" s="316">
        <v>2.89</v>
      </c>
      <c r="G1301" s="316">
        <v>2.89</v>
      </c>
      <c r="H1301" s="316"/>
      <c r="I1301" s="275">
        <f t="shared" si="117"/>
        <v>8.3521000000000001</v>
      </c>
      <c r="J1301" s="345"/>
      <c r="T1301" s="32"/>
    </row>
    <row r="1302" spans="1:20" s="35" customFormat="1">
      <c r="A1302" s="292"/>
      <c r="B1302" s="314" t="s">
        <v>415</v>
      </c>
      <c r="C1302" s="315">
        <v>1</v>
      </c>
      <c r="D1302" s="315">
        <v>1</v>
      </c>
      <c r="E1302" s="315">
        <v>1</v>
      </c>
      <c r="F1302" s="316">
        <v>2.89</v>
      </c>
      <c r="G1302" s="316">
        <v>4.5999999999999996</v>
      </c>
      <c r="H1302" s="316"/>
      <c r="I1302" s="275">
        <f t="shared" si="117"/>
        <v>13.293999999999999</v>
      </c>
      <c r="J1302" s="345"/>
      <c r="T1302" s="32"/>
    </row>
    <row r="1303" spans="1:20" s="35" customFormat="1">
      <c r="A1303" s="292"/>
      <c r="B1303" s="314" t="s">
        <v>416</v>
      </c>
      <c r="C1303" s="315">
        <v>-1</v>
      </c>
      <c r="D1303" s="315">
        <v>1</v>
      </c>
      <c r="E1303" s="315">
        <v>2</v>
      </c>
      <c r="F1303" s="316">
        <v>2.5</v>
      </c>
      <c r="G1303" s="316">
        <v>3.09</v>
      </c>
      <c r="H1303" s="316"/>
      <c r="I1303" s="317">
        <f t="shared" si="117"/>
        <v>-15.45</v>
      </c>
      <c r="J1303" s="345"/>
      <c r="T1303" s="32"/>
    </row>
    <row r="1304" spans="1:20" s="35" customFormat="1">
      <c r="A1304" s="292"/>
      <c r="B1304" s="314" t="s">
        <v>417</v>
      </c>
      <c r="C1304" s="315">
        <v>-1</v>
      </c>
      <c r="D1304" s="315">
        <v>1</v>
      </c>
      <c r="E1304" s="315">
        <v>2</v>
      </c>
      <c r="F1304" s="316">
        <v>0.85</v>
      </c>
      <c r="G1304" s="316">
        <v>3.35</v>
      </c>
      <c r="H1304" s="316"/>
      <c r="I1304" s="317">
        <f t="shared" si="117"/>
        <v>-5.6950000000000003</v>
      </c>
      <c r="J1304" s="345"/>
      <c r="T1304" s="32"/>
    </row>
    <row r="1305" spans="1:20" s="35" customFormat="1">
      <c r="A1305" s="271"/>
      <c r="B1305" s="272"/>
      <c r="C1305" s="291"/>
      <c r="D1305" s="273"/>
      <c r="E1305" s="273"/>
      <c r="F1305" s="274"/>
      <c r="G1305" s="274"/>
      <c r="H1305" s="274"/>
      <c r="I1305" s="275">
        <f>SUM(I1297:I1304)</f>
        <v>170.62450000000004</v>
      </c>
      <c r="J1305" s="340"/>
      <c r="T1305" s="32"/>
    </row>
    <row r="1306" spans="1:20" s="35" customFormat="1" ht="19">
      <c r="A1306" s="271"/>
      <c r="B1306" s="272"/>
      <c r="C1306" s="291"/>
      <c r="D1306" s="273"/>
      <c r="E1306" s="273"/>
      <c r="F1306" s="274"/>
      <c r="G1306" s="274"/>
      <c r="H1306" s="274" t="s">
        <v>13</v>
      </c>
      <c r="I1306" s="275">
        <v>170.7</v>
      </c>
      <c r="J1306" s="340" t="s">
        <v>20</v>
      </c>
      <c r="T1306" s="32"/>
    </row>
    <row r="1307" spans="1:20" ht="409.6">
      <c r="A1307" s="292">
        <v>43</v>
      </c>
      <c r="B1307" s="57" t="s">
        <v>1385</v>
      </c>
      <c r="C1307" s="276"/>
      <c r="D1307" s="276"/>
      <c r="E1307" s="276"/>
      <c r="F1307" s="298"/>
      <c r="G1307" s="298"/>
      <c r="H1307" s="298"/>
      <c r="I1307" s="308"/>
      <c r="J1307" s="338"/>
    </row>
    <row r="1308" spans="1:20">
      <c r="A1308" s="292"/>
      <c r="B1308" s="293" t="s">
        <v>418</v>
      </c>
      <c r="C1308" s="276">
        <v>10</v>
      </c>
      <c r="D1308" s="276">
        <v>1</v>
      </c>
      <c r="E1308" s="276">
        <v>1</v>
      </c>
      <c r="F1308" s="298">
        <v>1</v>
      </c>
      <c r="G1308" s="298">
        <v>2.6</v>
      </c>
      <c r="H1308" s="298">
        <v>2.1</v>
      </c>
      <c r="I1308" s="317">
        <f t="shared" ref="I1308" si="118">PRODUCT(C1308:H1308)</f>
        <v>54.6</v>
      </c>
      <c r="J1308" s="338" t="s">
        <v>20</v>
      </c>
    </row>
    <row r="1309" spans="1:20" s="35" customFormat="1" ht="209">
      <c r="A1309" s="271">
        <v>44</v>
      </c>
      <c r="B1309" s="311" t="s">
        <v>1386</v>
      </c>
      <c r="C1309" s="291"/>
      <c r="D1309" s="273"/>
      <c r="E1309" s="273"/>
      <c r="F1309" s="274"/>
      <c r="G1309" s="274"/>
      <c r="H1309" s="274"/>
      <c r="I1309" s="275"/>
      <c r="J1309" s="340"/>
      <c r="T1309" s="32"/>
    </row>
    <row r="1310" spans="1:20" s="35" customFormat="1" ht="19">
      <c r="A1310" s="271"/>
      <c r="B1310" s="272" t="s">
        <v>1335</v>
      </c>
      <c r="C1310" s="291"/>
      <c r="D1310" s="273"/>
      <c r="E1310" s="273"/>
      <c r="F1310" s="274"/>
      <c r="G1310" s="274">
        <f>I1199</f>
        <v>6190.2</v>
      </c>
      <c r="H1310" s="274"/>
      <c r="I1310" s="275">
        <f>G1310/1000</f>
        <v>6.1901999999999999</v>
      </c>
      <c r="J1310" s="340" t="s">
        <v>26</v>
      </c>
      <c r="T1310" s="32"/>
    </row>
    <row r="1311" spans="1:20" s="35" customFormat="1" ht="38">
      <c r="A1311" s="318">
        <v>45</v>
      </c>
      <c r="B1311" s="313" t="s">
        <v>419</v>
      </c>
      <c r="C1311" s="315"/>
      <c r="D1311" s="315"/>
      <c r="E1311" s="315"/>
      <c r="F1311" s="316"/>
      <c r="G1311" s="316"/>
      <c r="H1311" s="316"/>
      <c r="I1311" s="317"/>
      <c r="J1311" s="345"/>
      <c r="T1311" s="32"/>
    </row>
    <row r="1312" spans="1:20" s="35" customFormat="1" ht="19">
      <c r="A1312" s="318"/>
      <c r="B1312" s="313" t="s">
        <v>420</v>
      </c>
      <c r="C1312" s="315"/>
      <c r="D1312" s="315"/>
      <c r="E1312" s="315"/>
      <c r="F1312" s="316"/>
      <c r="G1312" s="316"/>
      <c r="H1312" s="316"/>
      <c r="I1312" s="317"/>
      <c r="J1312" s="345"/>
      <c r="T1312" s="32"/>
    </row>
    <row r="1313" spans="1:20" s="35" customFormat="1">
      <c r="A1313" s="318"/>
      <c r="B1313" s="314" t="s">
        <v>421</v>
      </c>
      <c r="C1313" s="315">
        <v>10</v>
      </c>
      <c r="D1313" s="315">
        <v>1</v>
      </c>
      <c r="E1313" s="315">
        <v>1</v>
      </c>
      <c r="F1313" s="316">
        <v>1.3</v>
      </c>
      <c r="G1313" s="316"/>
      <c r="H1313" s="316"/>
      <c r="I1313" s="317">
        <f>PRODUCT(C1313:H1313)</f>
        <v>13</v>
      </c>
      <c r="J1313" s="345"/>
      <c r="T1313" s="32"/>
    </row>
    <row r="1314" spans="1:20" s="35" customFormat="1">
      <c r="A1314" s="318"/>
      <c r="B1314" s="314" t="s">
        <v>422</v>
      </c>
      <c r="C1314" s="315">
        <v>10</v>
      </c>
      <c r="D1314" s="315">
        <v>1</v>
      </c>
      <c r="E1314" s="315">
        <v>1</v>
      </c>
      <c r="F1314" s="316">
        <v>1.36</v>
      </c>
      <c r="G1314" s="316"/>
      <c r="H1314" s="316"/>
      <c r="I1314" s="317">
        <f>PRODUCT(C1314:H1314)</f>
        <v>13.600000000000001</v>
      </c>
      <c r="J1314" s="345"/>
      <c r="T1314" s="32"/>
    </row>
    <row r="1315" spans="1:20" s="35" customFormat="1">
      <c r="A1315" s="318"/>
      <c r="B1315" s="314"/>
      <c r="C1315" s="315"/>
      <c r="D1315" s="315"/>
      <c r="E1315" s="315"/>
      <c r="F1315" s="316"/>
      <c r="G1315" s="316"/>
      <c r="H1315" s="316" t="s">
        <v>78</v>
      </c>
      <c r="I1315" s="317">
        <f>SUM(I1313:I1314)</f>
        <v>26.6</v>
      </c>
      <c r="J1315" s="345"/>
      <c r="T1315" s="32"/>
    </row>
    <row r="1316" spans="1:20" s="35" customFormat="1" ht="19">
      <c r="A1316" s="318"/>
      <c r="B1316" s="314"/>
      <c r="C1316" s="315"/>
      <c r="D1316" s="315"/>
      <c r="E1316" s="315"/>
      <c r="F1316" s="316"/>
      <c r="G1316" s="316"/>
      <c r="H1316" s="316" t="s">
        <v>13</v>
      </c>
      <c r="I1316" s="317">
        <f>I1315</f>
        <v>26.6</v>
      </c>
      <c r="J1316" s="345" t="s">
        <v>333</v>
      </c>
      <c r="T1316" s="32"/>
    </row>
    <row r="1317" spans="1:20" s="35" customFormat="1">
      <c r="A1317" s="318"/>
      <c r="B1317" s="314"/>
      <c r="C1317" s="315"/>
      <c r="D1317" s="315"/>
      <c r="E1317" s="315"/>
      <c r="F1317" s="316"/>
      <c r="G1317" s="316"/>
      <c r="H1317" s="316"/>
      <c r="I1317" s="317"/>
      <c r="J1317" s="345"/>
      <c r="T1317" s="32"/>
    </row>
    <row r="1318" spans="1:20" s="35" customFormat="1" ht="38">
      <c r="A1318" s="318">
        <v>46</v>
      </c>
      <c r="B1318" s="313" t="s">
        <v>423</v>
      </c>
      <c r="C1318" s="315"/>
      <c r="D1318" s="315"/>
      <c r="E1318" s="315"/>
      <c r="F1318" s="316"/>
      <c r="G1318" s="316"/>
      <c r="H1318" s="316"/>
      <c r="I1318" s="317"/>
      <c r="J1318" s="345"/>
      <c r="T1318" s="32"/>
    </row>
    <row r="1319" spans="1:20" s="35" customFormat="1" ht="19">
      <c r="A1319" s="318"/>
      <c r="B1319" s="313" t="s">
        <v>424</v>
      </c>
      <c r="C1319" s="315"/>
      <c r="D1319" s="315"/>
      <c r="E1319" s="315"/>
      <c r="F1319" s="316"/>
      <c r="G1319" s="316"/>
      <c r="H1319" s="316"/>
      <c r="I1319" s="317"/>
      <c r="J1319" s="345"/>
      <c r="T1319" s="32"/>
    </row>
    <row r="1320" spans="1:20" s="35" customFormat="1">
      <c r="A1320" s="318"/>
      <c r="B1320" s="314" t="s">
        <v>425</v>
      </c>
      <c r="C1320" s="315">
        <v>10</v>
      </c>
      <c r="D1320" s="315">
        <v>1</v>
      </c>
      <c r="E1320" s="315">
        <v>1</v>
      </c>
      <c r="F1320" s="316"/>
      <c r="G1320" s="316"/>
      <c r="H1320" s="316"/>
      <c r="I1320" s="317">
        <f>PRODUCT(C1320:H1320)</f>
        <v>10</v>
      </c>
      <c r="J1320" s="345"/>
      <c r="T1320" s="32"/>
    </row>
    <row r="1321" spans="1:20" s="35" customFormat="1">
      <c r="A1321" s="318"/>
      <c r="B1321" s="314" t="s">
        <v>426</v>
      </c>
      <c r="C1321" s="315">
        <v>10</v>
      </c>
      <c r="D1321" s="315">
        <v>1</v>
      </c>
      <c r="E1321" s="315">
        <v>1</v>
      </c>
      <c r="F1321" s="316"/>
      <c r="G1321" s="316"/>
      <c r="H1321" s="316"/>
      <c r="I1321" s="317">
        <f>PRODUCT(C1321:H1321)</f>
        <v>10</v>
      </c>
      <c r="J1321" s="345"/>
      <c r="T1321" s="32"/>
    </row>
    <row r="1322" spans="1:20" s="35" customFormat="1">
      <c r="A1322" s="318"/>
      <c r="B1322" s="314"/>
      <c r="C1322" s="315"/>
      <c r="D1322" s="315"/>
      <c r="E1322" s="315"/>
      <c r="F1322" s="316"/>
      <c r="G1322" s="316"/>
      <c r="H1322" s="316" t="s">
        <v>78</v>
      </c>
      <c r="I1322" s="317">
        <f>SUM(I1320:I1321)</f>
        <v>20</v>
      </c>
      <c r="J1322" s="345"/>
      <c r="T1322" s="32"/>
    </row>
    <row r="1323" spans="1:20" s="35" customFormat="1" ht="19">
      <c r="A1323" s="318"/>
      <c r="B1323" s="314"/>
      <c r="C1323" s="315"/>
      <c r="D1323" s="315"/>
      <c r="E1323" s="315"/>
      <c r="F1323" s="316"/>
      <c r="G1323" s="316"/>
      <c r="H1323" s="316" t="s">
        <v>13</v>
      </c>
      <c r="I1323" s="317">
        <f>I1322</f>
        <v>20</v>
      </c>
      <c r="J1323" s="345" t="s">
        <v>378</v>
      </c>
      <c r="T1323" s="32"/>
    </row>
    <row r="1324" spans="1:20" s="35" customFormat="1">
      <c r="A1324" s="318"/>
      <c r="B1324" s="314"/>
      <c r="C1324" s="315"/>
      <c r="D1324" s="315"/>
      <c r="E1324" s="315"/>
      <c r="F1324" s="316"/>
      <c r="G1324" s="316"/>
      <c r="H1324" s="316"/>
      <c r="I1324" s="317"/>
      <c r="J1324" s="345"/>
      <c r="T1324" s="32"/>
    </row>
    <row r="1325" spans="1:20" s="35" customFormat="1" ht="19">
      <c r="A1325" s="318">
        <v>47</v>
      </c>
      <c r="B1325" s="313" t="s">
        <v>427</v>
      </c>
      <c r="C1325" s="315"/>
      <c r="D1325" s="315"/>
      <c r="E1325" s="315"/>
      <c r="F1325" s="316"/>
      <c r="G1325" s="316"/>
      <c r="H1325" s="316"/>
      <c r="I1325" s="317"/>
      <c r="J1325" s="345"/>
      <c r="T1325" s="32"/>
    </row>
    <row r="1326" spans="1:20" s="35" customFormat="1" ht="19">
      <c r="A1326" s="318"/>
      <c r="B1326" s="313" t="s">
        <v>428</v>
      </c>
      <c r="C1326" s="315"/>
      <c r="D1326" s="315"/>
      <c r="E1326" s="315"/>
      <c r="F1326" s="316"/>
      <c r="G1326" s="316"/>
      <c r="H1326" s="316"/>
      <c r="I1326" s="317"/>
      <c r="J1326" s="345"/>
      <c r="T1326" s="32"/>
    </row>
    <row r="1327" spans="1:20" s="35" customFormat="1">
      <c r="A1327" s="318"/>
      <c r="B1327" s="314" t="s">
        <v>146</v>
      </c>
      <c r="C1327" s="315">
        <v>10</v>
      </c>
      <c r="D1327" s="315">
        <v>1</v>
      </c>
      <c r="E1327" s="315">
        <v>1</v>
      </c>
      <c r="F1327" s="316"/>
      <c r="G1327" s="316"/>
      <c r="H1327" s="316"/>
      <c r="I1327" s="317">
        <f>PRODUCT(C1327:H1327)</f>
        <v>10</v>
      </c>
      <c r="J1327" s="345"/>
      <c r="T1327" s="32"/>
    </row>
    <row r="1328" spans="1:20" s="35" customFormat="1">
      <c r="A1328" s="318"/>
      <c r="B1328" s="314" t="s">
        <v>429</v>
      </c>
      <c r="C1328" s="315">
        <v>10</v>
      </c>
      <c r="D1328" s="315">
        <v>1</v>
      </c>
      <c r="E1328" s="315">
        <v>1</v>
      </c>
      <c r="F1328" s="316"/>
      <c r="G1328" s="316"/>
      <c r="H1328" s="316"/>
      <c r="I1328" s="317">
        <f>PRODUCT(C1328:H1328)</f>
        <v>10</v>
      </c>
      <c r="J1328" s="345"/>
      <c r="T1328" s="32"/>
    </row>
    <row r="1329" spans="1:20" s="35" customFormat="1">
      <c r="A1329" s="318"/>
      <c r="B1329" s="314"/>
      <c r="C1329" s="315"/>
      <c r="D1329" s="315"/>
      <c r="E1329" s="315"/>
      <c r="F1329" s="316"/>
      <c r="G1329" s="316"/>
      <c r="H1329" s="316" t="s">
        <v>78</v>
      </c>
      <c r="I1329" s="317">
        <f>SUM(I1327:I1328)</f>
        <v>20</v>
      </c>
      <c r="J1329" s="345"/>
      <c r="T1329" s="32"/>
    </row>
    <row r="1330" spans="1:20" s="35" customFormat="1" ht="19">
      <c r="A1330" s="318"/>
      <c r="B1330" s="314"/>
      <c r="C1330" s="315"/>
      <c r="D1330" s="315"/>
      <c r="E1330" s="315"/>
      <c r="F1330" s="316"/>
      <c r="G1330" s="316"/>
      <c r="H1330" s="316" t="s">
        <v>13</v>
      </c>
      <c r="I1330" s="317">
        <f>I1329</f>
        <v>20</v>
      </c>
      <c r="J1330" s="345" t="s">
        <v>378</v>
      </c>
      <c r="T1330" s="32"/>
    </row>
    <row r="1331" spans="1:20" s="35" customFormat="1">
      <c r="A1331" s="318"/>
      <c r="B1331" s="314"/>
      <c r="C1331" s="315"/>
      <c r="D1331" s="315"/>
      <c r="E1331" s="315"/>
      <c r="F1331" s="316"/>
      <c r="G1331" s="316"/>
      <c r="H1331" s="316"/>
      <c r="I1331" s="317"/>
      <c r="J1331" s="345"/>
      <c r="T1331" s="32"/>
    </row>
    <row r="1332" spans="1:20" s="35" customFormat="1" ht="38">
      <c r="A1332" s="318">
        <v>48</v>
      </c>
      <c r="B1332" s="313" t="s">
        <v>430</v>
      </c>
      <c r="C1332" s="315"/>
      <c r="D1332" s="315"/>
      <c r="E1332" s="315"/>
      <c r="F1332" s="316"/>
      <c r="G1332" s="316"/>
      <c r="H1332" s="316"/>
      <c r="I1332" s="317"/>
      <c r="J1332" s="341"/>
      <c r="T1332" s="32"/>
    </row>
    <row r="1333" spans="1:20" s="35" customFormat="1" ht="19">
      <c r="A1333" s="318"/>
      <c r="B1333" s="272" t="s">
        <v>164</v>
      </c>
      <c r="C1333" s="273">
        <v>10</v>
      </c>
      <c r="D1333" s="273">
        <v>1</v>
      </c>
      <c r="E1333" s="273">
        <v>2</v>
      </c>
      <c r="F1333" s="274"/>
      <c r="G1333" s="274"/>
      <c r="H1333" s="274"/>
      <c r="I1333" s="275">
        <f t="shared" ref="I1333:I1339" si="119">PRODUCT(C1333:H1333)</f>
        <v>20</v>
      </c>
      <c r="J1333" s="345"/>
      <c r="T1333" s="32"/>
    </row>
    <row r="1334" spans="1:20" s="35" customFormat="1" ht="19">
      <c r="A1334" s="310"/>
      <c r="B1334" s="272" t="s">
        <v>165</v>
      </c>
      <c r="C1334" s="273">
        <v>10</v>
      </c>
      <c r="D1334" s="273">
        <v>1</v>
      </c>
      <c r="E1334" s="273">
        <v>2</v>
      </c>
      <c r="F1334" s="274"/>
      <c r="G1334" s="274"/>
      <c r="H1334" s="274"/>
      <c r="I1334" s="275">
        <f t="shared" si="119"/>
        <v>20</v>
      </c>
      <c r="J1334" s="341"/>
      <c r="T1334" s="32"/>
    </row>
    <row r="1335" spans="1:20" s="35" customFormat="1" ht="19">
      <c r="A1335" s="310"/>
      <c r="B1335" s="272" t="s">
        <v>166</v>
      </c>
      <c r="C1335" s="273">
        <v>10</v>
      </c>
      <c r="D1335" s="273">
        <v>1</v>
      </c>
      <c r="E1335" s="273">
        <v>2</v>
      </c>
      <c r="F1335" s="274"/>
      <c r="G1335" s="274"/>
      <c r="H1335" s="274"/>
      <c r="I1335" s="275">
        <f t="shared" si="119"/>
        <v>20</v>
      </c>
      <c r="J1335" s="341"/>
      <c r="T1335" s="32"/>
    </row>
    <row r="1336" spans="1:20" s="59" customFormat="1" ht="19">
      <c r="A1336" s="310"/>
      <c r="B1336" s="272" t="s">
        <v>167</v>
      </c>
      <c r="C1336" s="273">
        <v>10</v>
      </c>
      <c r="D1336" s="273">
        <v>1</v>
      </c>
      <c r="E1336" s="273">
        <v>2</v>
      </c>
      <c r="F1336" s="274"/>
      <c r="G1336" s="274"/>
      <c r="H1336" s="274"/>
      <c r="I1336" s="275">
        <f t="shared" si="119"/>
        <v>20</v>
      </c>
      <c r="J1336" s="341"/>
      <c r="K1336" s="58"/>
      <c r="T1336" s="32"/>
    </row>
    <row r="1337" spans="1:20" s="35" customFormat="1" ht="19">
      <c r="A1337" s="310"/>
      <c r="B1337" s="272" t="s">
        <v>168</v>
      </c>
      <c r="C1337" s="273">
        <v>10</v>
      </c>
      <c r="D1337" s="273">
        <v>1</v>
      </c>
      <c r="E1337" s="273">
        <v>2</v>
      </c>
      <c r="F1337" s="274"/>
      <c r="G1337" s="274"/>
      <c r="H1337" s="274"/>
      <c r="I1337" s="275">
        <f t="shared" si="119"/>
        <v>20</v>
      </c>
      <c r="J1337" s="341"/>
      <c r="T1337" s="32"/>
    </row>
    <row r="1338" spans="1:20" ht="19">
      <c r="A1338" s="310"/>
      <c r="B1338" s="272" t="s">
        <v>169</v>
      </c>
      <c r="C1338" s="273">
        <v>10</v>
      </c>
      <c r="D1338" s="273">
        <v>1</v>
      </c>
      <c r="E1338" s="273">
        <v>2</v>
      </c>
      <c r="F1338" s="293"/>
      <c r="G1338" s="274"/>
      <c r="H1338" s="274"/>
      <c r="I1338" s="275">
        <f t="shared" si="119"/>
        <v>20</v>
      </c>
      <c r="J1338" s="341"/>
    </row>
    <row r="1339" spans="1:20" ht="19">
      <c r="A1339" s="318"/>
      <c r="B1339" s="272" t="s">
        <v>379</v>
      </c>
      <c r="C1339" s="273">
        <v>10</v>
      </c>
      <c r="D1339" s="273">
        <v>1</v>
      </c>
      <c r="E1339" s="273">
        <v>2</v>
      </c>
      <c r="F1339" s="274"/>
      <c r="G1339" s="274"/>
      <c r="H1339" s="274"/>
      <c r="I1339" s="275">
        <f t="shared" si="119"/>
        <v>20</v>
      </c>
      <c r="J1339" s="345"/>
    </row>
    <row r="1340" spans="1:20">
      <c r="A1340" s="318"/>
      <c r="B1340" s="314"/>
      <c r="C1340" s="315"/>
      <c r="D1340" s="315"/>
      <c r="E1340" s="315"/>
      <c r="F1340" s="316"/>
      <c r="G1340" s="316"/>
      <c r="H1340" s="316" t="s">
        <v>78</v>
      </c>
      <c r="I1340" s="317">
        <f>SUM(I1333:I1339)</f>
        <v>140</v>
      </c>
      <c r="J1340" s="345"/>
    </row>
    <row r="1341" spans="1:20" s="35" customFormat="1" ht="19">
      <c r="A1341" s="318"/>
      <c r="B1341" s="314"/>
      <c r="C1341" s="315"/>
      <c r="D1341" s="315"/>
      <c r="E1341" s="315"/>
      <c r="F1341" s="316"/>
      <c r="G1341" s="316"/>
      <c r="H1341" s="316" t="s">
        <v>13</v>
      </c>
      <c r="I1341" s="317">
        <f>I1340</f>
        <v>140</v>
      </c>
      <c r="J1341" s="345" t="s">
        <v>378</v>
      </c>
      <c r="T1341" s="32"/>
    </row>
    <row r="1342" spans="1:20" s="35" customFormat="1">
      <c r="A1342" s="318"/>
      <c r="B1342" s="314"/>
      <c r="C1342" s="315"/>
      <c r="D1342" s="315"/>
      <c r="E1342" s="315"/>
      <c r="F1342" s="316"/>
      <c r="G1342" s="316"/>
      <c r="H1342" s="316"/>
      <c r="I1342" s="317"/>
      <c r="J1342" s="345"/>
      <c r="T1342" s="32"/>
    </row>
    <row r="1343" spans="1:20" s="35" customFormat="1" ht="38">
      <c r="A1343" s="318">
        <v>49</v>
      </c>
      <c r="B1343" s="313" t="s">
        <v>431</v>
      </c>
      <c r="C1343" s="315">
        <v>1</v>
      </c>
      <c r="D1343" s="315" t="s">
        <v>2</v>
      </c>
      <c r="E1343" s="315">
        <v>2</v>
      </c>
      <c r="F1343" s="316"/>
      <c r="G1343" s="316"/>
      <c r="H1343" s="316"/>
      <c r="I1343" s="317">
        <f>PRODUCT(C1343:H1343)</f>
        <v>2</v>
      </c>
      <c r="J1343" s="345" t="s">
        <v>378</v>
      </c>
      <c r="T1343" s="32"/>
    </row>
    <row r="1344" spans="1:20" s="35" customFormat="1">
      <c r="A1344" s="318"/>
      <c r="B1344" s="314"/>
      <c r="C1344" s="315"/>
      <c r="D1344" s="315"/>
      <c r="E1344" s="315"/>
      <c r="F1344" s="316"/>
      <c r="G1344" s="316"/>
      <c r="H1344" s="316"/>
      <c r="I1344" s="317"/>
      <c r="J1344" s="345"/>
      <c r="T1344" s="32"/>
    </row>
    <row r="1345" spans="1:20" s="35" customFormat="1" ht="38">
      <c r="A1345" s="318">
        <v>50</v>
      </c>
      <c r="B1345" s="313" t="s">
        <v>432</v>
      </c>
      <c r="C1345" s="315">
        <v>1</v>
      </c>
      <c r="D1345" s="315" t="s">
        <v>2</v>
      </c>
      <c r="E1345" s="315">
        <v>2</v>
      </c>
      <c r="F1345" s="316"/>
      <c r="G1345" s="316"/>
      <c r="H1345" s="316"/>
      <c r="I1345" s="317">
        <f>PRODUCT(C1345:H1345)</f>
        <v>2</v>
      </c>
      <c r="J1345" s="345" t="s">
        <v>378</v>
      </c>
      <c r="T1345" s="32"/>
    </row>
    <row r="1346" spans="1:20" s="35" customFormat="1">
      <c r="A1346" s="318"/>
      <c r="B1346" s="313"/>
      <c r="C1346" s="315"/>
      <c r="D1346" s="315"/>
      <c r="E1346" s="315"/>
      <c r="F1346" s="316"/>
      <c r="G1346" s="316"/>
      <c r="H1346" s="316"/>
      <c r="I1346" s="317"/>
      <c r="J1346" s="345"/>
      <c r="T1346" s="32"/>
    </row>
    <row r="1347" spans="1:20" s="35" customFormat="1" ht="266">
      <c r="A1347" s="318">
        <v>51</v>
      </c>
      <c r="B1347" s="7" t="s">
        <v>1387</v>
      </c>
      <c r="C1347" s="315"/>
      <c r="D1347" s="315"/>
      <c r="E1347" s="315"/>
      <c r="F1347" s="316"/>
      <c r="G1347" s="316"/>
      <c r="H1347" s="316"/>
      <c r="I1347" s="317"/>
      <c r="J1347" s="345"/>
      <c r="T1347" s="32"/>
    </row>
    <row r="1348" spans="1:20" s="35" customFormat="1" ht="38">
      <c r="A1348" s="318"/>
      <c r="B1348" s="7" t="s">
        <v>434</v>
      </c>
      <c r="C1348" s="315"/>
      <c r="D1348" s="315"/>
      <c r="E1348" s="315"/>
      <c r="F1348" s="316"/>
      <c r="G1348" s="316"/>
      <c r="H1348" s="316"/>
      <c r="I1348" s="317"/>
      <c r="J1348" s="345"/>
      <c r="T1348" s="32"/>
    </row>
    <row r="1349" spans="1:20" s="35" customFormat="1">
      <c r="A1349" s="318"/>
      <c r="B1349" s="314" t="s">
        <v>435</v>
      </c>
      <c r="C1349" s="315">
        <v>1</v>
      </c>
      <c r="D1349" s="315">
        <v>1</v>
      </c>
      <c r="E1349" s="315">
        <v>1</v>
      </c>
      <c r="F1349" s="316">
        <v>36</v>
      </c>
      <c r="G1349" s="316"/>
      <c r="H1349" s="316"/>
      <c r="I1349" s="317">
        <f>PRODUCT(C1349:H1349)</f>
        <v>36</v>
      </c>
      <c r="J1349" s="345"/>
      <c r="T1349" s="32"/>
    </row>
    <row r="1350" spans="1:20" s="35" customFormat="1">
      <c r="A1350" s="318"/>
      <c r="B1350" s="314" t="s">
        <v>436</v>
      </c>
      <c r="C1350" s="315">
        <v>1</v>
      </c>
      <c r="D1350" s="315">
        <v>1</v>
      </c>
      <c r="E1350" s="315">
        <v>2</v>
      </c>
      <c r="F1350" s="316">
        <v>1.35</v>
      </c>
      <c r="G1350" s="316"/>
      <c r="H1350" s="316"/>
      <c r="I1350" s="317">
        <f>PRODUCT(C1350:H1350)</f>
        <v>2.7</v>
      </c>
      <c r="J1350" s="345"/>
      <c r="T1350" s="32"/>
    </row>
    <row r="1351" spans="1:20" s="35" customFormat="1">
      <c r="A1351" s="318"/>
      <c r="B1351" s="314" t="s">
        <v>437</v>
      </c>
      <c r="C1351" s="315">
        <v>1</v>
      </c>
      <c r="D1351" s="315">
        <v>1</v>
      </c>
      <c r="E1351" s="315">
        <v>1</v>
      </c>
      <c r="F1351" s="316">
        <v>1.5</v>
      </c>
      <c r="G1351" s="316"/>
      <c r="H1351" s="316"/>
      <c r="I1351" s="317">
        <f>PRODUCT(C1351:H1351)</f>
        <v>1.5</v>
      </c>
      <c r="J1351" s="345"/>
      <c r="T1351" s="32"/>
    </row>
    <row r="1352" spans="1:20" s="35" customFormat="1">
      <c r="A1352" s="318"/>
      <c r="B1352" s="314"/>
      <c r="C1352" s="315"/>
      <c r="D1352" s="315"/>
      <c r="E1352" s="315"/>
      <c r="F1352" s="316"/>
      <c r="G1352" s="316"/>
      <c r="H1352" s="316" t="s">
        <v>78</v>
      </c>
      <c r="I1352" s="317">
        <f>SUM(I1349:I1351)</f>
        <v>40.200000000000003</v>
      </c>
      <c r="J1352" s="345"/>
      <c r="T1352" s="32"/>
    </row>
    <row r="1353" spans="1:20" s="35" customFormat="1" ht="19">
      <c r="A1353" s="318"/>
      <c r="B1353" s="314"/>
      <c r="C1353" s="315"/>
      <c r="D1353" s="315"/>
      <c r="E1353" s="315"/>
      <c r="F1353" s="316"/>
      <c r="G1353" s="316"/>
      <c r="H1353" s="316" t="s">
        <v>13</v>
      </c>
      <c r="I1353" s="317">
        <f>I1352</f>
        <v>40.200000000000003</v>
      </c>
      <c r="J1353" s="345" t="s">
        <v>333</v>
      </c>
      <c r="T1353" s="32"/>
    </row>
    <row r="1354" spans="1:20" s="35" customFormat="1">
      <c r="A1354" s="318"/>
      <c r="B1354" s="314"/>
      <c r="C1354" s="315"/>
      <c r="D1354" s="315"/>
      <c r="E1354" s="315"/>
      <c r="F1354" s="316"/>
      <c r="G1354" s="316"/>
      <c r="H1354" s="316"/>
      <c r="I1354" s="317"/>
      <c r="J1354" s="345"/>
      <c r="T1354" s="32"/>
    </row>
    <row r="1355" spans="1:20" s="35" customFormat="1" ht="38">
      <c r="A1355" s="318"/>
      <c r="B1355" s="313" t="s">
        <v>438</v>
      </c>
      <c r="C1355" s="315"/>
      <c r="D1355" s="315"/>
      <c r="E1355" s="315"/>
      <c r="F1355" s="316"/>
      <c r="G1355" s="316"/>
      <c r="H1355" s="316"/>
      <c r="I1355" s="317"/>
      <c r="J1355" s="345"/>
      <c r="T1355" s="32"/>
    </row>
    <row r="1356" spans="1:20" s="35" customFormat="1" ht="19">
      <c r="A1356" s="318"/>
      <c r="B1356" s="313" t="s">
        <v>439</v>
      </c>
      <c r="C1356" s="315">
        <v>1</v>
      </c>
      <c r="D1356" s="315">
        <v>1</v>
      </c>
      <c r="E1356" s="315">
        <v>1</v>
      </c>
      <c r="F1356" s="316">
        <v>30</v>
      </c>
      <c r="G1356" s="316"/>
      <c r="H1356" s="316"/>
      <c r="I1356" s="317">
        <f t="shared" ref="I1356:I1366" si="120">PRODUCT(C1356:H1356)</f>
        <v>30</v>
      </c>
      <c r="J1356" s="345"/>
      <c r="L1356" s="35">
        <f t="shared" ref="L1356:L1361" si="121">C1356*D1356*E1356</f>
        <v>1</v>
      </c>
      <c r="T1356" s="32"/>
    </row>
    <row r="1357" spans="1:20" s="35" customFormat="1" ht="19">
      <c r="A1357" s="318"/>
      <c r="B1357" s="313" t="s">
        <v>440</v>
      </c>
      <c r="C1357" s="315">
        <v>1</v>
      </c>
      <c r="D1357" s="315">
        <v>1</v>
      </c>
      <c r="E1357" s="315">
        <v>2</v>
      </c>
      <c r="F1357" s="316">
        <v>22.1</v>
      </c>
      <c r="G1357" s="316"/>
      <c r="H1357" s="316"/>
      <c r="I1357" s="317">
        <f t="shared" si="120"/>
        <v>44.2</v>
      </c>
      <c r="J1357" s="345"/>
      <c r="L1357" s="35">
        <f t="shared" si="121"/>
        <v>2</v>
      </c>
      <c r="T1357" s="32"/>
    </row>
    <row r="1358" spans="1:20" s="35" customFormat="1" ht="19">
      <c r="A1358" s="318"/>
      <c r="B1358" s="313" t="s">
        <v>441</v>
      </c>
      <c r="C1358" s="315">
        <v>1</v>
      </c>
      <c r="D1358" s="315">
        <v>1</v>
      </c>
      <c r="E1358" s="315">
        <v>2</v>
      </c>
      <c r="F1358" s="316">
        <v>20.100000000000001</v>
      </c>
      <c r="G1358" s="316"/>
      <c r="H1358" s="316"/>
      <c r="I1358" s="317">
        <f t="shared" si="120"/>
        <v>40.200000000000003</v>
      </c>
      <c r="J1358" s="345"/>
      <c r="L1358" s="35">
        <f t="shared" si="121"/>
        <v>2</v>
      </c>
      <c r="T1358" s="32"/>
    </row>
    <row r="1359" spans="1:20" s="35" customFormat="1" ht="19">
      <c r="A1359" s="318"/>
      <c r="B1359" s="313" t="s">
        <v>442</v>
      </c>
      <c r="C1359" s="315">
        <v>1</v>
      </c>
      <c r="D1359" s="315">
        <v>1</v>
      </c>
      <c r="E1359" s="315">
        <v>2</v>
      </c>
      <c r="F1359" s="316">
        <v>17.100000000000001</v>
      </c>
      <c r="G1359" s="316"/>
      <c r="H1359" s="316"/>
      <c r="I1359" s="317">
        <f t="shared" si="120"/>
        <v>34.200000000000003</v>
      </c>
      <c r="J1359" s="345"/>
      <c r="L1359" s="35">
        <f t="shared" si="121"/>
        <v>2</v>
      </c>
      <c r="T1359" s="32"/>
    </row>
    <row r="1360" spans="1:20" s="35" customFormat="1" ht="19">
      <c r="A1360" s="318"/>
      <c r="B1360" s="313" t="s">
        <v>440</v>
      </c>
      <c r="C1360" s="315">
        <v>1</v>
      </c>
      <c r="D1360" s="315">
        <v>1</v>
      </c>
      <c r="E1360" s="315">
        <v>2</v>
      </c>
      <c r="F1360" s="316">
        <v>14</v>
      </c>
      <c r="G1360" s="316"/>
      <c r="H1360" s="316"/>
      <c r="I1360" s="317">
        <f t="shared" si="120"/>
        <v>28</v>
      </c>
      <c r="J1360" s="345"/>
      <c r="L1360" s="35">
        <f t="shared" si="121"/>
        <v>2</v>
      </c>
      <c r="T1360" s="32"/>
    </row>
    <row r="1361" spans="1:20" s="35" customFormat="1" ht="19">
      <c r="A1361" s="318"/>
      <c r="B1361" s="313" t="s">
        <v>443</v>
      </c>
      <c r="C1361" s="315">
        <v>1</v>
      </c>
      <c r="D1361" s="315">
        <v>1</v>
      </c>
      <c r="E1361" s="315">
        <v>2</v>
      </c>
      <c r="F1361" s="316">
        <v>11</v>
      </c>
      <c r="G1361" s="316"/>
      <c r="H1361" s="316"/>
      <c r="I1361" s="317">
        <f t="shared" si="120"/>
        <v>22</v>
      </c>
      <c r="J1361" s="345"/>
      <c r="L1361" s="35">
        <f t="shared" si="121"/>
        <v>2</v>
      </c>
      <c r="T1361" s="32"/>
    </row>
    <row r="1362" spans="1:20" s="35" customFormat="1" ht="19">
      <c r="A1362" s="318"/>
      <c r="B1362" s="313" t="s">
        <v>444</v>
      </c>
      <c r="C1362" s="315">
        <v>1</v>
      </c>
      <c r="D1362" s="315">
        <v>1</v>
      </c>
      <c r="E1362" s="315">
        <v>2</v>
      </c>
      <c r="F1362" s="316">
        <v>36.200000000000003</v>
      </c>
      <c r="G1362" s="316"/>
      <c r="H1362" s="316"/>
      <c r="I1362" s="317">
        <f t="shared" si="120"/>
        <v>72.400000000000006</v>
      </c>
      <c r="J1362" s="345"/>
      <c r="L1362" s="35">
        <f>SUM(L1356:L1361)</f>
        <v>11</v>
      </c>
      <c r="T1362" s="32"/>
    </row>
    <row r="1363" spans="1:20" s="35" customFormat="1" ht="19">
      <c r="A1363" s="318"/>
      <c r="B1363" s="313" t="s">
        <v>445</v>
      </c>
      <c r="C1363" s="315">
        <v>1</v>
      </c>
      <c r="D1363" s="315">
        <v>1</v>
      </c>
      <c r="E1363" s="315">
        <v>2</v>
      </c>
      <c r="F1363" s="316">
        <v>33.5</v>
      </c>
      <c r="G1363" s="316"/>
      <c r="H1363" s="316"/>
      <c r="I1363" s="317">
        <f t="shared" si="120"/>
        <v>67</v>
      </c>
      <c r="J1363" s="345"/>
      <c r="T1363" s="32"/>
    </row>
    <row r="1364" spans="1:20" s="35" customFormat="1" ht="19">
      <c r="A1364" s="318"/>
      <c r="B1364" s="313" t="s">
        <v>446</v>
      </c>
      <c r="C1364" s="315">
        <v>1</v>
      </c>
      <c r="D1364" s="315">
        <v>1</v>
      </c>
      <c r="E1364" s="315">
        <v>2</v>
      </c>
      <c r="F1364" s="316">
        <v>29.5</v>
      </c>
      <c r="G1364" s="316"/>
      <c r="H1364" s="316"/>
      <c r="I1364" s="317">
        <f t="shared" si="120"/>
        <v>59</v>
      </c>
      <c r="J1364" s="345"/>
      <c r="T1364" s="32"/>
    </row>
    <row r="1365" spans="1:20" s="35" customFormat="1" ht="19">
      <c r="A1365" s="318"/>
      <c r="B1365" s="313" t="s">
        <v>444</v>
      </c>
      <c r="C1365" s="315">
        <v>1</v>
      </c>
      <c r="D1365" s="315">
        <v>1</v>
      </c>
      <c r="E1365" s="315">
        <v>2</v>
      </c>
      <c r="F1365" s="316">
        <v>27.5</v>
      </c>
      <c r="G1365" s="316"/>
      <c r="H1365" s="316"/>
      <c r="I1365" s="317">
        <f t="shared" si="120"/>
        <v>55</v>
      </c>
      <c r="J1365" s="345"/>
      <c r="T1365" s="32"/>
    </row>
    <row r="1366" spans="1:20" s="35" customFormat="1" ht="19">
      <c r="A1366" s="318"/>
      <c r="B1366" s="313" t="s">
        <v>447</v>
      </c>
      <c r="C1366" s="315">
        <v>1</v>
      </c>
      <c r="D1366" s="315">
        <v>1</v>
      </c>
      <c r="E1366" s="315">
        <v>2</v>
      </c>
      <c r="F1366" s="316">
        <v>25.5</v>
      </c>
      <c r="G1366" s="316"/>
      <c r="H1366" s="316"/>
      <c r="I1366" s="317">
        <f t="shared" si="120"/>
        <v>51</v>
      </c>
      <c r="J1366" s="345"/>
      <c r="T1366" s="32"/>
    </row>
    <row r="1367" spans="1:20" s="35" customFormat="1">
      <c r="A1367" s="318"/>
      <c r="B1367" s="314"/>
      <c r="C1367" s="315"/>
      <c r="D1367" s="315"/>
      <c r="E1367" s="315"/>
      <c r="F1367" s="316"/>
      <c r="G1367" s="316"/>
      <c r="H1367" s="316" t="s">
        <v>78</v>
      </c>
      <c r="I1367" s="317">
        <f>SUM(I1356:I1366)</f>
        <v>503</v>
      </c>
      <c r="J1367" s="345"/>
      <c r="T1367" s="32"/>
    </row>
    <row r="1368" spans="1:20" s="35" customFormat="1" ht="19">
      <c r="A1368" s="318"/>
      <c r="B1368" s="314"/>
      <c r="C1368" s="315"/>
      <c r="D1368" s="315"/>
      <c r="E1368" s="315"/>
      <c r="F1368" s="316"/>
      <c r="G1368" s="316"/>
      <c r="H1368" s="316" t="s">
        <v>13</v>
      </c>
      <c r="I1368" s="317">
        <f>I1367</f>
        <v>503</v>
      </c>
      <c r="J1368" s="345" t="s">
        <v>333</v>
      </c>
      <c r="T1368" s="32"/>
    </row>
    <row r="1369" spans="1:20" s="35" customFormat="1" ht="38">
      <c r="A1369" s="318"/>
      <c r="B1369" s="313" t="s">
        <v>448</v>
      </c>
      <c r="C1369" s="315"/>
      <c r="D1369" s="315"/>
      <c r="E1369" s="315"/>
      <c r="F1369" s="316"/>
      <c r="G1369" s="316"/>
      <c r="H1369" s="316"/>
      <c r="I1369" s="317"/>
      <c r="J1369" s="345"/>
      <c r="T1369" s="32"/>
    </row>
    <row r="1370" spans="1:20" s="35" customFormat="1">
      <c r="A1370" s="318"/>
      <c r="B1370" s="314" t="s">
        <v>449</v>
      </c>
      <c r="C1370" s="315">
        <v>10</v>
      </c>
      <c r="D1370" s="315">
        <v>1</v>
      </c>
      <c r="E1370" s="315">
        <v>1</v>
      </c>
      <c r="F1370" s="316">
        <v>6.85</v>
      </c>
      <c r="G1370" s="316"/>
      <c r="H1370" s="316"/>
      <c r="I1370" s="317">
        <f t="shared" ref="I1370:I1372" si="122">PRODUCT(C1370:H1370)</f>
        <v>68.5</v>
      </c>
      <c r="J1370" s="345"/>
      <c r="T1370" s="32"/>
    </row>
    <row r="1371" spans="1:20" s="35" customFormat="1">
      <c r="A1371" s="318"/>
      <c r="B1371" s="314" t="s">
        <v>450</v>
      </c>
      <c r="C1371" s="315">
        <v>10</v>
      </c>
      <c r="D1371" s="315">
        <v>1</v>
      </c>
      <c r="E1371" s="315">
        <v>1</v>
      </c>
      <c r="F1371" s="316">
        <v>6.76</v>
      </c>
      <c r="G1371" s="316"/>
      <c r="H1371" s="316"/>
      <c r="I1371" s="317">
        <f t="shared" si="122"/>
        <v>67.599999999999994</v>
      </c>
      <c r="J1371" s="345"/>
      <c r="T1371" s="32"/>
    </row>
    <row r="1372" spans="1:20" s="35" customFormat="1">
      <c r="A1372" s="318"/>
      <c r="B1372" s="314" t="s">
        <v>451</v>
      </c>
      <c r="C1372" s="315">
        <v>10</v>
      </c>
      <c r="D1372" s="315">
        <v>1</v>
      </c>
      <c r="E1372" s="315">
        <v>1</v>
      </c>
      <c r="F1372" s="316">
        <v>1.45</v>
      </c>
      <c r="G1372" s="316"/>
      <c r="H1372" s="316"/>
      <c r="I1372" s="317">
        <f t="shared" si="122"/>
        <v>14.5</v>
      </c>
      <c r="J1372" s="345"/>
      <c r="T1372" s="32"/>
    </row>
    <row r="1373" spans="1:20" s="35" customFormat="1" ht="19">
      <c r="A1373" s="318"/>
      <c r="B1373" s="314"/>
      <c r="C1373" s="315"/>
      <c r="D1373" s="315"/>
      <c r="E1373" s="315"/>
      <c r="F1373" s="316"/>
      <c r="G1373" s="316"/>
      <c r="H1373" s="316"/>
      <c r="I1373" s="317">
        <f>SUM(I1370:I1372)</f>
        <v>150.6</v>
      </c>
      <c r="J1373" s="345" t="s">
        <v>21</v>
      </c>
      <c r="T1373" s="32"/>
    </row>
    <row r="1374" spans="1:20" s="35" customFormat="1" ht="152">
      <c r="A1374" s="318">
        <v>52</v>
      </c>
      <c r="B1374" s="309" t="s">
        <v>1388</v>
      </c>
      <c r="C1374" s="315"/>
      <c r="D1374" s="315"/>
      <c r="E1374" s="315"/>
      <c r="F1374" s="316"/>
      <c r="G1374" s="316"/>
      <c r="H1374" s="316"/>
      <c r="I1374" s="317"/>
      <c r="J1374" s="345"/>
      <c r="T1374" s="32"/>
    </row>
    <row r="1375" spans="1:20" s="35" customFormat="1">
      <c r="A1375" s="318"/>
      <c r="B1375" s="314" t="s">
        <v>449</v>
      </c>
      <c r="C1375" s="315">
        <v>10</v>
      </c>
      <c r="D1375" s="315">
        <v>1</v>
      </c>
      <c r="E1375" s="315">
        <v>1</v>
      </c>
      <c r="F1375" s="316">
        <v>2.5</v>
      </c>
      <c r="G1375" s="316"/>
      <c r="H1375" s="316"/>
      <c r="I1375" s="317">
        <f t="shared" ref="I1375:I1376" si="123">PRODUCT(C1375:H1375)</f>
        <v>25</v>
      </c>
      <c r="J1375" s="345"/>
      <c r="T1375" s="32"/>
    </row>
    <row r="1376" spans="1:20" s="35" customFormat="1">
      <c r="A1376" s="318"/>
      <c r="B1376" s="314" t="s">
        <v>450</v>
      </c>
      <c r="C1376" s="315">
        <v>10</v>
      </c>
      <c r="D1376" s="315">
        <v>1</v>
      </c>
      <c r="E1376" s="315">
        <v>1</v>
      </c>
      <c r="F1376" s="316">
        <v>2.5</v>
      </c>
      <c r="G1376" s="316"/>
      <c r="H1376" s="316"/>
      <c r="I1376" s="317">
        <f t="shared" si="123"/>
        <v>25</v>
      </c>
      <c r="J1376" s="345"/>
      <c r="T1376" s="32"/>
    </row>
    <row r="1377" spans="1:20" s="35" customFormat="1">
      <c r="A1377" s="318"/>
      <c r="B1377" s="314"/>
      <c r="C1377" s="315"/>
      <c r="D1377" s="315"/>
      <c r="E1377" s="315"/>
      <c r="F1377" s="316"/>
      <c r="G1377" s="316"/>
      <c r="H1377" s="316" t="s">
        <v>78</v>
      </c>
      <c r="I1377" s="317">
        <f>SUM(I1375:I1376)</f>
        <v>50</v>
      </c>
      <c r="J1377" s="345"/>
      <c r="T1377" s="32"/>
    </row>
    <row r="1378" spans="1:20" s="35" customFormat="1" ht="19">
      <c r="A1378" s="318"/>
      <c r="B1378" s="314"/>
      <c r="C1378" s="315"/>
      <c r="D1378" s="315"/>
      <c r="E1378" s="315"/>
      <c r="F1378" s="316"/>
      <c r="G1378" s="316"/>
      <c r="H1378" s="316" t="s">
        <v>13</v>
      </c>
      <c r="I1378" s="317">
        <f>I1377</f>
        <v>50</v>
      </c>
      <c r="J1378" s="345" t="s">
        <v>333</v>
      </c>
      <c r="T1378" s="32"/>
    </row>
    <row r="1379" spans="1:20" s="35" customFormat="1">
      <c r="A1379" s="318"/>
      <c r="B1379" s="314"/>
      <c r="C1379" s="315"/>
      <c r="D1379" s="315"/>
      <c r="E1379" s="315"/>
      <c r="F1379" s="316"/>
      <c r="G1379" s="316"/>
      <c r="H1379" s="316"/>
      <c r="I1379" s="317"/>
      <c r="J1379" s="345"/>
      <c r="T1379" s="32"/>
    </row>
    <row r="1380" spans="1:20" s="35" customFormat="1" ht="133">
      <c r="A1380" s="318">
        <v>53</v>
      </c>
      <c r="B1380" s="309" t="s">
        <v>1389</v>
      </c>
      <c r="C1380" s="315"/>
      <c r="D1380" s="315"/>
      <c r="E1380" s="315"/>
      <c r="F1380" s="316"/>
      <c r="G1380" s="316"/>
      <c r="H1380" s="316"/>
      <c r="I1380" s="317"/>
      <c r="J1380" s="345"/>
      <c r="T1380" s="32"/>
    </row>
    <row r="1381" spans="1:20" s="35" customFormat="1" ht="19">
      <c r="A1381" s="318"/>
      <c r="B1381" s="313" t="s">
        <v>452</v>
      </c>
      <c r="C1381" s="315"/>
      <c r="D1381" s="315"/>
      <c r="E1381" s="315"/>
      <c r="F1381" s="316"/>
      <c r="G1381" s="316"/>
      <c r="H1381" s="316"/>
      <c r="I1381" s="317"/>
      <c r="J1381" s="345"/>
      <c r="T1381" s="32"/>
    </row>
    <row r="1382" spans="1:20" s="35" customFormat="1">
      <c r="A1382" s="318"/>
      <c r="B1382" s="314" t="s">
        <v>453</v>
      </c>
      <c r="C1382" s="315">
        <v>1</v>
      </c>
      <c r="D1382" s="315">
        <v>1</v>
      </c>
      <c r="E1382" s="315">
        <v>1</v>
      </c>
      <c r="F1382" s="316"/>
      <c r="G1382" s="316"/>
      <c r="H1382" s="316"/>
      <c r="I1382" s="317">
        <f>PRODUCT(C1382:H1382)</f>
        <v>1</v>
      </c>
      <c r="J1382" s="345"/>
      <c r="T1382" s="32"/>
    </row>
    <row r="1383" spans="1:20" s="35" customFormat="1" ht="19">
      <c r="A1383" s="318"/>
      <c r="B1383" s="313" t="s">
        <v>454</v>
      </c>
      <c r="C1383" s="315"/>
      <c r="D1383" s="315"/>
      <c r="E1383" s="315"/>
      <c r="F1383" s="316"/>
      <c r="G1383" s="316"/>
      <c r="H1383" s="316"/>
      <c r="I1383" s="317"/>
      <c r="J1383" s="345"/>
      <c r="T1383" s="32"/>
    </row>
    <row r="1384" spans="1:20" s="35" customFormat="1">
      <c r="A1384" s="318"/>
      <c r="B1384" s="314" t="s">
        <v>426</v>
      </c>
      <c r="C1384" s="315">
        <v>10</v>
      </c>
      <c r="D1384" s="315">
        <v>1</v>
      </c>
      <c r="E1384" s="315">
        <v>2</v>
      </c>
      <c r="F1384" s="316"/>
      <c r="G1384" s="316"/>
      <c r="H1384" s="316"/>
      <c r="I1384" s="317">
        <f>PRODUCT(C1384:H1384)</f>
        <v>20</v>
      </c>
      <c r="J1384" s="345"/>
      <c r="T1384" s="32"/>
    </row>
    <row r="1385" spans="1:20" s="35" customFormat="1" ht="19">
      <c r="A1385" s="318"/>
      <c r="B1385" s="313" t="s">
        <v>425</v>
      </c>
      <c r="C1385" s="315">
        <v>10</v>
      </c>
      <c r="D1385" s="315">
        <v>1</v>
      </c>
      <c r="E1385" s="315">
        <v>2</v>
      </c>
      <c r="F1385" s="316"/>
      <c r="G1385" s="316"/>
      <c r="H1385" s="316"/>
      <c r="I1385" s="317">
        <f>PRODUCT(C1385:H1385)</f>
        <v>20</v>
      </c>
      <c r="J1385" s="345"/>
      <c r="T1385" s="32"/>
    </row>
    <row r="1386" spans="1:20" s="35" customFormat="1" ht="19">
      <c r="A1386" s="318"/>
      <c r="B1386" s="313" t="s">
        <v>84</v>
      </c>
      <c r="C1386" s="315">
        <v>10</v>
      </c>
      <c r="D1386" s="315">
        <v>1</v>
      </c>
      <c r="E1386" s="315">
        <v>2</v>
      </c>
      <c r="F1386" s="316"/>
      <c r="G1386" s="316"/>
      <c r="H1386" s="316"/>
      <c r="I1386" s="317">
        <f>PRODUCT(C1386:H1386)</f>
        <v>20</v>
      </c>
      <c r="J1386" s="345"/>
      <c r="T1386" s="32"/>
    </row>
    <row r="1387" spans="1:20" s="35" customFormat="1">
      <c r="A1387" s="318"/>
      <c r="B1387" s="314"/>
      <c r="C1387" s="315"/>
      <c r="D1387" s="315"/>
      <c r="E1387" s="315"/>
      <c r="F1387" s="316"/>
      <c r="G1387" s="316"/>
      <c r="H1387" s="316" t="s">
        <v>78</v>
      </c>
      <c r="I1387" s="317">
        <f>SUM(I1382:I1386)</f>
        <v>61</v>
      </c>
      <c r="J1387" s="345"/>
      <c r="T1387" s="32"/>
    </row>
    <row r="1388" spans="1:20" s="35" customFormat="1" ht="19">
      <c r="A1388" s="318"/>
      <c r="B1388" s="314"/>
      <c r="C1388" s="315"/>
      <c r="D1388" s="315"/>
      <c r="E1388" s="315"/>
      <c r="F1388" s="316"/>
      <c r="G1388" s="316"/>
      <c r="H1388" s="316" t="s">
        <v>13</v>
      </c>
      <c r="I1388" s="317">
        <f>I1387</f>
        <v>61</v>
      </c>
      <c r="J1388" s="345" t="s">
        <v>378</v>
      </c>
      <c r="T1388" s="32"/>
    </row>
    <row r="1389" spans="1:20" s="35" customFormat="1">
      <c r="A1389" s="318"/>
      <c r="B1389" s="314"/>
      <c r="C1389" s="315"/>
      <c r="D1389" s="315"/>
      <c r="E1389" s="315"/>
      <c r="F1389" s="316"/>
      <c r="G1389" s="316"/>
      <c r="H1389" s="316"/>
      <c r="I1389" s="317"/>
      <c r="J1389" s="345"/>
      <c r="T1389" s="32"/>
    </row>
    <row r="1390" spans="1:20" s="35" customFormat="1" ht="133">
      <c r="A1390" s="318">
        <v>54</v>
      </c>
      <c r="B1390" s="309" t="s">
        <v>1390</v>
      </c>
      <c r="C1390" s="315"/>
      <c r="D1390" s="315"/>
      <c r="E1390" s="315"/>
      <c r="F1390" s="316"/>
      <c r="G1390" s="316"/>
      <c r="H1390" s="316"/>
      <c r="I1390" s="317"/>
      <c r="J1390" s="345"/>
      <c r="T1390" s="32"/>
    </row>
    <row r="1391" spans="1:20" s="35" customFormat="1" ht="19">
      <c r="A1391" s="318"/>
      <c r="B1391" s="313" t="s">
        <v>452</v>
      </c>
      <c r="C1391" s="315"/>
      <c r="D1391" s="315"/>
      <c r="E1391" s="315"/>
      <c r="F1391" s="316"/>
      <c r="G1391" s="316"/>
      <c r="H1391" s="316"/>
      <c r="I1391" s="317"/>
      <c r="J1391" s="345"/>
      <c r="T1391" s="32"/>
    </row>
    <row r="1392" spans="1:20" s="35" customFormat="1" ht="19">
      <c r="A1392" s="318"/>
      <c r="B1392" s="313" t="s">
        <v>425</v>
      </c>
      <c r="C1392" s="315">
        <v>1</v>
      </c>
      <c r="D1392" s="315">
        <v>1</v>
      </c>
      <c r="E1392" s="315">
        <v>1</v>
      </c>
      <c r="F1392" s="316"/>
      <c r="G1392" s="316"/>
      <c r="H1392" s="316"/>
      <c r="I1392" s="317">
        <f>PRODUCT(C1392:H1392)</f>
        <v>1</v>
      </c>
      <c r="J1392" s="345"/>
      <c r="T1392" s="32"/>
    </row>
    <row r="1393" spans="1:20" s="35" customFormat="1" ht="19">
      <c r="A1393" s="318"/>
      <c r="B1393" s="313" t="s">
        <v>454</v>
      </c>
      <c r="C1393" s="315"/>
      <c r="D1393" s="315"/>
      <c r="E1393" s="315"/>
      <c r="F1393" s="316"/>
      <c r="G1393" s="316"/>
      <c r="H1393" s="316"/>
      <c r="I1393" s="317"/>
      <c r="J1393" s="345"/>
      <c r="T1393" s="32"/>
    </row>
    <row r="1394" spans="1:20" s="35" customFormat="1">
      <c r="A1394" s="318"/>
      <c r="B1394" s="314" t="s">
        <v>426</v>
      </c>
      <c r="C1394" s="315">
        <v>10</v>
      </c>
      <c r="D1394" s="315">
        <v>1</v>
      </c>
      <c r="E1394" s="315">
        <v>1</v>
      </c>
      <c r="F1394" s="316"/>
      <c r="G1394" s="316"/>
      <c r="H1394" s="316"/>
      <c r="I1394" s="317">
        <f>PRODUCT(C1394:H1394)</f>
        <v>10</v>
      </c>
      <c r="J1394" s="345"/>
      <c r="T1394" s="32"/>
    </row>
    <row r="1395" spans="1:20" s="35" customFormat="1" ht="19">
      <c r="A1395" s="318"/>
      <c r="B1395" s="313" t="s">
        <v>425</v>
      </c>
      <c r="C1395" s="315">
        <v>10</v>
      </c>
      <c r="D1395" s="315">
        <v>1</v>
      </c>
      <c r="E1395" s="315">
        <v>1</v>
      </c>
      <c r="F1395" s="316"/>
      <c r="G1395" s="316"/>
      <c r="H1395" s="316"/>
      <c r="I1395" s="317">
        <f t="shared" ref="I1395:I1396" si="124">PRODUCT(C1395:H1395)</f>
        <v>10</v>
      </c>
      <c r="J1395" s="345"/>
      <c r="T1395" s="32"/>
    </row>
    <row r="1396" spans="1:20" s="35" customFormat="1" ht="19">
      <c r="A1396" s="318"/>
      <c r="B1396" s="313" t="s">
        <v>152</v>
      </c>
      <c r="C1396" s="315">
        <v>10</v>
      </c>
      <c r="D1396" s="315">
        <v>1</v>
      </c>
      <c r="E1396" s="315"/>
      <c r="F1396" s="316"/>
      <c r="G1396" s="316"/>
      <c r="H1396" s="316"/>
      <c r="I1396" s="317">
        <f t="shared" si="124"/>
        <v>10</v>
      </c>
      <c r="J1396" s="345"/>
      <c r="T1396" s="32"/>
    </row>
    <row r="1397" spans="1:20" s="35" customFormat="1">
      <c r="A1397" s="318"/>
      <c r="B1397" s="314"/>
      <c r="C1397" s="315"/>
      <c r="D1397" s="315"/>
      <c r="E1397" s="315"/>
      <c r="F1397" s="316"/>
      <c r="G1397" s="316"/>
      <c r="H1397" s="316" t="s">
        <v>78</v>
      </c>
      <c r="I1397" s="317">
        <f>SUM(I1392:I1396)</f>
        <v>31</v>
      </c>
      <c r="J1397" s="345"/>
      <c r="T1397" s="32"/>
    </row>
    <row r="1398" spans="1:20" s="35" customFormat="1" ht="19">
      <c r="A1398" s="318"/>
      <c r="B1398" s="314"/>
      <c r="C1398" s="315"/>
      <c r="D1398" s="315"/>
      <c r="E1398" s="315"/>
      <c r="F1398" s="316"/>
      <c r="G1398" s="316"/>
      <c r="H1398" s="316" t="s">
        <v>13</v>
      </c>
      <c r="I1398" s="317">
        <v>31</v>
      </c>
      <c r="J1398" s="345" t="s">
        <v>378</v>
      </c>
      <c r="T1398" s="32"/>
    </row>
    <row r="1399" spans="1:20" s="35" customFormat="1">
      <c r="A1399" s="318"/>
      <c r="B1399" s="314"/>
      <c r="C1399" s="315"/>
      <c r="D1399" s="315"/>
      <c r="E1399" s="315"/>
      <c r="F1399" s="316"/>
      <c r="G1399" s="316"/>
      <c r="H1399" s="316"/>
      <c r="I1399" s="317"/>
      <c r="J1399" s="345"/>
      <c r="T1399" s="32"/>
    </row>
    <row r="1400" spans="1:20" s="35" customFormat="1" ht="285">
      <c r="A1400" s="310">
        <v>55</v>
      </c>
      <c r="B1400" s="290" t="s">
        <v>1391</v>
      </c>
      <c r="C1400" s="295"/>
      <c r="D1400" s="295"/>
      <c r="E1400" s="295"/>
      <c r="F1400" s="296"/>
      <c r="G1400" s="296"/>
      <c r="H1400" s="296"/>
      <c r="I1400" s="300"/>
      <c r="J1400" s="345"/>
      <c r="T1400" s="32"/>
    </row>
    <row r="1401" spans="1:20" s="35" customFormat="1" ht="19">
      <c r="A1401" s="310"/>
      <c r="B1401" s="294" t="s">
        <v>455</v>
      </c>
      <c r="C1401" s="295">
        <v>1</v>
      </c>
      <c r="D1401" s="295">
        <v>1</v>
      </c>
      <c r="E1401" s="295">
        <v>1</v>
      </c>
      <c r="F1401" s="296"/>
      <c r="G1401" s="296"/>
      <c r="H1401" s="296"/>
      <c r="I1401" s="300">
        <f>PRODUCT(C1401,E1401,F1401,G1401,H1401)</f>
        <v>1</v>
      </c>
      <c r="J1401" s="345"/>
      <c r="T1401" s="32"/>
    </row>
    <row r="1402" spans="1:20" s="35" customFormat="1" ht="19">
      <c r="A1402" s="310"/>
      <c r="B1402" s="294"/>
      <c r="C1402" s="295"/>
      <c r="D1402" s="295"/>
      <c r="E1402" s="295"/>
      <c r="F1402" s="296"/>
      <c r="G1402" s="296"/>
      <c r="H1402" s="296" t="s">
        <v>161</v>
      </c>
      <c r="I1402" s="300">
        <v>1</v>
      </c>
      <c r="J1402" s="342" t="s">
        <v>378</v>
      </c>
      <c r="T1402" s="32"/>
    </row>
    <row r="1403" spans="1:20" s="35" customFormat="1">
      <c r="A1403" s="310"/>
      <c r="B1403" s="294"/>
      <c r="C1403" s="295"/>
      <c r="D1403" s="295"/>
      <c r="E1403" s="295"/>
      <c r="F1403" s="296"/>
      <c r="G1403" s="296"/>
      <c r="H1403" s="296"/>
      <c r="I1403" s="300"/>
      <c r="J1403" s="345"/>
      <c r="T1403" s="32"/>
    </row>
    <row r="1404" spans="1:20" s="35" customFormat="1" ht="401">
      <c r="A1404" s="310">
        <v>56</v>
      </c>
      <c r="B1404" s="290" t="s">
        <v>1405</v>
      </c>
      <c r="C1404" s="295"/>
      <c r="D1404" s="295"/>
      <c r="E1404" s="295"/>
      <c r="F1404" s="296"/>
      <c r="G1404" s="296"/>
      <c r="H1404" s="296"/>
      <c r="I1404" s="300"/>
      <c r="J1404" s="345"/>
      <c r="T1404" s="32"/>
    </row>
    <row r="1405" spans="1:20" s="35" customFormat="1" ht="19">
      <c r="A1405" s="310"/>
      <c r="B1405" s="294" t="s">
        <v>457</v>
      </c>
      <c r="C1405" s="295"/>
      <c r="D1405" s="295"/>
      <c r="E1405" s="295"/>
      <c r="F1405" s="296"/>
      <c r="G1405" s="296"/>
      <c r="H1405" s="296"/>
      <c r="I1405" s="300"/>
      <c r="J1405" s="345"/>
      <c r="T1405" s="32"/>
    </row>
    <row r="1406" spans="1:20" s="35" customFormat="1" ht="19">
      <c r="A1406" s="310"/>
      <c r="B1406" s="294" t="s">
        <v>425</v>
      </c>
      <c r="C1406" s="295">
        <v>10</v>
      </c>
      <c r="D1406" s="295">
        <v>1</v>
      </c>
      <c r="E1406" s="295">
        <v>1</v>
      </c>
      <c r="F1406" s="296"/>
      <c r="G1406" s="296"/>
      <c r="H1406" s="296"/>
      <c r="I1406" s="300">
        <f>PRODUCT(C1406,E1406,F1406,G1406,H1406)</f>
        <v>10</v>
      </c>
      <c r="J1406" s="345"/>
      <c r="T1406" s="32"/>
    </row>
    <row r="1407" spans="1:20" s="35" customFormat="1" ht="19">
      <c r="A1407" s="310"/>
      <c r="B1407" s="294"/>
      <c r="C1407" s="295"/>
      <c r="D1407" s="295"/>
      <c r="E1407" s="295"/>
      <c r="F1407" s="296"/>
      <c r="G1407" s="296"/>
      <c r="H1407" s="296" t="s">
        <v>161</v>
      </c>
      <c r="I1407" s="300">
        <v>10</v>
      </c>
      <c r="J1407" s="342" t="s">
        <v>378</v>
      </c>
      <c r="T1407" s="32"/>
    </row>
    <row r="1408" spans="1:20" s="35" customFormat="1" ht="209">
      <c r="A1408" s="318">
        <v>57</v>
      </c>
      <c r="B1408" s="7" t="s">
        <v>1392</v>
      </c>
      <c r="C1408" s="315"/>
      <c r="D1408" s="315"/>
      <c r="E1408" s="315"/>
      <c r="F1408" s="316"/>
      <c r="G1408" s="316"/>
      <c r="H1408" s="316"/>
      <c r="I1408" s="317"/>
      <c r="J1408" s="345"/>
      <c r="T1408" s="32"/>
    </row>
    <row r="1409" spans="1:20" s="35" customFormat="1" ht="19">
      <c r="A1409" s="318"/>
      <c r="B1409" s="313" t="s">
        <v>457</v>
      </c>
      <c r="C1409" s="315">
        <v>10</v>
      </c>
      <c r="D1409" s="315">
        <v>1</v>
      </c>
      <c r="E1409" s="315">
        <v>1</v>
      </c>
      <c r="F1409" s="316"/>
      <c r="G1409" s="316"/>
      <c r="H1409" s="296"/>
      <c r="I1409" s="300">
        <f>PRODUCT(C1409,E1409,F1409,G1409,H1409)</f>
        <v>10</v>
      </c>
      <c r="J1409" s="345"/>
      <c r="T1409" s="32"/>
    </row>
    <row r="1410" spans="1:20" s="35" customFormat="1" ht="19">
      <c r="A1410" s="318"/>
      <c r="B1410" s="314"/>
      <c r="C1410" s="315"/>
      <c r="D1410" s="315"/>
      <c r="E1410" s="315"/>
      <c r="F1410" s="316"/>
      <c r="G1410" s="316"/>
      <c r="H1410" s="296" t="s">
        <v>161</v>
      </c>
      <c r="I1410" s="300">
        <v>10</v>
      </c>
      <c r="J1410" s="342" t="s">
        <v>378</v>
      </c>
      <c r="T1410" s="32"/>
    </row>
    <row r="1411" spans="1:20" s="35" customFormat="1" ht="228">
      <c r="A1411" s="310">
        <v>58</v>
      </c>
      <c r="B1411" s="7" t="s">
        <v>1393</v>
      </c>
      <c r="C1411" s="295"/>
      <c r="D1411" s="295"/>
      <c r="E1411" s="295"/>
      <c r="F1411" s="296"/>
      <c r="G1411" s="296"/>
      <c r="H1411" s="296"/>
      <c r="I1411" s="300"/>
      <c r="J1411" s="345"/>
      <c r="T1411" s="32"/>
    </row>
    <row r="1412" spans="1:20" s="35" customFormat="1" ht="19">
      <c r="A1412" s="310"/>
      <c r="B1412" s="294" t="s">
        <v>458</v>
      </c>
      <c r="C1412" s="295">
        <v>1</v>
      </c>
      <c r="D1412" s="295">
        <v>1</v>
      </c>
      <c r="E1412" s="295">
        <v>1</v>
      </c>
      <c r="F1412" s="296"/>
      <c r="G1412" s="296"/>
      <c r="H1412" s="296"/>
      <c r="I1412" s="300">
        <f>PRODUCT(C1412,E1412,F1412,G1412,H1412)</f>
        <v>1</v>
      </c>
      <c r="J1412" s="345"/>
      <c r="T1412" s="32"/>
    </row>
    <row r="1413" spans="1:20" s="35" customFormat="1" ht="19">
      <c r="A1413" s="310"/>
      <c r="B1413" s="294" t="s">
        <v>426</v>
      </c>
      <c r="C1413" s="295">
        <v>10</v>
      </c>
      <c r="D1413" s="295">
        <v>1</v>
      </c>
      <c r="E1413" s="295">
        <v>1</v>
      </c>
      <c r="F1413" s="296"/>
      <c r="G1413" s="296"/>
      <c r="H1413" s="296"/>
      <c r="I1413" s="300">
        <f>PRODUCT(C1413,E1413,F1413,G1413,H1413)</f>
        <v>10</v>
      </c>
      <c r="J1413" s="345"/>
      <c r="T1413" s="32"/>
    </row>
    <row r="1414" spans="1:20" s="35" customFormat="1" ht="19">
      <c r="A1414" s="310"/>
      <c r="B1414" s="294" t="s">
        <v>425</v>
      </c>
      <c r="C1414" s="295">
        <v>10</v>
      </c>
      <c r="D1414" s="295">
        <v>1</v>
      </c>
      <c r="E1414" s="295">
        <v>1</v>
      </c>
      <c r="F1414" s="296"/>
      <c r="G1414" s="296"/>
      <c r="H1414" s="296"/>
      <c r="I1414" s="300">
        <f>PRODUCT(C1414,E1414,F1414,G1414,H1414)</f>
        <v>10</v>
      </c>
      <c r="J1414" s="345"/>
      <c r="T1414" s="32"/>
    </row>
    <row r="1415" spans="1:20" s="35" customFormat="1" ht="19">
      <c r="A1415" s="310"/>
      <c r="B1415" s="294"/>
      <c r="C1415" s="295"/>
      <c r="D1415" s="295"/>
      <c r="E1415" s="295"/>
      <c r="F1415" s="296"/>
      <c r="G1415" s="296"/>
      <c r="H1415" s="296" t="s">
        <v>78</v>
      </c>
      <c r="I1415" s="300">
        <f>SUM(I1412:I1414)</f>
        <v>21</v>
      </c>
      <c r="J1415" s="341"/>
      <c r="T1415" s="32"/>
    </row>
    <row r="1416" spans="1:20" s="35" customFormat="1" ht="19">
      <c r="A1416" s="310"/>
      <c r="B1416" s="294"/>
      <c r="C1416" s="295"/>
      <c r="D1416" s="295"/>
      <c r="E1416" s="295"/>
      <c r="F1416" s="296"/>
      <c r="G1416" s="296"/>
      <c r="H1416" s="296" t="s">
        <v>161</v>
      </c>
      <c r="I1416" s="300">
        <v>21</v>
      </c>
      <c r="J1416" s="342" t="s">
        <v>378</v>
      </c>
      <c r="T1416" s="32"/>
    </row>
    <row r="1417" spans="1:20" s="35" customFormat="1" ht="171">
      <c r="A1417" s="310">
        <v>59</v>
      </c>
      <c r="B1417" s="290" t="s">
        <v>1394</v>
      </c>
      <c r="C1417" s="295"/>
      <c r="D1417" s="295"/>
      <c r="E1417" s="295"/>
      <c r="F1417" s="296"/>
      <c r="G1417" s="296"/>
      <c r="H1417" s="296"/>
      <c r="I1417" s="300"/>
      <c r="J1417" s="345"/>
      <c r="T1417" s="32"/>
    </row>
    <row r="1418" spans="1:20" s="35" customFormat="1" ht="19">
      <c r="A1418" s="318"/>
      <c r="B1418" s="350" t="s">
        <v>457</v>
      </c>
      <c r="C1418" s="315"/>
      <c r="D1418" s="315"/>
      <c r="E1418" s="315"/>
      <c r="F1418" s="316"/>
      <c r="G1418" s="316"/>
      <c r="H1418" s="316"/>
      <c r="I1418" s="317"/>
      <c r="J1418" s="341"/>
      <c r="T1418" s="32"/>
    </row>
    <row r="1419" spans="1:20" s="35" customFormat="1" ht="19">
      <c r="A1419" s="310"/>
      <c r="B1419" s="294" t="s">
        <v>84</v>
      </c>
      <c r="C1419" s="295">
        <v>10</v>
      </c>
      <c r="D1419" s="295">
        <v>1</v>
      </c>
      <c r="E1419" s="295">
        <v>1</v>
      </c>
      <c r="F1419" s="296"/>
      <c r="G1419" s="296"/>
      <c r="H1419" s="296"/>
      <c r="I1419" s="300">
        <f>PRODUCT(C1419:H1419)</f>
        <v>10</v>
      </c>
      <c r="J1419" s="345"/>
      <c r="T1419" s="32"/>
    </row>
    <row r="1420" spans="1:20" s="35" customFormat="1" ht="19">
      <c r="A1420" s="310"/>
      <c r="B1420" s="294"/>
      <c r="C1420" s="295"/>
      <c r="D1420" s="295"/>
      <c r="E1420" s="295"/>
      <c r="F1420" s="296"/>
      <c r="G1420" s="296"/>
      <c r="H1420" s="296" t="s">
        <v>161</v>
      </c>
      <c r="I1420" s="300">
        <v>10</v>
      </c>
      <c r="J1420" s="351" t="s">
        <v>378</v>
      </c>
      <c r="T1420" s="32"/>
    </row>
    <row r="1421" spans="1:20" s="35" customFormat="1" ht="228">
      <c r="A1421" s="318">
        <v>60</v>
      </c>
      <c r="B1421" s="7" t="s">
        <v>1395</v>
      </c>
      <c r="C1421" s="315"/>
      <c r="D1421" s="315"/>
      <c r="E1421" s="315"/>
      <c r="F1421" s="316"/>
      <c r="G1421" s="316"/>
      <c r="H1421" s="316"/>
      <c r="I1421" s="317"/>
      <c r="J1421" s="345"/>
      <c r="T1421" s="32"/>
    </row>
    <row r="1422" spans="1:20" s="35" customFormat="1" ht="19">
      <c r="A1422" s="318"/>
      <c r="B1422" s="313" t="s">
        <v>459</v>
      </c>
      <c r="C1422" s="315">
        <v>1</v>
      </c>
      <c r="D1422" s="315">
        <v>1</v>
      </c>
      <c r="E1422" s="315">
        <v>1</v>
      </c>
      <c r="F1422" s="316"/>
      <c r="G1422" s="316"/>
      <c r="H1422" s="316"/>
      <c r="I1422" s="317">
        <v>1</v>
      </c>
      <c r="J1422" s="345"/>
      <c r="T1422" s="32"/>
    </row>
    <row r="1423" spans="1:20" s="35" customFormat="1">
      <c r="A1423" s="318"/>
      <c r="B1423" s="314" t="s">
        <v>460</v>
      </c>
      <c r="C1423" s="315">
        <v>1</v>
      </c>
      <c r="D1423" s="315">
        <v>1</v>
      </c>
      <c r="E1423" s="315">
        <v>2</v>
      </c>
      <c r="F1423" s="316"/>
      <c r="G1423" s="316"/>
      <c r="H1423" s="316"/>
      <c r="I1423" s="317">
        <f>PRODUCT(C1423:H1423)</f>
        <v>2</v>
      </c>
      <c r="J1423" s="345"/>
      <c r="T1423" s="32"/>
    </row>
    <row r="1424" spans="1:20" s="35" customFormat="1" ht="19">
      <c r="A1424" s="318"/>
      <c r="B1424" s="313" t="s">
        <v>461</v>
      </c>
      <c r="C1424" s="315">
        <v>1</v>
      </c>
      <c r="D1424" s="315">
        <v>1</v>
      </c>
      <c r="E1424" s="315">
        <v>2</v>
      </c>
      <c r="F1424" s="316"/>
      <c r="G1424" s="316"/>
      <c r="H1424" s="316"/>
      <c r="I1424" s="317">
        <f>PRODUCT(C1424:H1424)</f>
        <v>2</v>
      </c>
      <c r="J1424" s="345"/>
      <c r="T1424" s="32"/>
    </row>
    <row r="1425" spans="1:20" s="35" customFormat="1">
      <c r="A1425" s="318"/>
      <c r="B1425" s="314"/>
      <c r="C1425" s="315"/>
      <c r="D1425" s="315"/>
      <c r="E1425" s="315"/>
      <c r="F1425" s="316"/>
      <c r="G1425" s="316"/>
      <c r="H1425" s="316" t="s">
        <v>78</v>
      </c>
      <c r="I1425" s="317">
        <f>SUM(I1422:I1424)</f>
        <v>5</v>
      </c>
      <c r="J1425" s="345"/>
      <c r="T1425" s="32"/>
    </row>
    <row r="1426" spans="1:20" s="35" customFormat="1" ht="19">
      <c r="A1426" s="318"/>
      <c r="B1426" s="314"/>
      <c r="C1426" s="315"/>
      <c r="D1426" s="315"/>
      <c r="E1426" s="315"/>
      <c r="F1426" s="316"/>
      <c r="G1426" s="316"/>
      <c r="H1426" s="316" t="s">
        <v>13</v>
      </c>
      <c r="I1426" s="317">
        <v>5</v>
      </c>
      <c r="J1426" s="345" t="s">
        <v>378</v>
      </c>
      <c r="T1426" s="32"/>
    </row>
    <row r="1427" spans="1:20" s="35" customFormat="1" ht="209">
      <c r="A1427" s="318">
        <v>61</v>
      </c>
      <c r="B1427" s="7" t="s">
        <v>1396</v>
      </c>
      <c r="C1427" s="315"/>
      <c r="D1427" s="315"/>
      <c r="E1427" s="315"/>
      <c r="F1427" s="316"/>
      <c r="G1427" s="316"/>
      <c r="H1427" s="316"/>
      <c r="I1427" s="317"/>
      <c r="J1427" s="345"/>
      <c r="T1427" s="32"/>
    </row>
    <row r="1428" spans="1:20" s="35" customFormat="1" ht="19">
      <c r="A1428" s="318"/>
      <c r="B1428" s="313" t="s">
        <v>462</v>
      </c>
      <c r="C1428" s="315">
        <v>1</v>
      </c>
      <c r="D1428" s="315">
        <v>1</v>
      </c>
      <c r="E1428" s="315">
        <v>1</v>
      </c>
      <c r="F1428" s="316"/>
      <c r="G1428" s="316"/>
      <c r="H1428" s="316"/>
      <c r="I1428" s="317">
        <v>1</v>
      </c>
      <c r="J1428" s="345"/>
      <c r="T1428" s="32"/>
    </row>
    <row r="1429" spans="1:20" s="35" customFormat="1">
      <c r="A1429" s="318"/>
      <c r="B1429" s="314" t="s">
        <v>463</v>
      </c>
      <c r="C1429" s="315">
        <v>10</v>
      </c>
      <c r="D1429" s="315">
        <v>1</v>
      </c>
      <c r="E1429" s="315">
        <v>2</v>
      </c>
      <c r="F1429" s="316"/>
      <c r="G1429" s="316"/>
      <c r="H1429" s="316"/>
      <c r="I1429" s="317">
        <f>PRODUCT(C1429:H1429)</f>
        <v>20</v>
      </c>
      <c r="J1429" s="345"/>
      <c r="T1429" s="32"/>
    </row>
    <row r="1430" spans="1:20" s="35" customFormat="1">
      <c r="A1430" s="318"/>
      <c r="B1430" s="314" t="s">
        <v>464</v>
      </c>
      <c r="C1430" s="315">
        <v>10</v>
      </c>
      <c r="D1430" s="315">
        <v>1</v>
      </c>
      <c r="E1430" s="315">
        <v>2</v>
      </c>
      <c r="F1430" s="316"/>
      <c r="G1430" s="316"/>
      <c r="H1430" s="316"/>
      <c r="I1430" s="317">
        <f>PRODUCT(C1430:H1430)</f>
        <v>20</v>
      </c>
      <c r="J1430" s="345"/>
      <c r="T1430" s="32"/>
    </row>
    <row r="1431" spans="1:20" s="35" customFormat="1">
      <c r="A1431" s="318"/>
      <c r="B1431" s="314" t="s">
        <v>84</v>
      </c>
      <c r="C1431" s="315">
        <v>10</v>
      </c>
      <c r="D1431" s="315">
        <v>1</v>
      </c>
      <c r="E1431" s="315">
        <v>1</v>
      </c>
      <c r="F1431" s="316"/>
      <c r="G1431" s="316"/>
      <c r="H1431" s="316"/>
      <c r="I1431" s="317">
        <f>PRODUCT(C1431:H1431)</f>
        <v>10</v>
      </c>
      <c r="J1431" s="345"/>
      <c r="T1431" s="32"/>
    </row>
    <row r="1432" spans="1:20" s="35" customFormat="1">
      <c r="A1432" s="318"/>
      <c r="B1432" s="314"/>
      <c r="C1432" s="315"/>
      <c r="D1432" s="315"/>
      <c r="E1432" s="315"/>
      <c r="F1432" s="316"/>
      <c r="G1432" s="316"/>
      <c r="H1432" s="316" t="s">
        <v>78</v>
      </c>
      <c r="I1432" s="317">
        <f>SUM(I1428:I1431)</f>
        <v>51</v>
      </c>
      <c r="J1432" s="345"/>
      <c r="T1432" s="32"/>
    </row>
    <row r="1433" spans="1:20" s="35" customFormat="1" ht="19">
      <c r="A1433" s="318"/>
      <c r="B1433" s="314"/>
      <c r="C1433" s="315"/>
      <c r="D1433" s="315"/>
      <c r="E1433" s="315"/>
      <c r="F1433" s="316"/>
      <c r="G1433" s="316"/>
      <c r="H1433" s="316" t="s">
        <v>13</v>
      </c>
      <c r="I1433" s="317">
        <v>51</v>
      </c>
      <c r="J1433" s="345" t="s">
        <v>378</v>
      </c>
      <c r="T1433" s="32"/>
    </row>
    <row r="1434" spans="1:20" s="35" customFormat="1" ht="228">
      <c r="A1434" s="310">
        <v>63</v>
      </c>
      <c r="B1434" s="290" t="s">
        <v>1406</v>
      </c>
      <c r="C1434" s="295"/>
      <c r="D1434" s="295"/>
      <c r="E1434" s="295"/>
      <c r="F1434" s="296"/>
      <c r="G1434" s="296"/>
      <c r="H1434" s="296"/>
      <c r="I1434" s="300"/>
      <c r="J1434" s="345"/>
      <c r="T1434" s="32"/>
    </row>
    <row r="1435" spans="1:20" s="35" customFormat="1" ht="19">
      <c r="A1435" s="310"/>
      <c r="B1435" s="294" t="s">
        <v>470</v>
      </c>
      <c r="C1435" s="295"/>
      <c r="D1435" s="295"/>
      <c r="E1435" s="295"/>
      <c r="F1435" s="296"/>
      <c r="G1435" s="296"/>
      <c r="H1435" s="296"/>
      <c r="I1435" s="300"/>
      <c r="J1435" s="345"/>
      <c r="T1435" s="32"/>
    </row>
    <row r="1436" spans="1:20" s="35" customFormat="1" ht="19">
      <c r="A1436" s="310"/>
      <c r="B1436" s="294" t="s">
        <v>471</v>
      </c>
      <c r="C1436" s="295">
        <v>1</v>
      </c>
      <c r="D1436" s="295">
        <v>1</v>
      </c>
      <c r="E1436" s="295">
        <v>2</v>
      </c>
      <c r="F1436" s="296"/>
      <c r="G1436" s="296"/>
      <c r="H1436" s="296"/>
      <c r="I1436" s="300">
        <f>PRODUCT(C1436:H1436)</f>
        <v>2</v>
      </c>
      <c r="J1436" s="345"/>
      <c r="T1436" s="32"/>
    </row>
    <row r="1437" spans="1:20" s="35" customFormat="1" ht="19">
      <c r="A1437" s="310"/>
      <c r="B1437" s="294"/>
      <c r="C1437" s="295"/>
      <c r="D1437" s="295"/>
      <c r="E1437" s="295"/>
      <c r="F1437" s="296"/>
      <c r="G1437" s="296"/>
      <c r="H1437" s="296" t="s">
        <v>161</v>
      </c>
      <c r="I1437" s="300">
        <f>I1436</f>
        <v>2</v>
      </c>
      <c r="J1437" s="342" t="s">
        <v>378</v>
      </c>
      <c r="T1437" s="32"/>
    </row>
    <row r="1438" spans="1:20" s="35" customFormat="1">
      <c r="A1438" s="310"/>
      <c r="B1438" s="294"/>
      <c r="C1438" s="295"/>
      <c r="D1438" s="295"/>
      <c r="E1438" s="295"/>
      <c r="F1438" s="296"/>
      <c r="G1438" s="296"/>
      <c r="H1438" s="296"/>
      <c r="I1438" s="300"/>
      <c r="J1438" s="345"/>
      <c r="T1438" s="32"/>
    </row>
    <row r="1439" spans="1:20" s="35" customFormat="1" ht="19">
      <c r="A1439" s="310"/>
      <c r="B1439" s="294" t="s">
        <v>472</v>
      </c>
      <c r="C1439" s="295"/>
      <c r="D1439" s="295"/>
      <c r="E1439" s="295"/>
      <c r="F1439" s="296"/>
      <c r="G1439" s="296"/>
      <c r="H1439" s="296"/>
      <c r="I1439" s="300"/>
      <c r="J1439" s="345"/>
      <c r="T1439" s="32"/>
    </row>
    <row r="1440" spans="1:20" s="35" customFormat="1" ht="19">
      <c r="A1440" s="310"/>
      <c r="B1440" s="294" t="s">
        <v>473</v>
      </c>
      <c r="C1440" s="295">
        <v>1</v>
      </c>
      <c r="D1440" s="295">
        <v>1</v>
      </c>
      <c r="E1440" s="295">
        <v>2</v>
      </c>
      <c r="F1440" s="296">
        <v>3</v>
      </c>
      <c r="G1440" s="296"/>
      <c r="H1440" s="296"/>
      <c r="I1440" s="300">
        <f>PRODUCT(C1440:H1440)</f>
        <v>6</v>
      </c>
      <c r="J1440" s="345"/>
      <c r="T1440" s="32"/>
    </row>
    <row r="1441" spans="1:20" s="35" customFormat="1" ht="19">
      <c r="A1441" s="310"/>
      <c r="B1441" s="294"/>
      <c r="C1441" s="295"/>
      <c r="D1441" s="295"/>
      <c r="E1441" s="295"/>
      <c r="F1441" s="296"/>
      <c r="G1441" s="296"/>
      <c r="H1441" s="296" t="s">
        <v>161</v>
      </c>
      <c r="I1441" s="300">
        <f>I1440</f>
        <v>6</v>
      </c>
      <c r="J1441" s="342" t="s">
        <v>333</v>
      </c>
      <c r="T1441" s="32"/>
    </row>
    <row r="1442" spans="1:20" s="35" customFormat="1">
      <c r="A1442" s="310"/>
      <c r="B1442" s="294"/>
      <c r="C1442" s="295"/>
      <c r="D1442" s="295"/>
      <c r="E1442" s="295"/>
      <c r="F1442" s="296"/>
      <c r="G1442" s="296"/>
      <c r="H1442" s="296"/>
      <c r="I1442" s="300"/>
      <c r="J1442" s="345"/>
      <c r="T1442" s="32"/>
    </row>
    <row r="1443" spans="1:20" s="35" customFormat="1" ht="152">
      <c r="A1443" s="310">
        <v>64</v>
      </c>
      <c r="B1443" s="7" t="s">
        <v>1397</v>
      </c>
      <c r="C1443" s="295"/>
      <c r="D1443" s="295"/>
      <c r="E1443" s="295"/>
      <c r="F1443" s="296"/>
      <c r="G1443" s="296"/>
      <c r="H1443" s="296"/>
      <c r="I1443" s="300"/>
      <c r="J1443" s="345"/>
      <c r="T1443" s="32"/>
    </row>
    <row r="1444" spans="1:20" s="35" customFormat="1" ht="19">
      <c r="A1444" s="310"/>
      <c r="B1444" s="294" t="s">
        <v>474</v>
      </c>
      <c r="C1444" s="295">
        <v>1</v>
      </c>
      <c r="D1444" s="295">
        <v>1</v>
      </c>
      <c r="E1444" s="295">
        <v>2</v>
      </c>
      <c r="F1444" s="296">
        <f>13.5</f>
        <v>13.5</v>
      </c>
      <c r="G1444" s="296"/>
      <c r="H1444" s="296"/>
      <c r="I1444" s="300">
        <f>PRODUCT(C1444:H1444)</f>
        <v>27</v>
      </c>
      <c r="J1444" s="345"/>
      <c r="T1444" s="32"/>
    </row>
    <row r="1445" spans="1:20" s="35" customFormat="1" ht="19">
      <c r="A1445" s="310"/>
      <c r="B1445" s="294" t="s">
        <v>475</v>
      </c>
      <c r="C1445" s="295">
        <v>1</v>
      </c>
      <c r="D1445" s="295">
        <v>1</v>
      </c>
      <c r="E1445" s="295">
        <v>2</v>
      </c>
      <c r="F1445" s="296">
        <v>3.5</v>
      </c>
      <c r="G1445" s="296"/>
      <c r="H1445" s="296"/>
      <c r="I1445" s="300">
        <f>PRODUCT(C1445:H1445)</f>
        <v>7</v>
      </c>
      <c r="J1445" s="345"/>
      <c r="T1445" s="32"/>
    </row>
    <row r="1446" spans="1:20" s="35" customFormat="1" ht="19">
      <c r="A1446" s="310"/>
      <c r="B1446" s="294"/>
      <c r="C1446" s="295"/>
      <c r="D1446" s="295"/>
      <c r="E1446" s="295"/>
      <c r="F1446" s="296"/>
      <c r="G1446" s="296"/>
      <c r="H1446" s="296" t="s">
        <v>78</v>
      </c>
      <c r="I1446" s="300">
        <f>SUM(I1444:I1445)</f>
        <v>34</v>
      </c>
      <c r="J1446" s="345"/>
      <c r="T1446" s="32"/>
    </row>
    <row r="1447" spans="1:20" s="35" customFormat="1" ht="19">
      <c r="A1447" s="310"/>
      <c r="B1447" s="294"/>
      <c r="C1447" s="295"/>
      <c r="D1447" s="295"/>
      <c r="E1447" s="295"/>
      <c r="F1447" s="296"/>
      <c r="G1447" s="296"/>
      <c r="H1447" s="296" t="s">
        <v>161</v>
      </c>
      <c r="I1447" s="300">
        <f>I1446</f>
        <v>34</v>
      </c>
      <c r="J1447" s="345" t="s">
        <v>333</v>
      </c>
      <c r="T1447" s="32"/>
    </row>
    <row r="1448" spans="1:20" s="35" customFormat="1" ht="171">
      <c r="A1448" s="310">
        <v>65</v>
      </c>
      <c r="B1448" s="7" t="s">
        <v>1398</v>
      </c>
      <c r="C1448" s="295"/>
      <c r="D1448" s="295"/>
      <c r="E1448" s="295"/>
      <c r="F1448" s="296"/>
      <c r="G1448" s="296"/>
      <c r="H1448" s="296"/>
      <c r="I1448" s="300"/>
      <c r="J1448" s="345"/>
      <c r="T1448" s="32"/>
    </row>
    <row r="1449" spans="1:20" s="35" customFormat="1" ht="38">
      <c r="A1449" s="310"/>
      <c r="B1449" s="7" t="s">
        <v>476</v>
      </c>
      <c r="C1449" s="295"/>
      <c r="D1449" s="295"/>
      <c r="E1449" s="295"/>
      <c r="F1449" s="296"/>
      <c r="G1449" s="296"/>
      <c r="H1449" s="296"/>
      <c r="I1449" s="300"/>
      <c r="J1449" s="345"/>
      <c r="T1449" s="32"/>
    </row>
    <row r="1450" spans="1:20" s="35" customFormat="1" ht="19">
      <c r="A1450" s="310"/>
      <c r="B1450" s="294" t="s">
        <v>477</v>
      </c>
      <c r="C1450" s="295">
        <v>1</v>
      </c>
      <c r="D1450" s="295">
        <v>1</v>
      </c>
      <c r="E1450" s="295">
        <v>2</v>
      </c>
      <c r="F1450" s="296">
        <v>27.5</v>
      </c>
      <c r="G1450" s="296"/>
      <c r="H1450" s="296"/>
      <c r="I1450" s="300">
        <f>PRODUCT(C1450:H1450)</f>
        <v>55</v>
      </c>
      <c r="J1450" s="345"/>
      <c r="T1450" s="32"/>
    </row>
    <row r="1451" spans="1:20" s="35" customFormat="1" ht="19">
      <c r="A1451" s="310"/>
      <c r="B1451" s="294"/>
      <c r="C1451" s="295"/>
      <c r="D1451" s="295"/>
      <c r="E1451" s="295"/>
      <c r="F1451" s="296"/>
      <c r="G1451" s="296"/>
      <c r="H1451" s="296" t="s">
        <v>161</v>
      </c>
      <c r="I1451" s="300">
        <v>55</v>
      </c>
      <c r="J1451" s="342" t="s">
        <v>333</v>
      </c>
      <c r="T1451" s="32"/>
    </row>
    <row r="1452" spans="1:20" s="35" customFormat="1">
      <c r="A1452" s="310"/>
      <c r="B1452" s="294"/>
      <c r="C1452" s="295"/>
      <c r="D1452" s="295"/>
      <c r="E1452" s="295"/>
      <c r="F1452" s="296"/>
      <c r="G1452" s="296"/>
      <c r="H1452" s="296"/>
      <c r="I1452" s="300"/>
      <c r="J1452" s="345"/>
      <c r="T1452" s="32"/>
    </row>
    <row r="1453" spans="1:20" s="35" customFormat="1" ht="38">
      <c r="A1453" s="310"/>
      <c r="B1453" s="7" t="s">
        <v>478</v>
      </c>
      <c r="C1453" s="295"/>
      <c r="D1453" s="295"/>
      <c r="E1453" s="295"/>
      <c r="F1453" s="296"/>
      <c r="G1453" s="296"/>
      <c r="H1453" s="296"/>
      <c r="I1453" s="300"/>
      <c r="J1453" s="345"/>
      <c r="T1453" s="32"/>
    </row>
    <row r="1454" spans="1:20" s="35" customFormat="1" ht="19">
      <c r="A1454" s="310"/>
      <c r="B1454" s="294" t="s">
        <v>479</v>
      </c>
      <c r="C1454" s="295">
        <v>1</v>
      </c>
      <c r="D1454" s="295">
        <v>1</v>
      </c>
      <c r="E1454" s="295">
        <v>2</v>
      </c>
      <c r="F1454" s="296">
        <v>28.5</v>
      </c>
      <c r="G1454" s="296"/>
      <c r="H1454" s="296"/>
      <c r="I1454" s="300">
        <f>PRODUCT(C1454:H1454)</f>
        <v>57</v>
      </c>
      <c r="J1454" s="345"/>
      <c r="T1454" s="32"/>
    </row>
    <row r="1455" spans="1:20" s="35" customFormat="1" ht="19">
      <c r="A1455" s="310"/>
      <c r="B1455" s="294" t="s">
        <v>480</v>
      </c>
      <c r="C1455" s="295">
        <v>1</v>
      </c>
      <c r="D1455" s="295">
        <v>1</v>
      </c>
      <c r="E1455" s="295">
        <v>2</v>
      </c>
      <c r="F1455" s="296">
        <v>25</v>
      </c>
      <c r="G1455" s="296"/>
      <c r="H1455" s="296"/>
      <c r="I1455" s="300">
        <f>PRODUCT(C1455:H1455)</f>
        <v>50</v>
      </c>
      <c r="J1455" s="345"/>
      <c r="T1455" s="32"/>
    </row>
    <row r="1456" spans="1:20" s="35" customFormat="1" ht="19">
      <c r="A1456" s="310"/>
      <c r="B1456" s="294"/>
      <c r="C1456" s="295"/>
      <c r="D1456" s="295"/>
      <c r="E1456" s="295"/>
      <c r="F1456" s="296"/>
      <c r="G1456" s="296"/>
      <c r="H1456" s="296" t="s">
        <v>78</v>
      </c>
      <c r="I1456" s="300">
        <f>SUM(I1454:I1455)</f>
        <v>107</v>
      </c>
      <c r="J1456" s="341" t="s">
        <v>21</v>
      </c>
      <c r="T1456" s="32"/>
    </row>
    <row r="1457" spans="1:20" s="35" customFormat="1" ht="57">
      <c r="A1457" s="310">
        <v>66</v>
      </c>
      <c r="B1457" s="294" t="s">
        <v>481</v>
      </c>
      <c r="C1457" s="295"/>
      <c r="D1457" s="295"/>
      <c r="E1457" s="295"/>
      <c r="F1457" s="296"/>
      <c r="G1457" s="296"/>
      <c r="H1457" s="296"/>
      <c r="I1457" s="300"/>
      <c r="J1457" s="345"/>
      <c r="T1457" s="32"/>
    </row>
    <row r="1458" spans="1:20" s="35" customFormat="1" ht="19">
      <c r="A1458" s="310"/>
      <c r="B1458" s="294" t="s">
        <v>454</v>
      </c>
      <c r="C1458" s="295"/>
      <c r="D1458" s="295"/>
      <c r="E1458" s="295"/>
      <c r="F1458" s="296"/>
      <c r="G1458" s="296"/>
      <c r="H1458" s="296"/>
      <c r="I1458" s="300"/>
      <c r="J1458" s="345"/>
      <c r="T1458" s="32"/>
    </row>
    <row r="1459" spans="1:20" s="35" customFormat="1">
      <c r="A1459" s="310"/>
      <c r="B1459" s="299" t="s">
        <v>482</v>
      </c>
      <c r="C1459" s="295">
        <v>5</v>
      </c>
      <c r="D1459" s="295">
        <v>1</v>
      </c>
      <c r="E1459" s="295">
        <v>2</v>
      </c>
      <c r="F1459" s="296">
        <v>1.85</v>
      </c>
      <c r="G1459" s="296"/>
      <c r="H1459" s="296"/>
      <c r="I1459" s="300">
        <f>PRODUCT(C1459:H1459)</f>
        <v>18.5</v>
      </c>
      <c r="J1459" s="345"/>
      <c r="T1459" s="32"/>
    </row>
    <row r="1460" spans="1:20" s="35" customFormat="1">
      <c r="A1460" s="310"/>
      <c r="B1460" s="299" t="s">
        <v>483</v>
      </c>
      <c r="C1460" s="295">
        <v>5</v>
      </c>
      <c r="D1460" s="295">
        <v>1</v>
      </c>
      <c r="E1460" s="295">
        <v>2</v>
      </c>
      <c r="F1460" s="296">
        <v>2</v>
      </c>
      <c r="G1460" s="296"/>
      <c r="H1460" s="296"/>
      <c r="I1460" s="300">
        <f>PRODUCT(C1460:H1460)</f>
        <v>20</v>
      </c>
      <c r="J1460" s="345"/>
      <c r="T1460" s="32"/>
    </row>
    <row r="1461" spans="1:20" s="35" customFormat="1" ht="19">
      <c r="A1461" s="310"/>
      <c r="B1461" s="294"/>
      <c r="C1461" s="295"/>
      <c r="D1461" s="295"/>
      <c r="E1461" s="295"/>
      <c r="F1461" s="296"/>
      <c r="G1461" s="296"/>
      <c r="H1461" s="296"/>
      <c r="I1461" s="300">
        <f>SUM(I1459:I1460)</f>
        <v>38.5</v>
      </c>
      <c r="J1461" s="342" t="s">
        <v>333</v>
      </c>
      <c r="T1461" s="32"/>
    </row>
    <row r="1462" spans="1:20" s="35" customFormat="1" ht="38">
      <c r="A1462" s="310">
        <v>67</v>
      </c>
      <c r="B1462" s="294" t="s">
        <v>484</v>
      </c>
      <c r="C1462" s="295"/>
      <c r="D1462" s="295"/>
      <c r="E1462" s="295"/>
      <c r="F1462" s="296"/>
      <c r="G1462" s="296"/>
      <c r="H1462" s="296"/>
      <c r="I1462" s="300"/>
      <c r="J1462" s="345"/>
      <c r="T1462" s="32"/>
    </row>
    <row r="1463" spans="1:20" s="35" customFormat="1" ht="19">
      <c r="A1463" s="310"/>
      <c r="B1463" s="294" t="s">
        <v>426</v>
      </c>
      <c r="C1463" s="295">
        <v>10</v>
      </c>
      <c r="D1463" s="295">
        <v>1</v>
      </c>
      <c r="E1463" s="295">
        <v>1</v>
      </c>
      <c r="F1463" s="296">
        <v>0.75</v>
      </c>
      <c r="G1463" s="296"/>
      <c r="H1463" s="296">
        <v>2.1</v>
      </c>
      <c r="I1463" s="300">
        <f>PRODUCT(C1463,E1463,F1463,G1463,H1463)</f>
        <v>15.75</v>
      </c>
      <c r="J1463" s="345"/>
      <c r="T1463" s="32"/>
    </row>
    <row r="1464" spans="1:20" s="35" customFormat="1" ht="19">
      <c r="A1464" s="310"/>
      <c r="B1464" s="294" t="s">
        <v>425</v>
      </c>
      <c r="C1464" s="295">
        <v>10</v>
      </c>
      <c r="D1464" s="295">
        <v>1</v>
      </c>
      <c r="E1464" s="295">
        <v>1</v>
      </c>
      <c r="F1464" s="296">
        <v>0.75</v>
      </c>
      <c r="G1464" s="296"/>
      <c r="H1464" s="296">
        <v>2.1</v>
      </c>
      <c r="I1464" s="300">
        <f>PRODUCT(C1464,E1464,F1464,G1464,H1464)</f>
        <v>15.75</v>
      </c>
      <c r="J1464" s="345"/>
      <c r="T1464" s="32"/>
    </row>
    <row r="1465" spans="1:20" s="35" customFormat="1" ht="19">
      <c r="A1465" s="310"/>
      <c r="B1465" s="294"/>
      <c r="C1465" s="295"/>
      <c r="D1465" s="295"/>
      <c r="E1465" s="295"/>
      <c r="F1465" s="296"/>
      <c r="G1465" s="296"/>
      <c r="H1465" s="296" t="s">
        <v>78</v>
      </c>
      <c r="I1465" s="300">
        <f>SUM(I1463:I1464)</f>
        <v>31.5</v>
      </c>
      <c r="J1465" s="345" t="s">
        <v>485</v>
      </c>
      <c r="T1465" s="32"/>
    </row>
    <row r="1466" spans="1:20" s="35" customFormat="1" ht="19">
      <c r="A1466" s="318">
        <v>68</v>
      </c>
      <c r="B1466" s="294" t="s">
        <v>486</v>
      </c>
      <c r="C1466" s="315"/>
      <c r="D1466" s="315"/>
      <c r="E1466" s="315"/>
      <c r="F1466" s="316"/>
      <c r="G1466" s="316"/>
      <c r="H1466" s="316"/>
      <c r="I1466" s="317"/>
      <c r="J1466" s="345"/>
      <c r="T1466" s="32"/>
    </row>
    <row r="1467" spans="1:20" s="35" customFormat="1" ht="19">
      <c r="A1467" s="318"/>
      <c r="B1467" s="272" t="s">
        <v>164</v>
      </c>
      <c r="C1467" s="273">
        <v>1</v>
      </c>
      <c r="D1467" s="273">
        <v>2</v>
      </c>
      <c r="E1467" s="273">
        <v>5</v>
      </c>
      <c r="F1467" s="274">
        <v>1.5</v>
      </c>
      <c r="G1467" s="274"/>
      <c r="H1467" s="274">
        <v>1.35</v>
      </c>
      <c r="I1467" s="275">
        <f t="shared" ref="I1467:I1473" si="125">PRODUCT(C1467:H1467)</f>
        <v>20.25</v>
      </c>
      <c r="J1467" s="345"/>
      <c r="T1467" s="32"/>
    </row>
    <row r="1468" spans="1:20" s="35" customFormat="1" ht="19">
      <c r="A1468" s="318"/>
      <c r="B1468" s="272" t="s">
        <v>165</v>
      </c>
      <c r="C1468" s="273">
        <v>1</v>
      </c>
      <c r="D1468" s="273">
        <v>2</v>
      </c>
      <c r="E1468" s="273">
        <v>5</v>
      </c>
      <c r="F1468" s="274">
        <v>1.2</v>
      </c>
      <c r="G1468" s="274"/>
      <c r="H1468" s="274">
        <v>1.35</v>
      </c>
      <c r="I1468" s="275">
        <f t="shared" si="125"/>
        <v>16.200000000000003</v>
      </c>
      <c r="J1468" s="345"/>
      <c r="T1468" s="32"/>
    </row>
    <row r="1469" spans="1:20" s="35" customFormat="1" ht="19">
      <c r="A1469" s="318"/>
      <c r="B1469" s="272" t="s">
        <v>166</v>
      </c>
      <c r="C1469" s="273">
        <v>1</v>
      </c>
      <c r="D1469" s="273">
        <v>2</v>
      </c>
      <c r="E1469" s="273">
        <v>5</v>
      </c>
      <c r="F1469" s="274">
        <v>1.05</v>
      </c>
      <c r="G1469" s="274"/>
      <c r="H1469" s="274">
        <v>1.35</v>
      </c>
      <c r="I1469" s="275">
        <f t="shared" si="125"/>
        <v>14.175000000000001</v>
      </c>
      <c r="J1469" s="345"/>
      <c r="T1469" s="32"/>
    </row>
    <row r="1470" spans="1:20" s="35" customFormat="1" ht="19">
      <c r="A1470" s="318"/>
      <c r="B1470" s="272" t="s">
        <v>167</v>
      </c>
      <c r="C1470" s="273">
        <v>1</v>
      </c>
      <c r="D1470" s="273">
        <v>2</v>
      </c>
      <c r="E1470" s="273">
        <v>5</v>
      </c>
      <c r="F1470" s="274">
        <v>0.9</v>
      </c>
      <c r="G1470" s="274"/>
      <c r="H1470" s="274">
        <v>1.35</v>
      </c>
      <c r="I1470" s="275">
        <f t="shared" si="125"/>
        <v>12.15</v>
      </c>
      <c r="J1470" s="345"/>
      <c r="T1470" s="32"/>
    </row>
    <row r="1471" spans="1:20" s="35" customFormat="1" ht="19">
      <c r="A1471" s="318"/>
      <c r="B1471" s="272" t="s">
        <v>168</v>
      </c>
      <c r="C1471" s="273">
        <v>1</v>
      </c>
      <c r="D1471" s="273">
        <v>2</v>
      </c>
      <c r="E1471" s="273">
        <v>5</v>
      </c>
      <c r="F1471" s="274">
        <v>0.85</v>
      </c>
      <c r="G1471" s="274"/>
      <c r="H1471" s="274">
        <v>1.35</v>
      </c>
      <c r="I1471" s="275">
        <f t="shared" si="125"/>
        <v>11.475000000000001</v>
      </c>
      <c r="J1471" s="345"/>
      <c r="T1471" s="32"/>
    </row>
    <row r="1472" spans="1:20" s="35" customFormat="1" ht="19">
      <c r="A1472" s="318"/>
      <c r="B1472" s="272" t="s">
        <v>169</v>
      </c>
      <c r="C1472" s="273">
        <v>1</v>
      </c>
      <c r="D1472" s="273">
        <v>2</v>
      </c>
      <c r="E1472" s="273">
        <v>5</v>
      </c>
      <c r="F1472" s="293">
        <v>0.6</v>
      </c>
      <c r="G1472" s="274"/>
      <c r="H1472" s="274">
        <v>1.35</v>
      </c>
      <c r="I1472" s="275">
        <f t="shared" si="125"/>
        <v>8.1000000000000014</v>
      </c>
      <c r="J1472" s="345"/>
      <c r="T1472" s="32"/>
    </row>
    <row r="1473" spans="1:20" s="35" customFormat="1" ht="19">
      <c r="A1473" s="318"/>
      <c r="B1473" s="272" t="s">
        <v>379</v>
      </c>
      <c r="C1473" s="273">
        <v>1</v>
      </c>
      <c r="D1473" s="273">
        <v>2</v>
      </c>
      <c r="E1473" s="273">
        <v>5</v>
      </c>
      <c r="F1473" s="274">
        <v>1.2</v>
      </c>
      <c r="G1473" s="274"/>
      <c r="H1473" s="274">
        <v>1.05</v>
      </c>
      <c r="I1473" s="275">
        <f t="shared" si="125"/>
        <v>12.600000000000001</v>
      </c>
      <c r="J1473" s="345"/>
      <c r="T1473" s="32"/>
    </row>
    <row r="1474" spans="1:20" s="35" customFormat="1" ht="19">
      <c r="A1474" s="318"/>
      <c r="B1474" s="314"/>
      <c r="C1474" s="315"/>
      <c r="D1474" s="315"/>
      <c r="E1474" s="315"/>
      <c r="F1474" s="316"/>
      <c r="G1474" s="316"/>
      <c r="H1474" s="316"/>
      <c r="I1474" s="317">
        <f>SUM(I1467:I1473)</f>
        <v>94.949999999999989</v>
      </c>
      <c r="J1474" s="345" t="s">
        <v>20</v>
      </c>
      <c r="T1474" s="32"/>
    </row>
    <row r="1475" spans="1:20" s="35" customFormat="1" ht="19">
      <c r="A1475" s="310">
        <v>69</v>
      </c>
      <c r="B1475" s="294" t="s">
        <v>487</v>
      </c>
      <c r="C1475" s="295"/>
      <c r="D1475" s="295"/>
      <c r="E1475" s="295"/>
      <c r="F1475" s="296"/>
      <c r="G1475" s="296"/>
      <c r="H1475" s="296"/>
      <c r="I1475" s="300"/>
      <c r="J1475" s="351"/>
      <c r="T1475" s="32"/>
    </row>
    <row r="1476" spans="1:20" s="35" customFormat="1" ht="19">
      <c r="A1476" s="310"/>
      <c r="B1476" s="294" t="s">
        <v>488</v>
      </c>
      <c r="C1476" s="295">
        <v>1</v>
      </c>
      <c r="D1476" s="295">
        <v>2</v>
      </c>
      <c r="E1476" s="295">
        <v>2</v>
      </c>
      <c r="F1476" s="296"/>
      <c r="G1476" s="296"/>
      <c r="H1476" s="296"/>
      <c r="I1476" s="300">
        <f>PRODUCT(C1476:H1476)</f>
        <v>4</v>
      </c>
      <c r="J1476" s="351" t="s">
        <v>378</v>
      </c>
      <c r="T1476" s="32"/>
    </row>
    <row r="1477" spans="1:20" s="35" customFormat="1">
      <c r="A1477" s="310"/>
      <c r="B1477" s="294">
        <v>6</v>
      </c>
      <c r="C1477" s="295"/>
      <c r="D1477" s="295"/>
      <c r="E1477" s="295"/>
      <c r="F1477" s="296"/>
      <c r="G1477" s="296"/>
      <c r="H1477" s="296"/>
      <c r="I1477" s="300"/>
      <c r="J1477" s="351"/>
      <c r="T1477" s="32"/>
    </row>
    <row r="1478" spans="1:20" s="35" customFormat="1" ht="38">
      <c r="A1478" s="310">
        <v>70</v>
      </c>
      <c r="B1478" s="294" t="s">
        <v>489</v>
      </c>
      <c r="C1478" s="295"/>
      <c r="D1478" s="295"/>
      <c r="E1478" s="295"/>
      <c r="F1478" s="296"/>
      <c r="G1478" s="296"/>
      <c r="H1478" s="296"/>
      <c r="I1478" s="300"/>
      <c r="J1478" s="351"/>
      <c r="T1478" s="32"/>
    </row>
    <row r="1479" spans="1:20" s="35" customFormat="1" ht="19">
      <c r="A1479" s="310"/>
      <c r="B1479" s="294" t="s">
        <v>488</v>
      </c>
      <c r="C1479" s="295">
        <v>1</v>
      </c>
      <c r="D1479" s="295">
        <v>1</v>
      </c>
      <c r="E1479" s="295">
        <v>2</v>
      </c>
      <c r="F1479" s="296"/>
      <c r="G1479" s="296"/>
      <c r="H1479" s="296"/>
      <c r="I1479" s="300">
        <f>PRODUCT(C1479:H1479)</f>
        <v>2</v>
      </c>
      <c r="J1479" s="351" t="s">
        <v>378</v>
      </c>
      <c r="T1479" s="32"/>
    </row>
    <row r="1480" spans="1:20" s="35" customFormat="1">
      <c r="A1480" s="318"/>
      <c r="B1480" s="314"/>
      <c r="C1480" s="315"/>
      <c r="D1480" s="315"/>
      <c r="E1480" s="315"/>
      <c r="F1480" s="316"/>
      <c r="G1480" s="316"/>
      <c r="H1480" s="316"/>
      <c r="I1480" s="317"/>
      <c r="J1480" s="345"/>
      <c r="T1480" s="32"/>
    </row>
    <row r="1481" spans="1:20" s="35" customFormat="1" ht="38">
      <c r="A1481" s="318">
        <v>71</v>
      </c>
      <c r="B1481" s="313" t="s">
        <v>490</v>
      </c>
      <c r="C1481" s="315"/>
      <c r="D1481" s="315"/>
      <c r="E1481" s="315"/>
      <c r="F1481" s="316"/>
      <c r="G1481" s="316"/>
      <c r="H1481" s="316"/>
      <c r="I1481" s="317"/>
      <c r="J1481" s="345"/>
      <c r="T1481" s="32"/>
    </row>
    <row r="1482" spans="1:20" s="35" customFormat="1">
      <c r="A1482" s="318"/>
      <c r="B1482" s="314" t="s">
        <v>491</v>
      </c>
      <c r="C1482" s="315">
        <v>2</v>
      </c>
      <c r="D1482" s="315">
        <v>1</v>
      </c>
      <c r="E1482" s="315">
        <v>1</v>
      </c>
      <c r="F1482" s="316">
        <v>10.87</v>
      </c>
      <c r="G1482" s="316">
        <v>18.690000000000001</v>
      </c>
      <c r="H1482" s="316"/>
      <c r="I1482" s="317">
        <f>PRODUCT(C1482:H1482)</f>
        <v>406.32060000000001</v>
      </c>
      <c r="J1482" s="345"/>
      <c r="T1482" s="32"/>
    </row>
    <row r="1483" spans="1:20" s="35" customFormat="1" ht="19">
      <c r="A1483" s="318"/>
      <c r="B1483" s="314"/>
      <c r="C1483" s="315"/>
      <c r="D1483" s="315"/>
      <c r="E1483" s="315"/>
      <c r="F1483" s="316"/>
      <c r="G1483" s="316"/>
      <c r="H1483" s="316" t="s">
        <v>13</v>
      </c>
      <c r="I1483" s="317">
        <v>406.4</v>
      </c>
      <c r="J1483" s="345" t="s">
        <v>260</v>
      </c>
      <c r="T1483" s="32"/>
    </row>
    <row r="1484" spans="1:20" s="35" customFormat="1">
      <c r="A1484" s="318"/>
      <c r="B1484" s="314"/>
      <c r="C1484" s="315"/>
      <c r="D1484" s="315"/>
      <c r="E1484" s="315"/>
      <c r="F1484" s="316"/>
      <c r="G1484" s="316"/>
      <c r="H1484" s="316"/>
      <c r="I1484" s="317"/>
      <c r="J1484" s="345"/>
      <c r="T1484" s="32"/>
    </row>
    <row r="1485" spans="1:20" s="35" customFormat="1" ht="133">
      <c r="A1485" s="310">
        <v>72</v>
      </c>
      <c r="B1485" s="320" t="s">
        <v>1399</v>
      </c>
      <c r="C1485" s="295"/>
      <c r="D1485" s="295"/>
      <c r="E1485" s="295"/>
      <c r="F1485" s="296"/>
      <c r="G1485" s="296"/>
      <c r="H1485" s="296"/>
      <c r="I1485" s="300"/>
      <c r="J1485" s="345"/>
      <c r="T1485" s="32"/>
    </row>
    <row r="1486" spans="1:20" s="35" customFormat="1" ht="19">
      <c r="A1486" s="310"/>
      <c r="B1486" s="294" t="s">
        <v>492</v>
      </c>
      <c r="C1486" s="295">
        <v>10</v>
      </c>
      <c r="D1486" s="295">
        <v>1</v>
      </c>
      <c r="E1486" s="295">
        <v>1</v>
      </c>
      <c r="F1486" s="296"/>
      <c r="G1486" s="296"/>
      <c r="H1486" s="296"/>
      <c r="I1486" s="300">
        <f>PRODUCT(C1486:H1486)</f>
        <v>10</v>
      </c>
      <c r="J1486" s="345"/>
      <c r="T1486" s="32"/>
    </row>
    <row r="1487" spans="1:20" s="35" customFormat="1" ht="19">
      <c r="A1487" s="310"/>
      <c r="B1487" s="294" t="s">
        <v>493</v>
      </c>
      <c r="C1487" s="295">
        <v>10</v>
      </c>
      <c r="D1487" s="295">
        <v>1</v>
      </c>
      <c r="E1487" s="295">
        <v>1</v>
      </c>
      <c r="F1487" s="296"/>
      <c r="G1487" s="296"/>
      <c r="H1487" s="296"/>
      <c r="I1487" s="300">
        <f>PRODUCT(C1487:H1487)</f>
        <v>10</v>
      </c>
      <c r="J1487" s="345"/>
      <c r="T1487" s="32"/>
    </row>
    <row r="1488" spans="1:20" s="35" customFormat="1" ht="19">
      <c r="A1488" s="310"/>
      <c r="B1488" s="294"/>
      <c r="C1488" s="295"/>
      <c r="D1488" s="295"/>
      <c r="E1488" s="295"/>
      <c r="F1488" s="296"/>
      <c r="G1488" s="296"/>
      <c r="H1488" s="296" t="s">
        <v>161</v>
      </c>
      <c r="I1488" s="300">
        <f>SUM(I1486:I1487)</f>
        <v>20</v>
      </c>
      <c r="J1488" s="351" t="s">
        <v>378</v>
      </c>
      <c r="T1488" s="32"/>
    </row>
    <row r="1489" spans="1:20" s="35" customFormat="1">
      <c r="A1489" s="318"/>
      <c r="B1489" s="314" t="s">
        <v>494</v>
      </c>
      <c r="C1489" s="315"/>
      <c r="D1489" s="315"/>
      <c r="E1489" s="315"/>
      <c r="F1489" s="316"/>
      <c r="G1489" s="316"/>
      <c r="H1489" s="316"/>
      <c r="I1489" s="317"/>
      <c r="J1489" s="345"/>
      <c r="T1489" s="32"/>
    </row>
    <row r="1490" spans="1:20" ht="38">
      <c r="A1490" s="310">
        <v>73</v>
      </c>
      <c r="B1490" s="294" t="s">
        <v>495</v>
      </c>
      <c r="C1490" s="295"/>
      <c r="D1490" s="295"/>
      <c r="E1490" s="295"/>
      <c r="F1490" s="296"/>
      <c r="G1490" s="296"/>
      <c r="H1490" s="296"/>
      <c r="I1490" s="300"/>
      <c r="J1490" s="345"/>
    </row>
    <row r="1491" spans="1:20" s="35" customFormat="1" ht="19">
      <c r="A1491" s="310"/>
      <c r="B1491" s="294" t="s">
        <v>496</v>
      </c>
      <c r="C1491" s="295"/>
      <c r="D1491" s="295"/>
      <c r="E1491" s="295"/>
      <c r="F1491" s="296"/>
      <c r="G1491" s="296"/>
      <c r="H1491" s="296"/>
      <c r="I1491" s="300"/>
      <c r="J1491" s="345"/>
      <c r="T1491" s="32"/>
    </row>
    <row r="1492" spans="1:20" s="35" customFormat="1" ht="19">
      <c r="A1492" s="310"/>
      <c r="B1492" s="294" t="s">
        <v>497</v>
      </c>
      <c r="C1492" s="295"/>
      <c r="D1492" s="295"/>
      <c r="E1492" s="295"/>
      <c r="F1492" s="296"/>
      <c r="G1492" s="296"/>
      <c r="H1492" s="296"/>
      <c r="I1492" s="300"/>
      <c r="J1492" s="345"/>
      <c r="T1492" s="32"/>
    </row>
    <row r="1493" spans="1:20" s="35" customFormat="1" ht="19">
      <c r="A1493" s="310"/>
      <c r="B1493" s="294" t="s">
        <v>498</v>
      </c>
      <c r="C1493" s="295">
        <v>1</v>
      </c>
      <c r="D1493" s="295">
        <v>1</v>
      </c>
      <c r="E1493" s="295">
        <v>1</v>
      </c>
      <c r="F1493" s="296"/>
      <c r="G1493" s="296"/>
      <c r="H1493" s="296"/>
      <c r="I1493" s="300">
        <f t="shared" ref="I1493:I1494" si="126">PRODUCT(C1493:H1493)</f>
        <v>1</v>
      </c>
      <c r="J1493" s="345"/>
      <c r="T1493" s="32"/>
    </row>
    <row r="1494" spans="1:20" s="35" customFormat="1" ht="19">
      <c r="A1494" s="310"/>
      <c r="B1494" s="294" t="s">
        <v>499</v>
      </c>
      <c r="C1494" s="295">
        <v>1</v>
      </c>
      <c r="D1494" s="295">
        <v>1</v>
      </c>
      <c r="E1494" s="295">
        <v>20</v>
      </c>
      <c r="F1494" s="296"/>
      <c r="G1494" s="296"/>
      <c r="H1494" s="296"/>
      <c r="I1494" s="300">
        <f t="shared" si="126"/>
        <v>20</v>
      </c>
      <c r="J1494" s="345"/>
      <c r="T1494" s="32"/>
    </row>
    <row r="1495" spans="1:20" s="35" customFormat="1" ht="19">
      <c r="A1495" s="310"/>
      <c r="B1495" s="294" t="s">
        <v>457</v>
      </c>
      <c r="C1495" s="295"/>
      <c r="D1495" s="295"/>
      <c r="E1495" s="295"/>
      <c r="F1495" s="296"/>
      <c r="G1495" s="296"/>
      <c r="H1495" s="296"/>
      <c r="I1495" s="300"/>
      <c r="J1495" s="345"/>
      <c r="T1495" s="32"/>
    </row>
    <row r="1496" spans="1:20" s="35" customFormat="1" ht="19">
      <c r="A1496" s="310"/>
      <c r="B1496" s="294" t="s">
        <v>500</v>
      </c>
      <c r="C1496" s="295">
        <v>10</v>
      </c>
      <c r="D1496" s="295">
        <v>1</v>
      </c>
      <c r="E1496" s="295">
        <v>2</v>
      </c>
      <c r="F1496" s="296"/>
      <c r="G1496" s="296"/>
      <c r="H1496" s="296"/>
      <c r="I1496" s="300">
        <f t="shared" ref="I1496:I1504" si="127">PRODUCT(C1496:H1496)</f>
        <v>20</v>
      </c>
      <c r="J1496" s="345"/>
      <c r="T1496" s="32"/>
    </row>
    <row r="1497" spans="1:20" s="35" customFormat="1" ht="19">
      <c r="A1497" s="310"/>
      <c r="B1497" s="294" t="s">
        <v>501</v>
      </c>
      <c r="C1497" s="295">
        <v>10</v>
      </c>
      <c r="D1497" s="295">
        <v>1</v>
      </c>
      <c r="E1497" s="295">
        <v>2</v>
      </c>
      <c r="F1497" s="296"/>
      <c r="G1497" s="296"/>
      <c r="H1497" s="296"/>
      <c r="I1497" s="300">
        <f t="shared" si="127"/>
        <v>20</v>
      </c>
      <c r="J1497" s="345"/>
      <c r="T1497" s="32"/>
    </row>
    <row r="1498" spans="1:20" s="35" customFormat="1" ht="19">
      <c r="A1498" s="310"/>
      <c r="B1498" s="294" t="s">
        <v>502</v>
      </c>
      <c r="C1498" s="295">
        <v>10</v>
      </c>
      <c r="D1498" s="295">
        <v>1</v>
      </c>
      <c r="E1498" s="295">
        <v>2</v>
      </c>
      <c r="F1498" s="296"/>
      <c r="G1498" s="296"/>
      <c r="H1498" s="296"/>
      <c r="I1498" s="300">
        <f t="shared" si="127"/>
        <v>20</v>
      </c>
      <c r="J1498" s="345"/>
      <c r="T1498" s="32"/>
    </row>
    <row r="1499" spans="1:20" s="35" customFormat="1" ht="19">
      <c r="A1499" s="310"/>
      <c r="B1499" s="294" t="s">
        <v>84</v>
      </c>
      <c r="C1499" s="295">
        <v>10</v>
      </c>
      <c r="D1499" s="295">
        <v>1</v>
      </c>
      <c r="E1499" s="295">
        <v>1</v>
      </c>
      <c r="F1499" s="296"/>
      <c r="G1499" s="296"/>
      <c r="H1499" s="296"/>
      <c r="I1499" s="300">
        <f t="shared" si="127"/>
        <v>10</v>
      </c>
      <c r="J1499" s="345"/>
      <c r="T1499" s="32"/>
    </row>
    <row r="1500" spans="1:20" ht="19">
      <c r="A1500" s="310"/>
      <c r="B1500" s="294" t="s">
        <v>503</v>
      </c>
      <c r="C1500" s="295">
        <v>10</v>
      </c>
      <c r="D1500" s="295">
        <v>1</v>
      </c>
      <c r="E1500" s="295">
        <v>1</v>
      </c>
      <c r="F1500" s="296"/>
      <c r="G1500" s="296"/>
      <c r="H1500" s="296"/>
      <c r="I1500" s="300">
        <f t="shared" si="127"/>
        <v>10</v>
      </c>
      <c r="J1500" s="345"/>
    </row>
    <row r="1501" spans="1:20" ht="19">
      <c r="A1501" s="310"/>
      <c r="B1501" s="294" t="s">
        <v>504</v>
      </c>
      <c r="C1501" s="295">
        <v>10</v>
      </c>
      <c r="D1501" s="295">
        <v>1</v>
      </c>
      <c r="E1501" s="295">
        <v>1</v>
      </c>
      <c r="F1501" s="296"/>
      <c r="G1501" s="296"/>
      <c r="H1501" s="296"/>
      <c r="I1501" s="300">
        <f t="shared" si="127"/>
        <v>10</v>
      </c>
      <c r="J1501" s="345"/>
    </row>
    <row r="1502" spans="1:20" ht="19">
      <c r="A1502" s="310"/>
      <c r="B1502" s="294" t="s">
        <v>505</v>
      </c>
      <c r="C1502" s="295">
        <v>10</v>
      </c>
      <c r="D1502" s="295">
        <v>1</v>
      </c>
      <c r="E1502" s="295">
        <v>1</v>
      </c>
      <c r="F1502" s="296"/>
      <c r="G1502" s="296"/>
      <c r="H1502" s="296"/>
      <c r="I1502" s="300">
        <f t="shared" si="127"/>
        <v>10</v>
      </c>
      <c r="J1502" s="345"/>
    </row>
    <row r="1503" spans="1:20" ht="19">
      <c r="A1503" s="310"/>
      <c r="B1503" s="294" t="s">
        <v>506</v>
      </c>
      <c r="C1503" s="295">
        <v>10</v>
      </c>
      <c r="D1503" s="295">
        <v>1</v>
      </c>
      <c r="E1503" s="295">
        <v>1</v>
      </c>
      <c r="F1503" s="296"/>
      <c r="G1503" s="296"/>
      <c r="H1503" s="296"/>
      <c r="I1503" s="300">
        <f t="shared" si="127"/>
        <v>10</v>
      </c>
      <c r="J1503" s="345"/>
    </row>
    <row r="1504" spans="1:20" ht="19">
      <c r="A1504" s="310"/>
      <c r="B1504" s="294" t="s">
        <v>507</v>
      </c>
      <c r="C1504" s="295">
        <v>10</v>
      </c>
      <c r="D1504" s="295">
        <v>1</v>
      </c>
      <c r="E1504" s="295">
        <v>1</v>
      </c>
      <c r="F1504" s="296"/>
      <c r="G1504" s="296"/>
      <c r="H1504" s="296"/>
      <c r="I1504" s="300">
        <f t="shared" si="127"/>
        <v>10</v>
      </c>
      <c r="J1504" s="345"/>
    </row>
    <row r="1505" spans="1:20" ht="19">
      <c r="A1505" s="310"/>
      <c r="B1505" s="294"/>
      <c r="C1505" s="295"/>
      <c r="D1505" s="295"/>
      <c r="E1505" s="295"/>
      <c r="F1505" s="296"/>
      <c r="G1505" s="296"/>
      <c r="H1505" s="296" t="s">
        <v>78</v>
      </c>
      <c r="I1505" s="300">
        <f>SUM(I1493:I1504)</f>
        <v>141</v>
      </c>
      <c r="J1505" s="341"/>
    </row>
    <row r="1506" spans="1:20" s="35" customFormat="1" ht="19">
      <c r="A1506" s="310"/>
      <c r="B1506" s="294"/>
      <c r="C1506" s="295"/>
      <c r="D1506" s="295"/>
      <c r="E1506" s="295"/>
      <c r="F1506" s="296"/>
      <c r="G1506" s="296"/>
      <c r="H1506" s="296" t="s">
        <v>161</v>
      </c>
      <c r="I1506" s="300">
        <f>I1505</f>
        <v>141</v>
      </c>
      <c r="J1506" s="342" t="s">
        <v>378</v>
      </c>
      <c r="T1506" s="32"/>
    </row>
    <row r="1507" spans="1:20" s="35" customFormat="1" ht="19">
      <c r="A1507" s="310"/>
      <c r="B1507" s="294" t="s">
        <v>508</v>
      </c>
      <c r="C1507" s="295"/>
      <c r="D1507" s="295"/>
      <c r="E1507" s="295"/>
      <c r="F1507" s="296"/>
      <c r="G1507" s="296"/>
      <c r="H1507" s="296"/>
      <c r="I1507" s="300"/>
      <c r="J1507" s="345"/>
      <c r="T1507" s="32"/>
    </row>
    <row r="1508" spans="1:20" s="35" customFormat="1" ht="19">
      <c r="A1508" s="310"/>
      <c r="B1508" s="294" t="s">
        <v>497</v>
      </c>
      <c r="C1508" s="295"/>
      <c r="D1508" s="295"/>
      <c r="E1508" s="295"/>
      <c r="F1508" s="296"/>
      <c r="G1508" s="296"/>
      <c r="H1508" s="296"/>
      <c r="I1508" s="300"/>
      <c r="J1508" s="345"/>
      <c r="T1508" s="32"/>
    </row>
    <row r="1509" spans="1:20" s="35" customFormat="1" ht="19">
      <c r="A1509" s="310"/>
      <c r="B1509" s="294" t="s">
        <v>498</v>
      </c>
      <c r="C1509" s="295">
        <v>1</v>
      </c>
      <c r="D1509" s="295">
        <v>1</v>
      </c>
      <c r="E1509" s="295">
        <v>1</v>
      </c>
      <c r="F1509" s="296"/>
      <c r="G1509" s="296"/>
      <c r="H1509" s="296"/>
      <c r="I1509" s="300">
        <f t="shared" ref="I1509:I1511" si="128">PRODUCT(C1509:H1509)</f>
        <v>1</v>
      </c>
      <c r="J1509" s="345"/>
      <c r="T1509" s="32"/>
    </row>
    <row r="1510" spans="1:20" s="35" customFormat="1" ht="19">
      <c r="A1510" s="310"/>
      <c r="B1510" s="294" t="s">
        <v>509</v>
      </c>
      <c r="C1510" s="295">
        <v>1</v>
      </c>
      <c r="D1510" s="295">
        <v>1</v>
      </c>
      <c r="E1510" s="295">
        <v>6</v>
      </c>
      <c r="F1510" s="296"/>
      <c r="G1510" s="296"/>
      <c r="H1510" s="296"/>
      <c r="I1510" s="300">
        <f t="shared" si="128"/>
        <v>6</v>
      </c>
      <c r="J1510" s="345"/>
      <c r="T1510" s="32"/>
    </row>
    <row r="1511" spans="1:20" s="35" customFormat="1" ht="19">
      <c r="A1511" s="310"/>
      <c r="B1511" s="294" t="s">
        <v>510</v>
      </c>
      <c r="C1511" s="295">
        <v>1</v>
      </c>
      <c r="D1511" s="295">
        <v>1</v>
      </c>
      <c r="E1511" s="295">
        <v>1</v>
      </c>
      <c r="F1511" s="296"/>
      <c r="G1511" s="296"/>
      <c r="H1511" s="296"/>
      <c r="I1511" s="300">
        <f t="shared" si="128"/>
        <v>1</v>
      </c>
      <c r="J1511" s="345"/>
      <c r="T1511" s="32"/>
    </row>
    <row r="1512" spans="1:20" s="35" customFormat="1" ht="19">
      <c r="A1512" s="310"/>
      <c r="B1512" s="294" t="s">
        <v>454</v>
      </c>
      <c r="C1512" s="295"/>
      <c r="D1512" s="295"/>
      <c r="E1512" s="295"/>
      <c r="F1512" s="296"/>
      <c r="G1512" s="296"/>
      <c r="H1512" s="296"/>
      <c r="I1512" s="300"/>
      <c r="J1512" s="345"/>
      <c r="T1512" s="32"/>
    </row>
    <row r="1513" spans="1:20" s="35" customFormat="1" ht="19">
      <c r="A1513" s="310"/>
      <c r="B1513" s="294" t="s">
        <v>500</v>
      </c>
      <c r="C1513" s="295">
        <v>10</v>
      </c>
      <c r="D1513" s="295">
        <v>1</v>
      </c>
      <c r="E1513" s="295">
        <v>1</v>
      </c>
      <c r="F1513" s="296"/>
      <c r="G1513" s="296"/>
      <c r="H1513" s="296"/>
      <c r="I1513" s="300">
        <f t="shared" ref="I1513:I1519" si="129">PRODUCT(C1513:H1513)</f>
        <v>10</v>
      </c>
      <c r="J1513" s="345"/>
      <c r="T1513" s="32"/>
    </row>
    <row r="1514" spans="1:20" s="35" customFormat="1" ht="19">
      <c r="A1514" s="310"/>
      <c r="B1514" s="294" t="s">
        <v>501</v>
      </c>
      <c r="C1514" s="295">
        <v>10</v>
      </c>
      <c r="D1514" s="295">
        <v>1</v>
      </c>
      <c r="E1514" s="295">
        <v>1</v>
      </c>
      <c r="F1514" s="296"/>
      <c r="G1514" s="296"/>
      <c r="H1514" s="296"/>
      <c r="I1514" s="300">
        <f t="shared" si="129"/>
        <v>10</v>
      </c>
      <c r="J1514" s="345"/>
      <c r="T1514" s="32"/>
    </row>
    <row r="1515" spans="1:20" s="35" customFormat="1" ht="19">
      <c r="A1515" s="310"/>
      <c r="B1515" s="294" t="s">
        <v>502</v>
      </c>
      <c r="C1515" s="295">
        <v>10</v>
      </c>
      <c r="D1515" s="295">
        <v>1</v>
      </c>
      <c r="E1515" s="295">
        <v>1</v>
      </c>
      <c r="F1515" s="296"/>
      <c r="G1515" s="296"/>
      <c r="H1515" s="296"/>
      <c r="I1515" s="300">
        <f t="shared" si="129"/>
        <v>10</v>
      </c>
      <c r="J1515" s="345"/>
      <c r="T1515" s="32"/>
    </row>
    <row r="1516" spans="1:20" s="35" customFormat="1" ht="19">
      <c r="A1516" s="310"/>
      <c r="B1516" s="294" t="s">
        <v>84</v>
      </c>
      <c r="C1516" s="295">
        <v>10</v>
      </c>
      <c r="D1516" s="295">
        <v>1</v>
      </c>
      <c r="E1516" s="295">
        <v>2</v>
      </c>
      <c r="F1516" s="296"/>
      <c r="G1516" s="296"/>
      <c r="H1516" s="296"/>
      <c r="I1516" s="300">
        <f t="shared" si="129"/>
        <v>20</v>
      </c>
      <c r="J1516" s="345"/>
      <c r="T1516" s="32"/>
    </row>
    <row r="1517" spans="1:20" s="35" customFormat="1" ht="19">
      <c r="A1517" s="310"/>
      <c r="B1517" s="294" t="s">
        <v>511</v>
      </c>
      <c r="C1517" s="295">
        <v>10</v>
      </c>
      <c r="D1517" s="295">
        <v>1</v>
      </c>
      <c r="E1517" s="295">
        <v>2</v>
      </c>
      <c r="F1517" s="296"/>
      <c r="G1517" s="296"/>
      <c r="H1517" s="296"/>
      <c r="I1517" s="300">
        <f t="shared" si="129"/>
        <v>20</v>
      </c>
      <c r="J1517" s="345"/>
      <c r="T1517" s="32"/>
    </row>
    <row r="1518" spans="1:20" s="35" customFormat="1" ht="19">
      <c r="A1518" s="310"/>
      <c r="B1518" s="294" t="s">
        <v>512</v>
      </c>
      <c r="C1518" s="295">
        <v>10</v>
      </c>
      <c r="D1518" s="295">
        <v>1</v>
      </c>
      <c r="E1518" s="295">
        <v>2</v>
      </c>
      <c r="F1518" s="296"/>
      <c r="G1518" s="296"/>
      <c r="H1518" s="296"/>
      <c r="I1518" s="300">
        <f t="shared" si="129"/>
        <v>20</v>
      </c>
      <c r="J1518" s="345"/>
      <c r="T1518" s="32"/>
    </row>
    <row r="1519" spans="1:20" s="35" customFormat="1" ht="19">
      <c r="A1519" s="310"/>
      <c r="B1519" s="294" t="s">
        <v>187</v>
      </c>
      <c r="C1519" s="295">
        <v>1</v>
      </c>
      <c r="D1519" s="295">
        <v>1</v>
      </c>
      <c r="E1519" s="295">
        <v>2</v>
      </c>
      <c r="F1519" s="296"/>
      <c r="G1519" s="296"/>
      <c r="H1519" s="296"/>
      <c r="I1519" s="300">
        <f t="shared" si="129"/>
        <v>2</v>
      </c>
      <c r="J1519" s="345"/>
      <c r="T1519" s="32"/>
    </row>
    <row r="1520" spans="1:20" s="35" customFormat="1" ht="19">
      <c r="A1520" s="310"/>
      <c r="B1520" s="294"/>
      <c r="C1520" s="295"/>
      <c r="D1520" s="295"/>
      <c r="E1520" s="295"/>
      <c r="F1520" s="296"/>
      <c r="G1520" s="296"/>
      <c r="H1520" s="296" t="s">
        <v>78</v>
      </c>
      <c r="I1520" s="300">
        <f>SUM(I1509:I1519)</f>
        <v>100</v>
      </c>
      <c r="J1520" s="341"/>
      <c r="T1520" s="32"/>
    </row>
    <row r="1521" spans="1:20" s="35" customFormat="1" ht="19">
      <c r="A1521" s="310"/>
      <c r="B1521" s="294"/>
      <c r="C1521" s="295"/>
      <c r="D1521" s="295"/>
      <c r="E1521" s="295"/>
      <c r="F1521" s="296"/>
      <c r="G1521" s="296"/>
      <c r="H1521" s="296" t="s">
        <v>161</v>
      </c>
      <c r="I1521" s="300">
        <f>I1520</f>
        <v>100</v>
      </c>
      <c r="J1521" s="342" t="s">
        <v>378</v>
      </c>
      <c r="T1521" s="32"/>
    </row>
    <row r="1522" spans="1:20" s="35" customFormat="1">
      <c r="A1522" s="310"/>
      <c r="B1522" s="294"/>
      <c r="C1522" s="295"/>
      <c r="D1522" s="295"/>
      <c r="E1522" s="295"/>
      <c r="F1522" s="296"/>
      <c r="G1522" s="296"/>
      <c r="H1522" s="296"/>
      <c r="I1522" s="300"/>
      <c r="J1522" s="342"/>
      <c r="T1522" s="32"/>
    </row>
    <row r="1523" spans="1:20" s="35" customFormat="1" ht="19">
      <c r="A1523" s="310"/>
      <c r="B1523" s="294" t="s">
        <v>513</v>
      </c>
      <c r="C1523" s="295"/>
      <c r="D1523" s="295"/>
      <c r="E1523" s="295"/>
      <c r="F1523" s="296"/>
      <c r="G1523" s="296"/>
      <c r="H1523" s="296"/>
      <c r="I1523" s="300"/>
      <c r="J1523" s="345"/>
      <c r="T1523" s="32"/>
    </row>
    <row r="1524" spans="1:20" s="35" customFormat="1" ht="19">
      <c r="A1524" s="310"/>
      <c r="B1524" s="294" t="s">
        <v>514</v>
      </c>
      <c r="C1524" s="295">
        <v>10</v>
      </c>
      <c r="D1524" s="295">
        <v>1</v>
      </c>
      <c r="E1524" s="295">
        <v>1</v>
      </c>
      <c r="F1524" s="296"/>
      <c r="G1524" s="296"/>
      <c r="H1524" s="296"/>
      <c r="I1524" s="300">
        <f>PRODUCT(C1524:H1524)</f>
        <v>10</v>
      </c>
      <c r="J1524" s="345" t="s">
        <v>1</v>
      </c>
      <c r="T1524" s="32"/>
    </row>
    <row r="1525" spans="1:20" s="35" customFormat="1">
      <c r="A1525" s="310"/>
      <c r="B1525" s="294"/>
      <c r="C1525" s="295"/>
      <c r="D1525" s="295"/>
      <c r="E1525" s="295"/>
      <c r="F1525" s="296"/>
      <c r="G1525" s="296"/>
      <c r="H1525" s="296"/>
      <c r="I1525" s="300"/>
      <c r="J1525" s="345"/>
      <c r="T1525" s="32"/>
    </row>
    <row r="1526" spans="1:20" s="35" customFormat="1" ht="38">
      <c r="A1526" s="310">
        <v>74</v>
      </c>
      <c r="B1526" s="294" t="s">
        <v>515</v>
      </c>
      <c r="C1526" s="295"/>
      <c r="D1526" s="295"/>
      <c r="E1526" s="295"/>
      <c r="F1526" s="296"/>
      <c r="G1526" s="296"/>
      <c r="H1526" s="296"/>
      <c r="I1526" s="300"/>
      <c r="J1526" s="345"/>
      <c r="T1526" s="32"/>
    </row>
    <row r="1527" spans="1:20" s="35" customFormat="1" ht="19">
      <c r="A1527" s="318"/>
      <c r="B1527" s="313" t="s">
        <v>452</v>
      </c>
      <c r="C1527" s="315"/>
      <c r="D1527" s="315"/>
      <c r="E1527" s="315"/>
      <c r="F1527" s="316"/>
      <c r="G1527" s="316"/>
      <c r="H1527" s="316"/>
      <c r="I1527" s="317"/>
      <c r="J1527" s="345"/>
      <c r="T1527" s="32"/>
    </row>
    <row r="1528" spans="1:20" s="35" customFormat="1">
      <c r="A1528" s="318"/>
      <c r="B1528" s="314" t="s">
        <v>208</v>
      </c>
      <c r="C1528" s="315">
        <v>1</v>
      </c>
      <c r="D1528" s="315">
        <v>1</v>
      </c>
      <c r="E1528" s="315">
        <v>1</v>
      </c>
      <c r="F1528" s="316"/>
      <c r="G1528" s="316"/>
      <c r="H1528" s="316"/>
      <c r="I1528" s="317">
        <f>PRODUCT(C1528:H1528)</f>
        <v>1</v>
      </c>
      <c r="J1528" s="345"/>
      <c r="T1528" s="32"/>
    </row>
    <row r="1529" spans="1:20" s="35" customFormat="1" ht="19">
      <c r="A1529" s="318"/>
      <c r="B1529" s="313" t="s">
        <v>377</v>
      </c>
      <c r="C1529" s="315"/>
      <c r="D1529" s="315"/>
      <c r="E1529" s="315"/>
      <c r="F1529" s="316"/>
      <c r="G1529" s="316"/>
      <c r="H1529" s="316"/>
      <c r="I1529" s="317"/>
      <c r="J1529" s="345"/>
      <c r="T1529" s="32"/>
    </row>
    <row r="1530" spans="1:20" s="35" customFormat="1">
      <c r="A1530" s="318"/>
      <c r="B1530" s="314" t="s">
        <v>500</v>
      </c>
      <c r="C1530" s="315">
        <v>10</v>
      </c>
      <c r="D1530" s="315">
        <v>1</v>
      </c>
      <c r="E1530" s="315">
        <v>2</v>
      </c>
      <c r="F1530" s="316"/>
      <c r="G1530" s="316"/>
      <c r="H1530" s="316"/>
      <c r="I1530" s="317">
        <f>PRODUCT(C1530:H1530)</f>
        <v>20</v>
      </c>
      <c r="J1530" s="345"/>
      <c r="T1530" s="32"/>
    </row>
    <row r="1531" spans="1:20">
      <c r="A1531" s="318"/>
      <c r="B1531" s="314" t="s">
        <v>501</v>
      </c>
      <c r="C1531" s="315">
        <v>10</v>
      </c>
      <c r="D1531" s="315">
        <v>1</v>
      </c>
      <c r="E1531" s="315">
        <v>1</v>
      </c>
      <c r="F1531" s="316"/>
      <c r="G1531" s="316"/>
      <c r="H1531" s="316"/>
      <c r="I1531" s="317">
        <f>PRODUCT(C1531:H1531)</f>
        <v>10</v>
      </c>
      <c r="J1531" s="345"/>
    </row>
    <row r="1532" spans="1:20">
      <c r="A1532" s="318"/>
      <c r="B1532" s="314" t="s">
        <v>502</v>
      </c>
      <c r="C1532" s="315">
        <v>10</v>
      </c>
      <c r="D1532" s="315">
        <v>1</v>
      </c>
      <c r="E1532" s="315">
        <v>1</v>
      </c>
      <c r="F1532" s="316"/>
      <c r="G1532" s="316"/>
      <c r="H1532" s="316"/>
      <c r="I1532" s="317">
        <f>PRODUCT(C1532:H1532)</f>
        <v>10</v>
      </c>
      <c r="J1532" s="345"/>
    </row>
    <row r="1533" spans="1:20" s="35" customFormat="1" ht="19">
      <c r="A1533" s="318"/>
      <c r="B1533" s="314"/>
      <c r="C1533" s="315"/>
      <c r="D1533" s="315"/>
      <c r="E1533" s="315"/>
      <c r="F1533" s="316"/>
      <c r="G1533" s="316"/>
      <c r="H1533" s="316"/>
      <c r="I1533" s="317">
        <f>SUM(I1528:I1532)</f>
        <v>41</v>
      </c>
      <c r="J1533" s="342" t="s">
        <v>378</v>
      </c>
      <c r="T1533" s="32"/>
    </row>
    <row r="1534" spans="1:20" s="35" customFormat="1">
      <c r="A1534" s="318"/>
      <c r="B1534" s="314"/>
      <c r="C1534" s="315"/>
      <c r="D1534" s="315"/>
      <c r="E1534" s="315"/>
      <c r="F1534" s="316"/>
      <c r="G1534" s="316"/>
      <c r="H1534" s="316"/>
      <c r="I1534" s="317"/>
      <c r="J1534" s="342"/>
      <c r="T1534" s="32"/>
    </row>
    <row r="1535" spans="1:20" s="35" customFormat="1" ht="38">
      <c r="A1535" s="310">
        <v>75</v>
      </c>
      <c r="B1535" s="294" t="s">
        <v>516</v>
      </c>
      <c r="C1535" s="295"/>
      <c r="D1535" s="295"/>
      <c r="E1535" s="295"/>
      <c r="F1535" s="296"/>
      <c r="G1535" s="296"/>
      <c r="H1535" s="296"/>
      <c r="I1535" s="300"/>
      <c r="J1535" s="345"/>
      <c r="T1535" s="32"/>
    </row>
    <row r="1536" spans="1:20" s="35" customFormat="1" ht="19">
      <c r="A1536" s="310"/>
      <c r="B1536" s="294" t="s">
        <v>87</v>
      </c>
      <c r="C1536" s="295">
        <v>1</v>
      </c>
      <c r="D1536" s="295">
        <v>1</v>
      </c>
      <c r="E1536" s="295">
        <v>6</v>
      </c>
      <c r="F1536" s="296"/>
      <c r="G1536" s="296"/>
      <c r="H1536" s="296"/>
      <c r="I1536" s="300">
        <f>PRODUCT(C1536:H1536)</f>
        <v>6</v>
      </c>
      <c r="J1536" s="342" t="s">
        <v>378</v>
      </c>
      <c r="T1536" s="32"/>
    </row>
    <row r="1537" spans="1:20" s="35" customFormat="1" ht="38">
      <c r="A1537" s="310">
        <v>76</v>
      </c>
      <c r="B1537" s="294" t="s">
        <v>1407</v>
      </c>
      <c r="C1537" s="295"/>
      <c r="D1537" s="295"/>
      <c r="E1537" s="295"/>
      <c r="F1537" s="296"/>
      <c r="G1537" s="296"/>
      <c r="H1537" s="296"/>
      <c r="I1537" s="300"/>
      <c r="J1537" s="345"/>
      <c r="T1537" s="32"/>
    </row>
    <row r="1538" spans="1:20" s="35" customFormat="1" ht="19">
      <c r="A1538" s="310"/>
      <c r="B1538" s="294" t="s">
        <v>497</v>
      </c>
      <c r="C1538" s="295"/>
      <c r="D1538" s="295"/>
      <c r="E1538" s="295"/>
      <c r="F1538" s="296"/>
      <c r="G1538" s="296"/>
      <c r="H1538" s="296"/>
      <c r="I1538" s="300"/>
      <c r="J1538" s="345"/>
      <c r="T1538" s="32"/>
    </row>
    <row r="1539" spans="1:20" s="35" customFormat="1" ht="19">
      <c r="A1539" s="310"/>
      <c r="B1539" s="294" t="s">
        <v>498</v>
      </c>
      <c r="C1539" s="295">
        <v>1</v>
      </c>
      <c r="D1539" s="295">
        <v>1</v>
      </c>
      <c r="E1539" s="295">
        <v>1</v>
      </c>
      <c r="F1539" s="296"/>
      <c r="G1539" s="296"/>
      <c r="H1539" s="296"/>
      <c r="I1539" s="300">
        <f t="shared" ref="I1539:I1540" si="130">PRODUCT(C1539:H1539)</f>
        <v>1</v>
      </c>
      <c r="J1539" s="345"/>
      <c r="T1539" s="32"/>
    </row>
    <row r="1540" spans="1:20" s="35" customFormat="1" ht="19">
      <c r="A1540" s="310"/>
      <c r="B1540" s="294" t="s">
        <v>509</v>
      </c>
      <c r="C1540" s="295">
        <v>1</v>
      </c>
      <c r="D1540" s="295">
        <v>1</v>
      </c>
      <c r="E1540" s="295">
        <v>6</v>
      </c>
      <c r="F1540" s="296"/>
      <c r="G1540" s="296"/>
      <c r="H1540" s="296"/>
      <c r="I1540" s="300">
        <f t="shared" si="130"/>
        <v>6</v>
      </c>
      <c r="J1540" s="345"/>
      <c r="T1540" s="32"/>
    </row>
    <row r="1541" spans="1:20" s="35" customFormat="1" ht="19">
      <c r="A1541" s="310"/>
      <c r="B1541" s="294" t="s">
        <v>454</v>
      </c>
      <c r="C1541" s="295"/>
      <c r="D1541" s="295"/>
      <c r="E1541" s="295"/>
      <c r="F1541" s="296"/>
      <c r="G1541" s="296"/>
      <c r="H1541" s="296"/>
      <c r="I1541" s="300"/>
      <c r="J1541" s="345"/>
      <c r="T1541" s="32"/>
    </row>
    <row r="1542" spans="1:20" s="35" customFormat="1" ht="19">
      <c r="A1542" s="310"/>
      <c r="B1542" s="294" t="s">
        <v>500</v>
      </c>
      <c r="C1542" s="295">
        <v>10</v>
      </c>
      <c r="D1542" s="295">
        <v>1</v>
      </c>
      <c r="E1542" s="295">
        <v>2</v>
      </c>
      <c r="F1542" s="296"/>
      <c r="G1542" s="296"/>
      <c r="H1542" s="296"/>
      <c r="I1542" s="300">
        <f t="shared" ref="I1542:I1546" si="131">PRODUCT(C1542:H1542)</f>
        <v>20</v>
      </c>
      <c r="J1542" s="345"/>
      <c r="T1542" s="32"/>
    </row>
    <row r="1543" spans="1:20" s="35" customFormat="1" ht="19">
      <c r="A1543" s="310"/>
      <c r="B1543" s="294" t="s">
        <v>501</v>
      </c>
      <c r="C1543" s="295">
        <v>10</v>
      </c>
      <c r="D1543" s="295">
        <v>1</v>
      </c>
      <c r="E1543" s="295">
        <v>1</v>
      </c>
      <c r="F1543" s="296"/>
      <c r="G1543" s="296"/>
      <c r="H1543" s="296"/>
      <c r="I1543" s="300">
        <f t="shared" si="131"/>
        <v>10</v>
      </c>
      <c r="J1543" s="345"/>
      <c r="T1543" s="32"/>
    </row>
    <row r="1544" spans="1:20" s="35" customFormat="1" ht="19">
      <c r="A1544" s="310"/>
      <c r="B1544" s="294" t="s">
        <v>502</v>
      </c>
      <c r="C1544" s="295">
        <v>10</v>
      </c>
      <c r="D1544" s="295">
        <v>1</v>
      </c>
      <c r="E1544" s="295">
        <v>1</v>
      </c>
      <c r="F1544" s="296"/>
      <c r="G1544" s="296"/>
      <c r="H1544" s="296"/>
      <c r="I1544" s="300">
        <f t="shared" si="131"/>
        <v>10</v>
      </c>
      <c r="J1544" s="345"/>
      <c r="T1544" s="32"/>
    </row>
    <row r="1545" spans="1:20" s="35" customFormat="1" ht="19">
      <c r="A1545" s="310"/>
      <c r="B1545" s="294" t="s">
        <v>84</v>
      </c>
      <c r="C1545" s="295">
        <v>10</v>
      </c>
      <c r="D1545" s="295">
        <v>1</v>
      </c>
      <c r="E1545" s="295">
        <v>2</v>
      </c>
      <c r="F1545" s="296"/>
      <c r="G1545" s="296"/>
      <c r="H1545" s="296"/>
      <c r="I1545" s="300">
        <f t="shared" si="131"/>
        <v>20</v>
      </c>
      <c r="J1545" s="345"/>
      <c r="T1545" s="32"/>
    </row>
    <row r="1546" spans="1:20" s="35" customFormat="1" ht="19">
      <c r="A1546" s="310"/>
      <c r="B1546" s="294" t="s">
        <v>517</v>
      </c>
      <c r="C1546" s="295">
        <v>10</v>
      </c>
      <c r="D1546" s="295">
        <v>1</v>
      </c>
      <c r="E1546" s="295">
        <v>1</v>
      </c>
      <c r="F1546" s="296"/>
      <c r="G1546" s="296"/>
      <c r="H1546" s="296"/>
      <c r="I1546" s="300">
        <f t="shared" si="131"/>
        <v>10</v>
      </c>
      <c r="J1546" s="345"/>
      <c r="T1546" s="32"/>
    </row>
    <row r="1547" spans="1:20" s="35" customFormat="1" ht="19">
      <c r="A1547" s="318"/>
      <c r="B1547" s="314"/>
      <c r="C1547" s="315"/>
      <c r="D1547" s="315"/>
      <c r="E1547" s="315"/>
      <c r="F1547" s="316"/>
      <c r="G1547" s="316"/>
      <c r="H1547" s="316"/>
      <c r="I1547" s="317">
        <f>SUM(I1539:I1546)</f>
        <v>77</v>
      </c>
      <c r="J1547" s="342" t="s">
        <v>378</v>
      </c>
      <c r="T1547" s="32"/>
    </row>
    <row r="1548" spans="1:20" s="35" customFormat="1">
      <c r="A1548" s="318"/>
      <c r="B1548" s="314"/>
      <c r="C1548" s="315"/>
      <c r="D1548" s="315"/>
      <c r="E1548" s="315"/>
      <c r="F1548" s="316"/>
      <c r="G1548" s="316"/>
      <c r="H1548" s="316"/>
      <c r="I1548" s="317"/>
      <c r="J1548" s="342"/>
      <c r="T1548" s="32"/>
    </row>
    <row r="1549" spans="1:20" s="35" customFormat="1" ht="38">
      <c r="A1549" s="310">
        <v>77</v>
      </c>
      <c r="B1549" s="294" t="s">
        <v>518</v>
      </c>
      <c r="C1549" s="295"/>
      <c r="D1549" s="295"/>
      <c r="E1549" s="295"/>
      <c r="F1549" s="296"/>
      <c r="G1549" s="296"/>
      <c r="H1549" s="296"/>
      <c r="I1549" s="300"/>
      <c r="J1549" s="345"/>
      <c r="T1549" s="32"/>
    </row>
    <row r="1550" spans="1:20" s="35" customFormat="1" ht="19">
      <c r="A1550" s="310"/>
      <c r="B1550" s="294" t="s">
        <v>454</v>
      </c>
      <c r="C1550" s="295"/>
      <c r="D1550" s="295"/>
      <c r="E1550" s="295"/>
      <c r="F1550" s="296"/>
      <c r="G1550" s="296"/>
      <c r="H1550" s="296"/>
      <c r="I1550" s="300"/>
      <c r="J1550" s="345"/>
      <c r="T1550" s="32"/>
    </row>
    <row r="1551" spans="1:20" s="35" customFormat="1" ht="19">
      <c r="A1551" s="310"/>
      <c r="B1551" s="294" t="s">
        <v>500</v>
      </c>
      <c r="C1551" s="295">
        <v>10</v>
      </c>
      <c r="D1551" s="295">
        <v>1</v>
      </c>
      <c r="E1551" s="295">
        <v>2</v>
      </c>
      <c r="F1551" s="296"/>
      <c r="G1551" s="296"/>
      <c r="H1551" s="296"/>
      <c r="I1551" s="300">
        <f t="shared" ref="I1551:I1554" si="132">PRODUCT(C1551:H1551)</f>
        <v>20</v>
      </c>
      <c r="J1551" s="345"/>
      <c r="T1551" s="32"/>
    </row>
    <row r="1552" spans="1:20" s="35" customFormat="1" ht="19">
      <c r="A1552" s="310"/>
      <c r="B1552" s="294" t="s">
        <v>501</v>
      </c>
      <c r="C1552" s="295">
        <v>10</v>
      </c>
      <c r="D1552" s="295">
        <v>1</v>
      </c>
      <c r="E1552" s="295">
        <v>1</v>
      </c>
      <c r="F1552" s="296"/>
      <c r="G1552" s="296"/>
      <c r="H1552" s="296"/>
      <c r="I1552" s="300">
        <f t="shared" si="132"/>
        <v>10</v>
      </c>
      <c r="J1552" s="345"/>
      <c r="T1552" s="32"/>
    </row>
    <row r="1553" spans="1:20" s="35" customFormat="1" ht="19">
      <c r="A1553" s="310"/>
      <c r="B1553" s="294" t="s">
        <v>502</v>
      </c>
      <c r="C1553" s="295">
        <v>10</v>
      </c>
      <c r="D1553" s="295">
        <v>1</v>
      </c>
      <c r="E1553" s="295">
        <v>1</v>
      </c>
      <c r="F1553" s="296"/>
      <c r="G1553" s="296"/>
      <c r="H1553" s="296"/>
      <c r="I1553" s="300">
        <f t="shared" si="132"/>
        <v>10</v>
      </c>
      <c r="J1553" s="345"/>
      <c r="T1553" s="32"/>
    </row>
    <row r="1554" spans="1:20" s="35" customFormat="1" ht="19">
      <c r="A1554" s="310"/>
      <c r="B1554" s="294" t="s">
        <v>84</v>
      </c>
      <c r="C1554" s="295">
        <v>10</v>
      </c>
      <c r="D1554" s="295">
        <v>1</v>
      </c>
      <c r="E1554" s="295">
        <v>2</v>
      </c>
      <c r="F1554" s="296"/>
      <c r="G1554" s="296"/>
      <c r="H1554" s="296"/>
      <c r="I1554" s="300">
        <f t="shared" si="132"/>
        <v>20</v>
      </c>
      <c r="J1554" s="345"/>
      <c r="T1554" s="32"/>
    </row>
    <row r="1555" spans="1:20" s="35" customFormat="1">
      <c r="A1555" s="318"/>
      <c r="B1555" s="314"/>
      <c r="C1555" s="315"/>
      <c r="D1555" s="315"/>
      <c r="E1555" s="315"/>
      <c r="F1555" s="316"/>
      <c r="G1555" s="316"/>
      <c r="H1555" s="316" t="s">
        <v>78</v>
      </c>
      <c r="I1555" s="317">
        <f>SUM(I1551:I1554)</f>
        <v>60</v>
      </c>
      <c r="J1555" s="345"/>
      <c r="T1555" s="32"/>
    </row>
    <row r="1556" spans="1:20" s="35" customFormat="1" ht="19">
      <c r="A1556" s="318"/>
      <c r="B1556" s="314"/>
      <c r="C1556" s="315"/>
      <c r="D1556" s="315"/>
      <c r="E1556" s="315"/>
      <c r="F1556" s="316"/>
      <c r="G1556" s="316"/>
      <c r="H1556" s="316" t="s">
        <v>13</v>
      </c>
      <c r="I1556" s="317">
        <f>I1555</f>
        <v>60</v>
      </c>
      <c r="J1556" s="342" t="s">
        <v>378</v>
      </c>
      <c r="T1556" s="32"/>
    </row>
    <row r="1557" spans="1:20" s="35" customFormat="1" ht="19">
      <c r="A1557" s="310">
        <v>78</v>
      </c>
      <c r="B1557" s="313" t="s">
        <v>519</v>
      </c>
      <c r="C1557" s="315"/>
      <c r="D1557" s="315"/>
      <c r="E1557" s="315"/>
      <c r="F1557" s="316"/>
      <c r="G1557" s="316"/>
      <c r="H1557" s="316"/>
      <c r="I1557" s="317"/>
      <c r="J1557" s="345"/>
      <c r="T1557" s="32"/>
    </row>
    <row r="1558" spans="1:20" s="35" customFormat="1" ht="19">
      <c r="A1558" s="310"/>
      <c r="B1558" s="313" t="s">
        <v>452</v>
      </c>
      <c r="C1558" s="315"/>
      <c r="D1558" s="315"/>
      <c r="E1558" s="315"/>
      <c r="F1558" s="316"/>
      <c r="G1558" s="316"/>
      <c r="H1558" s="316"/>
      <c r="I1558" s="317"/>
      <c r="J1558" s="345"/>
      <c r="T1558" s="32"/>
    </row>
    <row r="1559" spans="1:20" s="35" customFormat="1">
      <c r="A1559" s="310"/>
      <c r="B1559" s="314" t="s">
        <v>498</v>
      </c>
      <c r="C1559" s="315">
        <v>1</v>
      </c>
      <c r="D1559" s="315">
        <v>1</v>
      </c>
      <c r="E1559" s="315">
        <v>2</v>
      </c>
      <c r="F1559" s="316"/>
      <c r="G1559" s="316"/>
      <c r="H1559" s="316"/>
      <c r="I1559" s="317">
        <f>PRODUCT(C1559:H1559)</f>
        <v>2</v>
      </c>
      <c r="J1559" s="345"/>
      <c r="T1559" s="32"/>
    </row>
    <row r="1560" spans="1:20" s="35" customFormat="1">
      <c r="A1560" s="310"/>
      <c r="B1560" s="314" t="s">
        <v>520</v>
      </c>
      <c r="C1560" s="315"/>
      <c r="D1560" s="315"/>
      <c r="E1560" s="315"/>
      <c r="F1560" s="316"/>
      <c r="G1560" s="316"/>
      <c r="H1560" s="316"/>
      <c r="I1560" s="317"/>
      <c r="J1560" s="345"/>
      <c r="T1560" s="32"/>
    </row>
    <row r="1561" spans="1:20" s="35" customFormat="1">
      <c r="A1561" s="310"/>
      <c r="B1561" s="314" t="s">
        <v>426</v>
      </c>
      <c r="C1561" s="315">
        <v>10</v>
      </c>
      <c r="D1561" s="315">
        <v>1</v>
      </c>
      <c r="E1561" s="315">
        <v>1</v>
      </c>
      <c r="F1561" s="316"/>
      <c r="G1561" s="316"/>
      <c r="H1561" s="316"/>
      <c r="I1561" s="317">
        <f>PRODUCT(C1561:H1561)</f>
        <v>10</v>
      </c>
      <c r="J1561" s="345"/>
      <c r="T1561" s="32"/>
    </row>
    <row r="1562" spans="1:20" s="35" customFormat="1">
      <c r="A1562" s="310"/>
      <c r="B1562" s="314" t="s">
        <v>425</v>
      </c>
      <c r="C1562" s="315">
        <v>10</v>
      </c>
      <c r="D1562" s="315">
        <v>1</v>
      </c>
      <c r="E1562" s="315">
        <v>1</v>
      </c>
      <c r="F1562" s="316"/>
      <c r="G1562" s="316"/>
      <c r="H1562" s="316"/>
      <c r="I1562" s="317">
        <f>PRODUCT(C1562:H1562)</f>
        <v>10</v>
      </c>
      <c r="J1562" s="345"/>
      <c r="T1562" s="32"/>
    </row>
    <row r="1563" spans="1:20" s="35" customFormat="1">
      <c r="A1563" s="310"/>
      <c r="B1563" s="314" t="s">
        <v>84</v>
      </c>
      <c r="C1563" s="315">
        <v>10</v>
      </c>
      <c r="D1563" s="315">
        <v>1</v>
      </c>
      <c r="E1563" s="315">
        <v>2</v>
      </c>
      <c r="F1563" s="316"/>
      <c r="G1563" s="316"/>
      <c r="H1563" s="316"/>
      <c r="I1563" s="317">
        <f>PRODUCT(C1563:H1563)</f>
        <v>20</v>
      </c>
      <c r="J1563" s="345"/>
      <c r="T1563" s="32"/>
    </row>
    <row r="1564" spans="1:20" s="35" customFormat="1">
      <c r="A1564" s="310"/>
      <c r="B1564" s="314" t="s">
        <v>152</v>
      </c>
      <c r="C1564" s="315">
        <v>10</v>
      </c>
      <c r="D1564" s="315">
        <v>1</v>
      </c>
      <c r="E1564" s="315">
        <v>1</v>
      </c>
      <c r="F1564" s="316"/>
      <c r="G1564" s="316"/>
      <c r="H1564" s="316"/>
      <c r="I1564" s="317">
        <f>PRODUCT(C1564:H1564)</f>
        <v>10</v>
      </c>
      <c r="J1564" s="345"/>
      <c r="T1564" s="32"/>
    </row>
    <row r="1565" spans="1:20" s="35" customFormat="1">
      <c r="A1565" s="310"/>
      <c r="B1565" s="314" t="s">
        <v>521</v>
      </c>
      <c r="C1565" s="315">
        <v>10</v>
      </c>
      <c r="D1565" s="315">
        <v>1</v>
      </c>
      <c r="E1565" s="315">
        <v>1</v>
      </c>
      <c r="F1565" s="316"/>
      <c r="G1565" s="316"/>
      <c r="H1565" s="316"/>
      <c r="I1565" s="317">
        <f>PRODUCT(C1565:H1565)</f>
        <v>10</v>
      </c>
      <c r="J1565" s="345"/>
      <c r="T1565" s="32"/>
    </row>
    <row r="1566" spans="1:20" s="35" customFormat="1" ht="19">
      <c r="A1566" s="310"/>
      <c r="B1566" s="314"/>
      <c r="C1566" s="315"/>
      <c r="D1566" s="315"/>
      <c r="E1566" s="315"/>
      <c r="F1566" s="316"/>
      <c r="G1566" s="316"/>
      <c r="H1566" s="316"/>
      <c r="I1566" s="317">
        <f>SUM(I1559:I1565)</f>
        <v>62</v>
      </c>
      <c r="J1566" s="345" t="s">
        <v>378</v>
      </c>
      <c r="T1566" s="32"/>
    </row>
    <row r="1567" spans="1:20" s="35" customFormat="1" ht="38">
      <c r="A1567" s="310">
        <v>79</v>
      </c>
      <c r="B1567" s="60" t="s">
        <v>522</v>
      </c>
      <c r="C1567" s="295"/>
      <c r="D1567" s="295"/>
      <c r="E1567" s="295"/>
      <c r="F1567" s="296"/>
      <c r="G1567" s="296"/>
      <c r="H1567" s="296"/>
      <c r="I1567" s="300"/>
      <c r="J1567" s="345"/>
      <c r="T1567" s="32"/>
    </row>
    <row r="1568" spans="1:20" s="35" customFormat="1" ht="19">
      <c r="A1568" s="310"/>
      <c r="B1568" s="294" t="s">
        <v>497</v>
      </c>
      <c r="C1568" s="295"/>
      <c r="D1568" s="295"/>
      <c r="E1568" s="295"/>
      <c r="F1568" s="296"/>
      <c r="G1568" s="296"/>
      <c r="H1568" s="296"/>
      <c r="I1568" s="300"/>
      <c r="J1568" s="345"/>
      <c r="T1568" s="32"/>
    </row>
    <row r="1569" spans="1:20" s="35" customFormat="1" ht="19">
      <c r="A1569" s="310"/>
      <c r="B1569" s="294" t="s">
        <v>498</v>
      </c>
      <c r="C1569" s="295">
        <v>1</v>
      </c>
      <c r="D1569" s="295">
        <v>1</v>
      </c>
      <c r="E1569" s="295">
        <v>1</v>
      </c>
      <c r="F1569" s="296"/>
      <c r="G1569" s="296"/>
      <c r="H1569" s="296"/>
      <c r="I1569" s="300">
        <f t="shared" ref="I1569:I1570" si="133">PRODUCT(C1569:H1569)</f>
        <v>1</v>
      </c>
      <c r="J1569" s="345"/>
      <c r="T1569" s="32"/>
    </row>
    <row r="1570" spans="1:20" s="35" customFormat="1" ht="19">
      <c r="A1570" s="310"/>
      <c r="B1570" s="294" t="s">
        <v>499</v>
      </c>
      <c r="C1570" s="295">
        <v>1</v>
      </c>
      <c r="D1570" s="295">
        <v>1</v>
      </c>
      <c r="E1570" s="295">
        <v>20</v>
      </c>
      <c r="F1570" s="296"/>
      <c r="G1570" s="296"/>
      <c r="H1570" s="296"/>
      <c r="I1570" s="300">
        <f t="shared" si="133"/>
        <v>20</v>
      </c>
      <c r="J1570" s="345"/>
      <c r="T1570" s="32"/>
    </row>
    <row r="1571" spans="1:20" s="35" customFormat="1" ht="19">
      <c r="A1571" s="310"/>
      <c r="B1571" s="294" t="s">
        <v>457</v>
      </c>
      <c r="C1571" s="295"/>
      <c r="D1571" s="295"/>
      <c r="E1571" s="295"/>
      <c r="F1571" s="296"/>
      <c r="G1571" s="296"/>
      <c r="H1571" s="296"/>
      <c r="I1571" s="300"/>
      <c r="J1571" s="345"/>
      <c r="T1571" s="32"/>
    </row>
    <row r="1572" spans="1:20" s="35" customFormat="1" ht="19">
      <c r="A1572" s="310"/>
      <c r="B1572" s="294" t="s">
        <v>500</v>
      </c>
      <c r="C1572" s="295">
        <v>10</v>
      </c>
      <c r="D1572" s="295">
        <v>1</v>
      </c>
      <c r="E1572" s="295">
        <v>2</v>
      </c>
      <c r="F1572" s="296"/>
      <c r="G1572" s="296"/>
      <c r="H1572" s="296"/>
      <c r="I1572" s="300">
        <f t="shared" ref="I1572:I1579" si="134">PRODUCT(C1572:H1572)</f>
        <v>20</v>
      </c>
      <c r="J1572" s="345"/>
      <c r="T1572" s="32"/>
    </row>
    <row r="1573" spans="1:20" s="35" customFormat="1" ht="19">
      <c r="A1573" s="310"/>
      <c r="B1573" s="294" t="s">
        <v>501</v>
      </c>
      <c r="C1573" s="295">
        <v>10</v>
      </c>
      <c r="D1573" s="295">
        <v>1</v>
      </c>
      <c r="E1573" s="295">
        <v>2</v>
      </c>
      <c r="F1573" s="296"/>
      <c r="G1573" s="296"/>
      <c r="H1573" s="296"/>
      <c r="I1573" s="300">
        <f t="shared" si="134"/>
        <v>20</v>
      </c>
      <c r="J1573" s="345"/>
      <c r="T1573" s="32"/>
    </row>
    <row r="1574" spans="1:20" s="35" customFormat="1" ht="19">
      <c r="A1574" s="310"/>
      <c r="B1574" s="294" t="s">
        <v>502</v>
      </c>
      <c r="C1574" s="295">
        <v>10</v>
      </c>
      <c r="D1574" s="295">
        <v>1</v>
      </c>
      <c r="E1574" s="295">
        <v>2</v>
      </c>
      <c r="F1574" s="296"/>
      <c r="G1574" s="296"/>
      <c r="H1574" s="296"/>
      <c r="I1574" s="300">
        <f t="shared" si="134"/>
        <v>20</v>
      </c>
      <c r="J1574" s="345"/>
      <c r="T1574" s="32"/>
    </row>
    <row r="1575" spans="1:20" s="35" customFormat="1" ht="19">
      <c r="A1575" s="310"/>
      <c r="B1575" s="294" t="s">
        <v>84</v>
      </c>
      <c r="C1575" s="295">
        <v>10</v>
      </c>
      <c r="D1575" s="295">
        <v>1</v>
      </c>
      <c r="E1575" s="295">
        <v>1</v>
      </c>
      <c r="F1575" s="296"/>
      <c r="G1575" s="296"/>
      <c r="H1575" s="296"/>
      <c r="I1575" s="300">
        <f t="shared" si="134"/>
        <v>10</v>
      </c>
      <c r="J1575" s="345"/>
      <c r="T1575" s="32"/>
    </row>
    <row r="1576" spans="1:20" s="35" customFormat="1" ht="19">
      <c r="A1576" s="310"/>
      <c r="B1576" s="294" t="s">
        <v>503</v>
      </c>
      <c r="C1576" s="295">
        <v>10</v>
      </c>
      <c r="D1576" s="295">
        <v>1</v>
      </c>
      <c r="E1576" s="295">
        <v>1</v>
      </c>
      <c r="F1576" s="296"/>
      <c r="G1576" s="296"/>
      <c r="H1576" s="296"/>
      <c r="I1576" s="300">
        <f t="shared" si="134"/>
        <v>10</v>
      </c>
      <c r="J1576" s="345"/>
      <c r="T1576" s="32"/>
    </row>
    <row r="1577" spans="1:20">
      <c r="A1577" s="292"/>
      <c r="B1577" s="293"/>
      <c r="C1577" s="276"/>
      <c r="D1577" s="276"/>
      <c r="E1577" s="276"/>
      <c r="F1577" s="298"/>
      <c r="G1577" s="298"/>
      <c r="H1577" s="298"/>
      <c r="I1577" s="308"/>
      <c r="J1577" s="338"/>
    </row>
    <row r="1578" spans="1:20" s="35" customFormat="1" ht="19">
      <c r="A1578" s="310"/>
      <c r="B1578" s="294" t="s">
        <v>505</v>
      </c>
      <c r="C1578" s="295">
        <v>10</v>
      </c>
      <c r="D1578" s="295">
        <v>1</v>
      </c>
      <c r="E1578" s="295">
        <v>1</v>
      </c>
      <c r="F1578" s="296"/>
      <c r="G1578" s="296"/>
      <c r="H1578" s="296"/>
      <c r="I1578" s="300">
        <f t="shared" si="134"/>
        <v>10</v>
      </c>
      <c r="J1578" s="345"/>
      <c r="T1578" s="32"/>
    </row>
    <row r="1579" spans="1:20" s="35" customFormat="1" ht="19">
      <c r="A1579" s="310"/>
      <c r="B1579" s="294" t="s">
        <v>506</v>
      </c>
      <c r="C1579" s="295">
        <v>10</v>
      </c>
      <c r="D1579" s="295">
        <v>1</v>
      </c>
      <c r="E1579" s="295">
        <v>1</v>
      </c>
      <c r="F1579" s="296"/>
      <c r="G1579" s="296"/>
      <c r="H1579" s="296"/>
      <c r="I1579" s="300">
        <f t="shared" si="134"/>
        <v>10</v>
      </c>
      <c r="J1579" s="345"/>
      <c r="T1579" s="32"/>
    </row>
    <row r="1580" spans="1:20" s="35" customFormat="1" ht="19">
      <c r="A1580" s="310"/>
      <c r="B1580" s="294"/>
      <c r="C1580" s="295"/>
      <c r="D1580" s="295"/>
      <c r="E1580" s="295"/>
      <c r="F1580" s="296"/>
      <c r="G1580" s="296"/>
      <c r="H1580" s="296" t="s">
        <v>78</v>
      </c>
      <c r="I1580" s="300">
        <f>SUM(I1569:I1579)</f>
        <v>121</v>
      </c>
      <c r="J1580" s="341"/>
      <c r="T1580" s="32"/>
    </row>
    <row r="1581" spans="1:20" s="35" customFormat="1" ht="19">
      <c r="A1581" s="310"/>
      <c r="B1581" s="294"/>
      <c r="C1581" s="295"/>
      <c r="D1581" s="295"/>
      <c r="E1581" s="295"/>
      <c r="F1581" s="296"/>
      <c r="G1581" s="296"/>
      <c r="H1581" s="296" t="s">
        <v>161</v>
      </c>
      <c r="I1581" s="300">
        <f>I1580</f>
        <v>121</v>
      </c>
      <c r="J1581" s="342" t="s">
        <v>378</v>
      </c>
      <c r="T1581" s="32"/>
    </row>
    <row r="1582" spans="1:20" s="35" customFormat="1" ht="38">
      <c r="A1582" s="318">
        <v>80</v>
      </c>
      <c r="B1582" s="60" t="s">
        <v>523</v>
      </c>
      <c r="C1582" s="295"/>
      <c r="D1582" s="295"/>
      <c r="E1582" s="295"/>
      <c r="F1582" s="296"/>
      <c r="G1582" s="296"/>
      <c r="H1582" s="296"/>
      <c r="I1582" s="300"/>
      <c r="J1582" s="342"/>
      <c r="T1582" s="32"/>
    </row>
    <row r="1583" spans="1:20" s="35" customFormat="1" ht="19">
      <c r="A1583" s="318"/>
      <c r="B1583" s="294" t="s">
        <v>524</v>
      </c>
      <c r="C1583" s="295"/>
      <c r="D1583" s="295"/>
      <c r="E1583" s="295"/>
      <c r="F1583" s="296"/>
      <c r="G1583" s="296"/>
      <c r="H1583" s="296"/>
      <c r="I1583" s="300"/>
      <c r="J1583" s="342"/>
      <c r="T1583" s="32"/>
    </row>
    <row r="1584" spans="1:20" s="35" customFormat="1" ht="19">
      <c r="A1584" s="310"/>
      <c r="B1584" s="294" t="s">
        <v>497</v>
      </c>
      <c r="C1584" s="295"/>
      <c r="D1584" s="295"/>
      <c r="E1584" s="295"/>
      <c r="F1584" s="296"/>
      <c r="G1584" s="296"/>
      <c r="H1584" s="296"/>
      <c r="I1584" s="300"/>
      <c r="J1584" s="342"/>
      <c r="T1584" s="32"/>
    </row>
    <row r="1585" spans="1:20" s="35" customFormat="1" ht="19">
      <c r="A1585" s="310"/>
      <c r="B1585" s="294" t="s">
        <v>498</v>
      </c>
      <c r="C1585" s="295">
        <v>1</v>
      </c>
      <c r="D1585" s="295">
        <v>1</v>
      </c>
      <c r="E1585" s="295">
        <v>1</v>
      </c>
      <c r="F1585" s="296"/>
      <c r="G1585" s="296"/>
      <c r="H1585" s="296"/>
      <c r="I1585" s="300">
        <f t="shared" ref="I1585:I1587" si="135">PRODUCT(C1585:H1585)</f>
        <v>1</v>
      </c>
      <c r="J1585" s="342"/>
      <c r="T1585" s="32"/>
    </row>
    <row r="1586" spans="1:20" s="35" customFormat="1" ht="19">
      <c r="A1586" s="310"/>
      <c r="B1586" s="294" t="s">
        <v>509</v>
      </c>
      <c r="C1586" s="295">
        <v>1</v>
      </c>
      <c r="D1586" s="295">
        <v>1</v>
      </c>
      <c r="E1586" s="295">
        <v>6</v>
      </c>
      <c r="F1586" s="296"/>
      <c r="G1586" s="296"/>
      <c r="H1586" s="296"/>
      <c r="I1586" s="300">
        <f t="shared" si="135"/>
        <v>6</v>
      </c>
      <c r="J1586" s="342"/>
      <c r="T1586" s="32"/>
    </row>
    <row r="1587" spans="1:20" s="35" customFormat="1" ht="19">
      <c r="A1587" s="310"/>
      <c r="B1587" s="294" t="s">
        <v>510</v>
      </c>
      <c r="C1587" s="295">
        <v>1</v>
      </c>
      <c r="D1587" s="295">
        <v>1</v>
      </c>
      <c r="E1587" s="295">
        <v>1</v>
      </c>
      <c r="F1587" s="296"/>
      <c r="G1587" s="296"/>
      <c r="H1587" s="296"/>
      <c r="I1587" s="300">
        <f t="shared" si="135"/>
        <v>1</v>
      </c>
      <c r="J1587" s="342"/>
      <c r="T1587" s="32"/>
    </row>
    <row r="1588" spans="1:20" s="35" customFormat="1" ht="19">
      <c r="A1588" s="310"/>
      <c r="B1588" s="294" t="s">
        <v>454</v>
      </c>
      <c r="C1588" s="295"/>
      <c r="D1588" s="295"/>
      <c r="E1588" s="295"/>
      <c r="F1588" s="296"/>
      <c r="G1588" s="296"/>
      <c r="H1588" s="296"/>
      <c r="I1588" s="300"/>
      <c r="J1588" s="342"/>
      <c r="T1588" s="32"/>
    </row>
    <row r="1589" spans="1:20" s="35" customFormat="1" ht="19">
      <c r="A1589" s="310"/>
      <c r="B1589" s="294" t="s">
        <v>500</v>
      </c>
      <c r="C1589" s="295">
        <v>10</v>
      </c>
      <c r="D1589" s="295">
        <v>1</v>
      </c>
      <c r="E1589" s="295">
        <v>1</v>
      </c>
      <c r="F1589" s="296"/>
      <c r="G1589" s="296"/>
      <c r="H1589" s="296"/>
      <c r="I1589" s="300">
        <f t="shared" ref="I1589:I1595" si="136">PRODUCT(C1589:H1589)</f>
        <v>10</v>
      </c>
      <c r="J1589" s="342"/>
      <c r="T1589" s="32"/>
    </row>
    <row r="1590" spans="1:20" s="35" customFormat="1" ht="19">
      <c r="A1590" s="310"/>
      <c r="B1590" s="294" t="s">
        <v>501</v>
      </c>
      <c r="C1590" s="295">
        <v>10</v>
      </c>
      <c r="D1590" s="295">
        <v>1</v>
      </c>
      <c r="E1590" s="295">
        <v>1</v>
      </c>
      <c r="F1590" s="296"/>
      <c r="G1590" s="296"/>
      <c r="H1590" s="296"/>
      <c r="I1590" s="300">
        <f t="shared" si="136"/>
        <v>10</v>
      </c>
      <c r="J1590" s="342"/>
      <c r="T1590" s="32"/>
    </row>
    <row r="1591" spans="1:20" s="35" customFormat="1" ht="19">
      <c r="A1591" s="310"/>
      <c r="B1591" s="294" t="s">
        <v>502</v>
      </c>
      <c r="C1591" s="295">
        <v>10</v>
      </c>
      <c r="D1591" s="295">
        <v>1</v>
      </c>
      <c r="E1591" s="295">
        <v>1</v>
      </c>
      <c r="F1591" s="296"/>
      <c r="G1591" s="296"/>
      <c r="H1591" s="296"/>
      <c r="I1591" s="300">
        <f t="shared" si="136"/>
        <v>10</v>
      </c>
      <c r="J1591" s="342"/>
      <c r="T1591" s="32"/>
    </row>
    <row r="1592" spans="1:20" s="35" customFormat="1" ht="19">
      <c r="A1592" s="310"/>
      <c r="B1592" s="294" t="s">
        <v>84</v>
      </c>
      <c r="C1592" s="295">
        <v>10</v>
      </c>
      <c r="D1592" s="295">
        <v>1</v>
      </c>
      <c r="E1592" s="295">
        <v>2</v>
      </c>
      <c r="F1592" s="296"/>
      <c r="G1592" s="296"/>
      <c r="H1592" s="296"/>
      <c r="I1592" s="300">
        <f t="shared" si="136"/>
        <v>20</v>
      </c>
      <c r="J1592" s="342"/>
      <c r="T1592" s="32"/>
    </row>
    <row r="1593" spans="1:20" s="35" customFormat="1" ht="19">
      <c r="A1593" s="310"/>
      <c r="B1593" s="294" t="s">
        <v>511</v>
      </c>
      <c r="C1593" s="295">
        <v>10</v>
      </c>
      <c r="D1593" s="295">
        <v>1</v>
      </c>
      <c r="E1593" s="295">
        <v>2</v>
      </c>
      <c r="F1593" s="296"/>
      <c r="G1593" s="296"/>
      <c r="H1593" s="296"/>
      <c r="I1593" s="300">
        <f t="shared" si="136"/>
        <v>20</v>
      </c>
      <c r="J1593" s="342"/>
      <c r="T1593" s="32"/>
    </row>
    <row r="1594" spans="1:20" s="35" customFormat="1" ht="19">
      <c r="A1594" s="310"/>
      <c r="B1594" s="294" t="s">
        <v>512</v>
      </c>
      <c r="C1594" s="295">
        <v>10</v>
      </c>
      <c r="D1594" s="295">
        <v>1</v>
      </c>
      <c r="E1594" s="295">
        <v>2</v>
      </c>
      <c r="F1594" s="296"/>
      <c r="G1594" s="296"/>
      <c r="H1594" s="296"/>
      <c r="I1594" s="300">
        <f t="shared" si="136"/>
        <v>20</v>
      </c>
      <c r="J1594" s="342"/>
      <c r="T1594" s="32"/>
    </row>
    <row r="1595" spans="1:20" s="35" customFormat="1" ht="19">
      <c r="A1595" s="310"/>
      <c r="B1595" s="294" t="s">
        <v>187</v>
      </c>
      <c r="C1595" s="295">
        <v>1</v>
      </c>
      <c r="D1595" s="295">
        <v>1</v>
      </c>
      <c r="E1595" s="295">
        <v>2</v>
      </c>
      <c r="F1595" s="296"/>
      <c r="G1595" s="296"/>
      <c r="H1595" s="296"/>
      <c r="I1595" s="300">
        <f t="shared" si="136"/>
        <v>2</v>
      </c>
      <c r="J1595" s="342"/>
      <c r="T1595" s="32"/>
    </row>
    <row r="1596" spans="1:20" s="35" customFormat="1" ht="19">
      <c r="A1596" s="310"/>
      <c r="B1596" s="294"/>
      <c r="C1596" s="295"/>
      <c r="D1596" s="295"/>
      <c r="E1596" s="295"/>
      <c r="F1596" s="296"/>
      <c r="G1596" s="296"/>
      <c r="H1596" s="296"/>
      <c r="I1596" s="300">
        <f>SUM(I1585:I1595)</f>
        <v>100</v>
      </c>
      <c r="J1596" s="342" t="s">
        <v>1</v>
      </c>
      <c r="T1596" s="32"/>
    </row>
    <row r="1597" spans="1:20" s="35" customFormat="1" ht="19">
      <c r="A1597" s="310"/>
      <c r="B1597" s="294" t="s">
        <v>525</v>
      </c>
      <c r="C1597" s="295"/>
      <c r="D1597" s="295"/>
      <c r="E1597" s="295"/>
      <c r="F1597" s="296"/>
      <c r="G1597" s="296"/>
      <c r="H1597" s="296"/>
      <c r="I1597" s="300"/>
      <c r="J1597" s="342"/>
      <c r="T1597" s="32"/>
    </row>
    <row r="1598" spans="1:20" s="35" customFormat="1" ht="19">
      <c r="A1598" s="310"/>
      <c r="B1598" s="294" t="s">
        <v>504</v>
      </c>
      <c r="C1598" s="295">
        <v>10</v>
      </c>
      <c r="D1598" s="295">
        <v>1</v>
      </c>
      <c r="E1598" s="295">
        <v>1</v>
      </c>
      <c r="F1598" s="296"/>
      <c r="G1598" s="296"/>
      <c r="H1598" s="296"/>
      <c r="I1598" s="300">
        <f>PRODUCT(C1598:H1598)</f>
        <v>10</v>
      </c>
      <c r="J1598" s="345"/>
      <c r="T1598" s="32"/>
    </row>
    <row r="1599" spans="1:20" s="35" customFormat="1" ht="19">
      <c r="A1599" s="310"/>
      <c r="B1599" s="294" t="s">
        <v>507</v>
      </c>
      <c r="C1599" s="295">
        <v>10</v>
      </c>
      <c r="D1599" s="295">
        <v>1</v>
      </c>
      <c r="E1599" s="295">
        <v>1</v>
      </c>
      <c r="F1599" s="296"/>
      <c r="G1599" s="296"/>
      <c r="H1599" s="296"/>
      <c r="I1599" s="300">
        <f>PRODUCT(C1599:H1599)</f>
        <v>10</v>
      </c>
      <c r="J1599" s="345"/>
      <c r="T1599" s="32"/>
    </row>
    <row r="1600" spans="1:20" s="35" customFormat="1" ht="19">
      <c r="A1600" s="310"/>
      <c r="B1600" s="294" t="s">
        <v>526</v>
      </c>
      <c r="C1600" s="295">
        <v>1</v>
      </c>
      <c r="D1600" s="295">
        <v>1</v>
      </c>
      <c r="E1600" s="295">
        <v>2</v>
      </c>
      <c r="F1600" s="296"/>
      <c r="G1600" s="296"/>
      <c r="H1600" s="296"/>
      <c r="I1600" s="300">
        <f>PRODUCT(C1600:H1600)</f>
        <v>2</v>
      </c>
      <c r="J1600" s="345"/>
      <c r="T1600" s="32"/>
    </row>
    <row r="1601" spans="1:20" s="35" customFormat="1" ht="19">
      <c r="A1601" s="310"/>
      <c r="B1601" s="294"/>
      <c r="C1601" s="295"/>
      <c r="D1601" s="295"/>
      <c r="E1601" s="295"/>
      <c r="F1601" s="296"/>
      <c r="G1601" s="296"/>
      <c r="H1601" s="296"/>
      <c r="I1601" s="300">
        <f>SUM(I1598:I1600)</f>
        <v>22</v>
      </c>
      <c r="J1601" s="342" t="s">
        <v>1</v>
      </c>
      <c r="T1601" s="32"/>
    </row>
    <row r="1602" spans="1:20" s="35" customFormat="1" ht="38">
      <c r="A1602" s="310">
        <v>81</v>
      </c>
      <c r="B1602" s="352" t="s">
        <v>527</v>
      </c>
      <c r="C1602" s="295"/>
      <c r="D1602" s="295"/>
      <c r="E1602" s="295"/>
      <c r="F1602" s="296"/>
      <c r="G1602" s="296"/>
      <c r="H1602" s="296"/>
      <c r="I1602" s="300"/>
      <c r="J1602" s="345"/>
      <c r="T1602" s="32"/>
    </row>
    <row r="1603" spans="1:20" s="35" customFormat="1" ht="19">
      <c r="A1603" s="310"/>
      <c r="B1603" s="313" t="s">
        <v>452</v>
      </c>
      <c r="C1603" s="315"/>
      <c r="D1603" s="315"/>
      <c r="E1603" s="315"/>
      <c r="F1603" s="316"/>
      <c r="G1603" s="316"/>
      <c r="H1603" s="316"/>
      <c r="I1603" s="317"/>
      <c r="J1603" s="345"/>
      <c r="T1603" s="32"/>
    </row>
    <row r="1604" spans="1:20" s="35" customFormat="1">
      <c r="A1604" s="318"/>
      <c r="B1604" s="314" t="s">
        <v>208</v>
      </c>
      <c r="C1604" s="315">
        <v>1</v>
      </c>
      <c r="D1604" s="315">
        <v>1</v>
      </c>
      <c r="E1604" s="315">
        <v>1</v>
      </c>
      <c r="F1604" s="316"/>
      <c r="G1604" s="316"/>
      <c r="H1604" s="316"/>
      <c r="I1604" s="317">
        <f>PRODUCT(C1604:H1604)</f>
        <v>1</v>
      </c>
      <c r="J1604" s="345"/>
      <c r="T1604" s="32"/>
    </row>
    <row r="1605" spans="1:20" s="35" customFormat="1" ht="19">
      <c r="A1605" s="318"/>
      <c r="B1605" s="313" t="s">
        <v>377</v>
      </c>
      <c r="C1605" s="315"/>
      <c r="D1605" s="315"/>
      <c r="E1605" s="315"/>
      <c r="F1605" s="316"/>
      <c r="G1605" s="316"/>
      <c r="H1605" s="316"/>
      <c r="I1605" s="317"/>
      <c r="J1605" s="345"/>
      <c r="T1605" s="32"/>
    </row>
    <row r="1606" spans="1:20" s="35" customFormat="1">
      <c r="A1606" s="318"/>
      <c r="B1606" s="314" t="s">
        <v>500</v>
      </c>
      <c r="C1606" s="315">
        <v>10</v>
      </c>
      <c r="D1606" s="315">
        <v>1</v>
      </c>
      <c r="E1606" s="315">
        <v>2</v>
      </c>
      <c r="F1606" s="316"/>
      <c r="G1606" s="316"/>
      <c r="H1606" s="316"/>
      <c r="I1606" s="317">
        <f>PRODUCT(C1606:H1606)</f>
        <v>20</v>
      </c>
      <c r="J1606" s="345"/>
      <c r="T1606" s="32"/>
    </row>
    <row r="1607" spans="1:20" s="35" customFormat="1">
      <c r="A1607" s="318"/>
      <c r="B1607" s="314" t="s">
        <v>501</v>
      </c>
      <c r="C1607" s="315">
        <v>10</v>
      </c>
      <c r="D1607" s="315">
        <v>1</v>
      </c>
      <c r="E1607" s="315">
        <v>1</v>
      </c>
      <c r="F1607" s="316"/>
      <c r="G1607" s="316"/>
      <c r="H1607" s="316"/>
      <c r="I1607" s="317">
        <f>PRODUCT(C1607:H1607)</f>
        <v>10</v>
      </c>
      <c r="J1607" s="345"/>
      <c r="T1607" s="32"/>
    </row>
    <row r="1608" spans="1:20" s="35" customFormat="1">
      <c r="A1608" s="318"/>
      <c r="B1608" s="314" t="s">
        <v>502</v>
      </c>
      <c r="C1608" s="315">
        <v>10</v>
      </c>
      <c r="D1608" s="315">
        <v>1</v>
      </c>
      <c r="E1608" s="315">
        <v>1</v>
      </c>
      <c r="F1608" s="316"/>
      <c r="G1608" s="316"/>
      <c r="H1608" s="316"/>
      <c r="I1608" s="317">
        <f>PRODUCT(C1608:H1608)</f>
        <v>10</v>
      </c>
      <c r="J1608" s="345"/>
      <c r="T1608" s="32"/>
    </row>
    <row r="1609" spans="1:20" s="35" customFormat="1" ht="19">
      <c r="A1609" s="318"/>
      <c r="B1609" s="314"/>
      <c r="C1609" s="315"/>
      <c r="D1609" s="315"/>
      <c r="E1609" s="315"/>
      <c r="F1609" s="316"/>
      <c r="G1609" s="316"/>
      <c r="H1609" s="316"/>
      <c r="I1609" s="317">
        <f>SUM(I1604:I1608)</f>
        <v>41</v>
      </c>
      <c r="J1609" s="345" t="s">
        <v>1</v>
      </c>
      <c r="T1609" s="32"/>
    </row>
    <row r="1610" spans="1:20" s="35" customFormat="1" ht="57">
      <c r="A1610" s="318">
        <v>82</v>
      </c>
      <c r="B1610" s="313" t="s">
        <v>528</v>
      </c>
      <c r="C1610" s="315"/>
      <c r="D1610" s="315"/>
      <c r="E1610" s="315"/>
      <c r="F1610" s="316"/>
      <c r="G1610" s="316"/>
      <c r="H1610" s="316"/>
      <c r="I1610" s="317"/>
      <c r="J1610" s="345"/>
      <c r="T1610" s="32"/>
    </row>
    <row r="1611" spans="1:20" s="35" customFormat="1" ht="19">
      <c r="A1611" s="318"/>
      <c r="B1611" s="313" t="s">
        <v>452</v>
      </c>
      <c r="C1611" s="315"/>
      <c r="D1611" s="315"/>
      <c r="E1611" s="315"/>
      <c r="F1611" s="316"/>
      <c r="G1611" s="316"/>
      <c r="H1611" s="316"/>
      <c r="I1611" s="317"/>
      <c r="J1611" s="345"/>
      <c r="T1611" s="32"/>
    </row>
    <row r="1612" spans="1:20" s="35" customFormat="1">
      <c r="A1612" s="318"/>
      <c r="B1612" s="314" t="s">
        <v>498</v>
      </c>
      <c r="C1612" s="315">
        <v>1</v>
      </c>
      <c r="D1612" s="315" t="s">
        <v>2</v>
      </c>
      <c r="E1612" s="315">
        <v>1</v>
      </c>
      <c r="F1612" s="316"/>
      <c r="G1612" s="316"/>
      <c r="H1612" s="316"/>
      <c r="I1612" s="317">
        <f>PRODUCT(C1612:H1612)</f>
        <v>1</v>
      </c>
      <c r="J1612" s="345"/>
      <c r="T1612" s="32"/>
    </row>
    <row r="1613" spans="1:20" s="35" customFormat="1" ht="19">
      <c r="A1613" s="318"/>
      <c r="B1613" s="313" t="s">
        <v>529</v>
      </c>
      <c r="C1613" s="315"/>
      <c r="D1613" s="315"/>
      <c r="E1613" s="315"/>
      <c r="F1613" s="316"/>
      <c r="G1613" s="316"/>
      <c r="H1613" s="316"/>
      <c r="I1613" s="317"/>
      <c r="J1613" s="345"/>
      <c r="T1613" s="32"/>
    </row>
    <row r="1614" spans="1:20" s="35" customFormat="1">
      <c r="A1614" s="318"/>
      <c r="B1614" s="314" t="s">
        <v>500</v>
      </c>
      <c r="C1614" s="315">
        <v>10</v>
      </c>
      <c r="D1614" s="315" t="s">
        <v>2</v>
      </c>
      <c r="E1614" s="315">
        <v>2</v>
      </c>
      <c r="F1614" s="316"/>
      <c r="G1614" s="316"/>
      <c r="H1614" s="316"/>
      <c r="I1614" s="317">
        <f>PRODUCT(C1614:H1614)</f>
        <v>20</v>
      </c>
      <c r="J1614" s="345"/>
      <c r="T1614" s="32"/>
    </row>
    <row r="1615" spans="1:20" s="35" customFormat="1">
      <c r="A1615" s="318"/>
      <c r="B1615" s="314" t="s">
        <v>501</v>
      </c>
      <c r="C1615" s="315">
        <v>10</v>
      </c>
      <c r="D1615" s="315" t="s">
        <v>2</v>
      </c>
      <c r="E1615" s="315">
        <v>1</v>
      </c>
      <c r="F1615" s="316"/>
      <c r="G1615" s="316"/>
      <c r="H1615" s="316"/>
      <c r="I1615" s="317">
        <f>PRODUCT(C1615:H1615)</f>
        <v>10</v>
      </c>
      <c r="J1615" s="345"/>
      <c r="T1615" s="32"/>
    </row>
    <row r="1616" spans="1:20" s="35" customFormat="1">
      <c r="A1616" s="318"/>
      <c r="B1616" s="314" t="s">
        <v>502</v>
      </c>
      <c r="C1616" s="315">
        <v>10</v>
      </c>
      <c r="D1616" s="315" t="s">
        <v>2</v>
      </c>
      <c r="E1616" s="315">
        <v>1</v>
      </c>
      <c r="F1616" s="316"/>
      <c r="G1616" s="316"/>
      <c r="H1616" s="316"/>
      <c r="I1616" s="317">
        <f>PRODUCT(C1616:H1616)</f>
        <v>10</v>
      </c>
      <c r="J1616" s="345"/>
      <c r="T1616" s="32"/>
    </row>
    <row r="1617" spans="1:20" s="35" customFormat="1">
      <c r="A1617" s="318"/>
      <c r="B1617" s="314" t="s">
        <v>530</v>
      </c>
      <c r="C1617" s="315">
        <v>10</v>
      </c>
      <c r="D1617" s="315" t="s">
        <v>2</v>
      </c>
      <c r="E1617" s="315">
        <v>1</v>
      </c>
      <c r="F1617" s="316"/>
      <c r="G1617" s="316"/>
      <c r="H1617" s="316"/>
      <c r="I1617" s="317">
        <f>PRODUCT(C1617:H1617)</f>
        <v>10</v>
      </c>
      <c r="J1617" s="345"/>
      <c r="T1617" s="32"/>
    </row>
    <row r="1618" spans="1:20" s="35" customFormat="1">
      <c r="A1618" s="318"/>
      <c r="B1618" s="314" t="s">
        <v>531</v>
      </c>
      <c r="C1618" s="315">
        <v>10</v>
      </c>
      <c r="D1618" s="315" t="s">
        <v>2</v>
      </c>
      <c r="E1618" s="315">
        <v>1</v>
      </c>
      <c r="F1618" s="316"/>
      <c r="G1618" s="316"/>
      <c r="H1618" s="316"/>
      <c r="I1618" s="317">
        <f>PRODUCT(C1618:H1618)</f>
        <v>10</v>
      </c>
      <c r="J1618" s="345"/>
      <c r="T1618" s="32"/>
    </row>
    <row r="1619" spans="1:20" s="35" customFormat="1">
      <c r="A1619" s="318"/>
      <c r="B1619" s="314"/>
      <c r="C1619" s="315"/>
      <c r="D1619" s="315"/>
      <c r="E1619" s="315"/>
      <c r="F1619" s="316"/>
      <c r="G1619" s="316"/>
      <c r="H1619" s="316" t="s">
        <v>78</v>
      </c>
      <c r="I1619" s="317">
        <f>SUM(I1612:I1618)</f>
        <v>61</v>
      </c>
      <c r="J1619" s="345"/>
      <c r="T1619" s="32"/>
    </row>
    <row r="1620" spans="1:20" s="35" customFormat="1" ht="19">
      <c r="A1620" s="318"/>
      <c r="B1620" s="314"/>
      <c r="C1620" s="315"/>
      <c r="D1620" s="315"/>
      <c r="E1620" s="315"/>
      <c r="F1620" s="316"/>
      <c r="G1620" s="316"/>
      <c r="H1620" s="316" t="s">
        <v>13</v>
      </c>
      <c r="I1620" s="317">
        <f>I1619</f>
        <v>61</v>
      </c>
      <c r="J1620" s="345" t="s">
        <v>378</v>
      </c>
      <c r="T1620" s="32"/>
    </row>
    <row r="1621" spans="1:20" s="35" customFormat="1" ht="38">
      <c r="A1621" s="318">
        <v>83</v>
      </c>
      <c r="B1621" s="313" t="s">
        <v>532</v>
      </c>
      <c r="C1621" s="315"/>
      <c r="D1621" s="315"/>
      <c r="E1621" s="315"/>
      <c r="F1621" s="316"/>
      <c r="G1621" s="316"/>
      <c r="H1621" s="316"/>
      <c r="I1621" s="317"/>
      <c r="J1621" s="345"/>
      <c r="T1621" s="32"/>
    </row>
    <row r="1622" spans="1:20" s="35" customFormat="1" ht="19">
      <c r="A1622" s="318"/>
      <c r="B1622" s="313" t="s">
        <v>452</v>
      </c>
      <c r="C1622" s="315"/>
      <c r="D1622" s="315"/>
      <c r="E1622" s="315"/>
      <c r="F1622" s="316"/>
      <c r="G1622" s="316"/>
      <c r="H1622" s="316"/>
      <c r="I1622" s="317"/>
      <c r="J1622" s="345"/>
      <c r="T1622" s="32"/>
    </row>
    <row r="1623" spans="1:20" s="35" customFormat="1">
      <c r="A1623" s="318"/>
      <c r="B1623" s="314" t="s">
        <v>208</v>
      </c>
      <c r="C1623" s="315">
        <v>1</v>
      </c>
      <c r="D1623" s="315">
        <v>1</v>
      </c>
      <c r="E1623" s="315">
        <v>1</v>
      </c>
      <c r="F1623" s="316"/>
      <c r="G1623" s="316"/>
      <c r="H1623" s="316"/>
      <c r="I1623" s="317">
        <f>PRODUCT(C1623:H1623)</f>
        <v>1</v>
      </c>
      <c r="J1623" s="345"/>
      <c r="T1623" s="32"/>
    </row>
    <row r="1624" spans="1:20" s="35" customFormat="1" ht="19">
      <c r="A1624" s="318"/>
      <c r="B1624" s="313" t="s">
        <v>377</v>
      </c>
      <c r="C1624" s="315"/>
      <c r="D1624" s="315"/>
      <c r="E1624" s="315"/>
      <c r="F1624" s="316"/>
      <c r="G1624" s="316"/>
      <c r="H1624" s="316"/>
      <c r="I1624" s="317"/>
      <c r="J1624" s="345"/>
      <c r="T1624" s="32"/>
    </row>
    <row r="1625" spans="1:20" s="35" customFormat="1">
      <c r="A1625" s="318"/>
      <c r="B1625" s="314" t="s">
        <v>500</v>
      </c>
      <c r="C1625" s="315">
        <v>10</v>
      </c>
      <c r="D1625" s="315">
        <v>1</v>
      </c>
      <c r="E1625" s="315">
        <v>2</v>
      </c>
      <c r="F1625" s="316"/>
      <c r="G1625" s="316"/>
      <c r="H1625" s="316"/>
      <c r="I1625" s="317">
        <f>PRODUCT(C1625:H1625)</f>
        <v>20</v>
      </c>
      <c r="J1625" s="345"/>
      <c r="T1625" s="32"/>
    </row>
    <row r="1626" spans="1:20" s="35" customFormat="1">
      <c r="A1626" s="318"/>
      <c r="B1626" s="314" t="s">
        <v>501</v>
      </c>
      <c r="C1626" s="315">
        <v>10</v>
      </c>
      <c r="D1626" s="315">
        <v>1</v>
      </c>
      <c r="E1626" s="315">
        <v>1</v>
      </c>
      <c r="F1626" s="316"/>
      <c r="G1626" s="316"/>
      <c r="H1626" s="316"/>
      <c r="I1626" s="317">
        <f>PRODUCT(C1626:H1626)</f>
        <v>10</v>
      </c>
      <c r="J1626" s="345"/>
      <c r="T1626" s="32"/>
    </row>
    <row r="1627" spans="1:20" s="35" customFormat="1">
      <c r="A1627" s="318"/>
      <c r="B1627" s="314" t="s">
        <v>502</v>
      </c>
      <c r="C1627" s="315">
        <v>10</v>
      </c>
      <c r="D1627" s="315">
        <v>1</v>
      </c>
      <c r="E1627" s="315">
        <v>1</v>
      </c>
      <c r="F1627" s="316"/>
      <c r="G1627" s="316"/>
      <c r="H1627" s="316"/>
      <c r="I1627" s="317">
        <f>PRODUCT(C1627:H1627)</f>
        <v>10</v>
      </c>
      <c r="J1627" s="345"/>
      <c r="T1627" s="32"/>
    </row>
    <row r="1628" spans="1:20" s="35" customFormat="1">
      <c r="A1628" s="318"/>
      <c r="B1628" s="314"/>
      <c r="C1628" s="315"/>
      <c r="D1628" s="315"/>
      <c r="E1628" s="315"/>
      <c r="F1628" s="316"/>
      <c r="G1628" s="316"/>
      <c r="H1628" s="316" t="s">
        <v>78</v>
      </c>
      <c r="I1628" s="317">
        <f>SUM(I1623:I1627)</f>
        <v>41</v>
      </c>
      <c r="J1628" s="345"/>
      <c r="T1628" s="32"/>
    </row>
    <row r="1629" spans="1:20" s="35" customFormat="1" ht="19">
      <c r="A1629" s="318"/>
      <c r="B1629" s="314"/>
      <c r="C1629" s="315"/>
      <c r="D1629" s="315"/>
      <c r="E1629" s="315"/>
      <c r="F1629" s="316"/>
      <c r="G1629" s="316"/>
      <c r="H1629" s="316" t="s">
        <v>13</v>
      </c>
      <c r="I1629" s="317">
        <f>I1628</f>
        <v>41</v>
      </c>
      <c r="J1629" s="345" t="s">
        <v>378</v>
      </c>
      <c r="T1629" s="32"/>
    </row>
    <row r="1630" spans="1:20" s="35" customFormat="1" ht="19">
      <c r="A1630" s="318">
        <v>84</v>
      </c>
      <c r="B1630" s="313" t="s">
        <v>533</v>
      </c>
      <c r="C1630" s="315"/>
      <c r="D1630" s="315"/>
      <c r="E1630" s="315"/>
      <c r="F1630" s="316"/>
      <c r="G1630" s="316"/>
      <c r="H1630" s="316"/>
      <c r="I1630" s="317"/>
      <c r="J1630" s="345"/>
      <c r="T1630" s="32"/>
    </row>
    <row r="1631" spans="1:20" s="35" customFormat="1" ht="19">
      <c r="A1631" s="318"/>
      <c r="B1631" s="313" t="s">
        <v>454</v>
      </c>
      <c r="C1631" s="315"/>
      <c r="D1631" s="315"/>
      <c r="E1631" s="315"/>
      <c r="F1631" s="316"/>
      <c r="G1631" s="316"/>
      <c r="H1631" s="316"/>
      <c r="I1631" s="317"/>
      <c r="J1631" s="345"/>
      <c r="T1631" s="32"/>
    </row>
    <row r="1632" spans="1:20" s="35" customFormat="1">
      <c r="A1632" s="318"/>
      <c r="B1632" s="314" t="s">
        <v>534</v>
      </c>
      <c r="C1632" s="315">
        <v>10</v>
      </c>
      <c r="D1632" s="315">
        <v>1</v>
      </c>
      <c r="E1632" s="315">
        <v>2</v>
      </c>
      <c r="F1632" s="316"/>
      <c r="G1632" s="316"/>
      <c r="H1632" s="316"/>
      <c r="I1632" s="317">
        <f>PRODUCT(C1632:H1632)</f>
        <v>20</v>
      </c>
      <c r="J1632" s="345"/>
      <c r="T1632" s="32"/>
    </row>
    <row r="1633" spans="1:20" s="35" customFormat="1">
      <c r="A1633" s="318"/>
      <c r="B1633" s="314" t="s">
        <v>535</v>
      </c>
      <c r="C1633" s="315">
        <v>10</v>
      </c>
      <c r="D1633" s="315">
        <v>1</v>
      </c>
      <c r="E1633" s="315">
        <v>2</v>
      </c>
      <c r="F1633" s="316"/>
      <c r="G1633" s="316"/>
      <c r="H1633" s="316"/>
      <c r="I1633" s="317">
        <f>PRODUCT(C1633:H1633)</f>
        <v>20</v>
      </c>
      <c r="J1633" s="345"/>
      <c r="T1633" s="32"/>
    </row>
    <row r="1634" spans="1:20" s="35" customFormat="1">
      <c r="A1634" s="318"/>
      <c r="B1634" s="314" t="s">
        <v>536</v>
      </c>
      <c r="C1634" s="315">
        <v>10</v>
      </c>
      <c r="D1634" s="315">
        <v>1</v>
      </c>
      <c r="E1634" s="315">
        <v>2</v>
      </c>
      <c r="F1634" s="316"/>
      <c r="G1634" s="316"/>
      <c r="H1634" s="316"/>
      <c r="I1634" s="317">
        <f>PRODUCT(C1634:H1634)</f>
        <v>20</v>
      </c>
      <c r="J1634" s="345"/>
      <c r="T1634" s="32"/>
    </row>
    <row r="1635" spans="1:20" s="35" customFormat="1">
      <c r="A1635" s="318"/>
      <c r="B1635" s="314"/>
      <c r="C1635" s="315"/>
      <c r="D1635" s="315"/>
      <c r="E1635" s="315"/>
      <c r="F1635" s="316"/>
      <c r="G1635" s="316"/>
      <c r="H1635" s="316" t="s">
        <v>78</v>
      </c>
      <c r="I1635" s="317">
        <f>SUM(I1632:I1634)</f>
        <v>60</v>
      </c>
      <c r="J1635" s="345"/>
      <c r="T1635" s="32"/>
    </row>
    <row r="1636" spans="1:20" s="35" customFormat="1" ht="19">
      <c r="A1636" s="318"/>
      <c r="B1636" s="314"/>
      <c r="C1636" s="315"/>
      <c r="D1636" s="315"/>
      <c r="E1636" s="315"/>
      <c r="F1636" s="316"/>
      <c r="G1636" s="316"/>
      <c r="H1636" s="316" t="s">
        <v>13</v>
      </c>
      <c r="I1636" s="317">
        <f>I1635</f>
        <v>60</v>
      </c>
      <c r="J1636" s="345" t="s">
        <v>378</v>
      </c>
      <c r="T1636" s="32"/>
    </row>
    <row r="1637" spans="1:20" s="35" customFormat="1">
      <c r="A1637" s="318"/>
      <c r="B1637" s="314"/>
      <c r="C1637" s="315"/>
      <c r="D1637" s="315"/>
      <c r="E1637" s="315"/>
      <c r="F1637" s="316"/>
      <c r="G1637" s="316"/>
      <c r="H1637" s="316"/>
      <c r="I1637" s="317"/>
      <c r="J1637" s="345"/>
      <c r="T1637" s="32"/>
    </row>
    <row r="1638" spans="1:20" s="35" customFormat="1" ht="38">
      <c r="A1638" s="318">
        <v>85</v>
      </c>
      <c r="B1638" s="313" t="s">
        <v>537</v>
      </c>
      <c r="C1638" s="315"/>
      <c r="D1638" s="315"/>
      <c r="E1638" s="315"/>
      <c r="F1638" s="316"/>
      <c r="G1638" s="316"/>
      <c r="H1638" s="316"/>
      <c r="I1638" s="317"/>
      <c r="J1638" s="345"/>
      <c r="T1638" s="32"/>
    </row>
    <row r="1639" spans="1:20" s="35" customFormat="1" ht="19">
      <c r="A1639" s="318"/>
      <c r="B1639" s="313" t="s">
        <v>454</v>
      </c>
      <c r="C1639" s="315"/>
      <c r="D1639" s="315"/>
      <c r="E1639" s="315"/>
      <c r="F1639" s="316"/>
      <c r="G1639" s="316"/>
      <c r="H1639" s="316"/>
      <c r="I1639" s="317"/>
      <c r="J1639" s="345"/>
      <c r="T1639" s="32"/>
    </row>
    <row r="1640" spans="1:20" s="35" customFormat="1">
      <c r="A1640" s="318"/>
      <c r="B1640" s="314" t="s">
        <v>534</v>
      </c>
      <c r="C1640" s="315">
        <v>10</v>
      </c>
      <c r="D1640" s="315">
        <v>1</v>
      </c>
      <c r="E1640" s="315">
        <v>1</v>
      </c>
      <c r="F1640" s="316">
        <v>8.5</v>
      </c>
      <c r="G1640" s="316"/>
      <c r="H1640" s="316"/>
      <c r="I1640" s="317">
        <f>PRODUCT(C1640:H1640)</f>
        <v>85</v>
      </c>
      <c r="J1640" s="345"/>
      <c r="T1640" s="32"/>
    </row>
    <row r="1641" spans="1:20" s="35" customFormat="1">
      <c r="A1641" s="318"/>
      <c r="B1641" s="314" t="s">
        <v>535</v>
      </c>
      <c r="C1641" s="315">
        <v>10</v>
      </c>
      <c r="D1641" s="315">
        <v>1</v>
      </c>
      <c r="E1641" s="315">
        <v>1</v>
      </c>
      <c r="F1641" s="316">
        <v>7.5</v>
      </c>
      <c r="G1641" s="316"/>
      <c r="H1641" s="316"/>
      <c r="I1641" s="317">
        <f>PRODUCT(C1641:H1641)</f>
        <v>75</v>
      </c>
      <c r="J1641" s="345"/>
      <c r="T1641" s="32"/>
    </row>
    <row r="1642" spans="1:20" s="35" customFormat="1">
      <c r="A1642" s="318"/>
      <c r="B1642" s="314" t="s">
        <v>536</v>
      </c>
      <c r="C1642" s="315">
        <v>10</v>
      </c>
      <c r="D1642" s="315">
        <v>1</v>
      </c>
      <c r="E1642" s="315">
        <v>1</v>
      </c>
      <c r="F1642" s="316">
        <v>8</v>
      </c>
      <c r="G1642" s="316"/>
      <c r="H1642" s="316"/>
      <c r="I1642" s="317">
        <f>PRODUCT(C1642:H1642)</f>
        <v>80</v>
      </c>
      <c r="J1642" s="345"/>
      <c r="T1642" s="32"/>
    </row>
    <row r="1643" spans="1:20" s="35" customFormat="1">
      <c r="A1643" s="318"/>
      <c r="B1643" s="314"/>
      <c r="C1643" s="315"/>
      <c r="D1643" s="315"/>
      <c r="E1643" s="315"/>
      <c r="F1643" s="316"/>
      <c r="G1643" s="316"/>
      <c r="H1643" s="316" t="s">
        <v>78</v>
      </c>
      <c r="I1643" s="317">
        <f>SUM(I1640:I1642)</f>
        <v>240</v>
      </c>
      <c r="J1643" s="345"/>
      <c r="T1643" s="32"/>
    </row>
    <row r="1644" spans="1:20" s="35" customFormat="1" ht="19">
      <c r="A1644" s="318"/>
      <c r="B1644" s="314"/>
      <c r="C1644" s="315"/>
      <c r="D1644" s="315"/>
      <c r="E1644" s="315"/>
      <c r="F1644" s="316"/>
      <c r="G1644" s="316"/>
      <c r="H1644" s="316" t="s">
        <v>13</v>
      </c>
      <c r="I1644" s="317">
        <f>I1643</f>
        <v>240</v>
      </c>
      <c r="J1644" s="345" t="s">
        <v>378</v>
      </c>
      <c r="T1644" s="32"/>
    </row>
    <row r="1645" spans="1:20" s="35" customFormat="1" ht="266">
      <c r="A1645" s="271">
        <v>86</v>
      </c>
      <c r="B1645" s="290" t="s">
        <v>1400</v>
      </c>
      <c r="C1645" s="315"/>
      <c r="D1645" s="315"/>
      <c r="E1645" s="315"/>
      <c r="F1645" s="316"/>
      <c r="G1645" s="316"/>
      <c r="H1645" s="316"/>
      <c r="I1645" s="317"/>
      <c r="J1645" s="345"/>
      <c r="T1645" s="32"/>
    </row>
    <row r="1646" spans="1:20" s="35" customFormat="1" ht="19">
      <c r="A1646" s="271"/>
      <c r="B1646" s="294" t="s">
        <v>538</v>
      </c>
      <c r="C1646" s="315"/>
      <c r="D1646" s="315"/>
      <c r="E1646" s="315"/>
      <c r="F1646" s="316"/>
      <c r="G1646" s="316"/>
      <c r="H1646" s="316"/>
      <c r="I1646" s="317"/>
      <c r="J1646" s="345"/>
      <c r="T1646" s="32"/>
    </row>
    <row r="1647" spans="1:20" s="35" customFormat="1" ht="19">
      <c r="A1647" s="271"/>
      <c r="B1647" s="272" t="s">
        <v>146</v>
      </c>
      <c r="C1647" s="315">
        <v>10</v>
      </c>
      <c r="D1647" s="315">
        <v>1</v>
      </c>
      <c r="E1647" s="315">
        <v>1</v>
      </c>
      <c r="F1647" s="316">
        <v>15.36</v>
      </c>
      <c r="G1647" s="316"/>
      <c r="H1647" s="316"/>
      <c r="I1647" s="317">
        <f>PRODUCT(C1647:H1647)</f>
        <v>153.6</v>
      </c>
      <c r="J1647" s="345"/>
      <c r="T1647" s="32"/>
    </row>
    <row r="1648" spans="1:20" s="35" customFormat="1">
      <c r="A1648" s="318"/>
      <c r="B1648" s="314" t="s">
        <v>375</v>
      </c>
      <c r="C1648" s="315">
        <v>10</v>
      </c>
      <c r="D1648" s="315">
        <v>1</v>
      </c>
      <c r="E1648" s="315">
        <v>1</v>
      </c>
      <c r="F1648" s="316">
        <v>16.2</v>
      </c>
      <c r="G1648" s="316"/>
      <c r="H1648" s="316"/>
      <c r="I1648" s="317">
        <f t="shared" ref="I1648:I1654" si="137">PRODUCT(C1648:H1648)</f>
        <v>162</v>
      </c>
      <c r="J1648" s="345"/>
      <c r="T1648" s="32"/>
    </row>
    <row r="1649" spans="1:20" s="35" customFormat="1">
      <c r="A1649" s="318"/>
      <c r="B1649" s="314" t="s">
        <v>539</v>
      </c>
      <c r="C1649" s="315"/>
      <c r="D1649" s="315"/>
      <c r="E1649" s="315"/>
      <c r="F1649" s="316"/>
      <c r="G1649" s="316"/>
      <c r="H1649" s="316"/>
      <c r="I1649" s="317">
        <f t="shared" si="137"/>
        <v>0</v>
      </c>
      <c r="J1649" s="345"/>
      <c r="T1649" s="32"/>
    </row>
    <row r="1650" spans="1:20" s="35" customFormat="1">
      <c r="A1650" s="318"/>
      <c r="B1650" s="314" t="s">
        <v>540</v>
      </c>
      <c r="C1650" s="315">
        <v>10</v>
      </c>
      <c r="D1650" s="315">
        <v>1</v>
      </c>
      <c r="E1650" s="315">
        <v>1</v>
      </c>
      <c r="F1650" s="316">
        <v>7.85</v>
      </c>
      <c r="G1650" s="316"/>
      <c r="H1650" s="316"/>
      <c r="I1650" s="317">
        <f t="shared" si="137"/>
        <v>78.5</v>
      </c>
      <c r="J1650" s="345"/>
      <c r="T1650" s="32"/>
    </row>
    <row r="1651" spans="1:20" s="35" customFormat="1">
      <c r="A1651" s="318"/>
      <c r="B1651" s="314" t="s">
        <v>152</v>
      </c>
      <c r="C1651" s="315">
        <v>10</v>
      </c>
      <c r="D1651" s="315">
        <v>1</v>
      </c>
      <c r="E1651" s="315">
        <v>1</v>
      </c>
      <c r="F1651" s="316">
        <v>11.5</v>
      </c>
      <c r="G1651" s="316"/>
      <c r="H1651" s="316"/>
      <c r="I1651" s="317">
        <f t="shared" si="137"/>
        <v>115</v>
      </c>
      <c r="J1651" s="345"/>
      <c r="T1651" s="32"/>
    </row>
    <row r="1652" spans="1:20" s="35" customFormat="1">
      <c r="A1652" s="318"/>
      <c r="B1652" s="314" t="s">
        <v>451</v>
      </c>
      <c r="C1652" s="315">
        <v>10</v>
      </c>
      <c r="D1652" s="315">
        <v>1</v>
      </c>
      <c r="E1652" s="315">
        <v>1</v>
      </c>
      <c r="F1652" s="316">
        <v>8.6999999999999993</v>
      </c>
      <c r="G1652" s="316"/>
      <c r="H1652" s="316"/>
      <c r="I1652" s="317">
        <f t="shared" si="137"/>
        <v>87</v>
      </c>
      <c r="J1652" s="345"/>
      <c r="T1652" s="32"/>
    </row>
    <row r="1653" spans="1:20" s="35" customFormat="1">
      <c r="A1653" s="318"/>
      <c r="B1653" s="314" t="s">
        <v>541</v>
      </c>
      <c r="C1653" s="315">
        <v>10</v>
      </c>
      <c r="D1653" s="315">
        <v>1</v>
      </c>
      <c r="E1653" s="315">
        <v>1</v>
      </c>
      <c r="F1653" s="316">
        <v>12.5</v>
      </c>
      <c r="G1653" s="316"/>
      <c r="H1653" s="316"/>
      <c r="I1653" s="317">
        <f t="shared" si="137"/>
        <v>125</v>
      </c>
      <c r="J1653" s="345"/>
      <c r="T1653" s="32"/>
    </row>
    <row r="1654" spans="1:20" s="35" customFormat="1">
      <c r="A1654" s="318"/>
      <c r="B1654" s="314" t="s">
        <v>318</v>
      </c>
      <c r="C1654" s="315">
        <v>10</v>
      </c>
      <c r="D1654" s="315">
        <v>1</v>
      </c>
      <c r="E1654" s="315">
        <v>1</v>
      </c>
      <c r="F1654" s="316">
        <v>11.24</v>
      </c>
      <c r="G1654" s="316"/>
      <c r="H1654" s="316"/>
      <c r="I1654" s="317">
        <f t="shared" si="137"/>
        <v>112.4</v>
      </c>
      <c r="J1654" s="345"/>
      <c r="T1654" s="32"/>
    </row>
    <row r="1655" spans="1:20" s="35" customFormat="1" ht="19">
      <c r="A1655" s="318"/>
      <c r="B1655" s="314"/>
      <c r="C1655" s="315"/>
      <c r="D1655" s="315"/>
      <c r="E1655" s="315"/>
      <c r="F1655" s="316"/>
      <c r="G1655" s="316"/>
      <c r="H1655" s="316"/>
      <c r="I1655" s="317">
        <f>SUM(I1647:I1654)</f>
        <v>833.5</v>
      </c>
      <c r="J1655" s="345" t="s">
        <v>21</v>
      </c>
      <c r="T1655" s="32"/>
    </row>
    <row r="1656" spans="1:20" s="35" customFormat="1" ht="228">
      <c r="A1656" s="318">
        <v>87</v>
      </c>
      <c r="B1656" s="290" t="s">
        <v>1401</v>
      </c>
      <c r="C1656" s="291"/>
      <c r="D1656" s="291"/>
      <c r="E1656" s="291"/>
      <c r="F1656" s="272"/>
      <c r="G1656" s="272"/>
      <c r="H1656" s="272"/>
      <c r="I1656" s="272"/>
      <c r="J1656" s="321"/>
      <c r="T1656" s="32"/>
    </row>
    <row r="1657" spans="1:20" s="35" customFormat="1" ht="19">
      <c r="A1657" s="318"/>
      <c r="B1657" s="272" t="s">
        <v>542</v>
      </c>
      <c r="C1657" s="291">
        <v>1</v>
      </c>
      <c r="D1657" s="291">
        <v>1</v>
      </c>
      <c r="E1657" s="291">
        <v>1</v>
      </c>
      <c r="F1657" s="272">
        <v>9.5</v>
      </c>
      <c r="G1657" s="272"/>
      <c r="H1657" s="272"/>
      <c r="I1657" s="317">
        <f>PRODUCT(C1657:H1657)</f>
        <v>9.5</v>
      </c>
      <c r="J1657" s="321"/>
      <c r="T1657" s="32"/>
    </row>
    <row r="1658" spans="1:20" s="35" customFormat="1" ht="19">
      <c r="A1658" s="318"/>
      <c r="B1658" s="272" t="s">
        <v>544</v>
      </c>
      <c r="C1658" s="291">
        <v>1</v>
      </c>
      <c r="D1658" s="291">
        <v>1</v>
      </c>
      <c r="E1658" s="291">
        <v>1</v>
      </c>
      <c r="F1658" s="272">
        <v>25.5</v>
      </c>
      <c r="G1658" s="272"/>
      <c r="H1658" s="272"/>
      <c r="I1658" s="317">
        <f t="shared" ref="I1658:I1666" si="138">PRODUCT(C1658:H1658)</f>
        <v>25.5</v>
      </c>
      <c r="J1658" s="321"/>
      <c r="T1658" s="32"/>
    </row>
    <row r="1659" spans="1:20" s="35" customFormat="1" ht="19">
      <c r="A1659" s="318"/>
      <c r="B1659" s="272" t="s">
        <v>546</v>
      </c>
      <c r="C1659" s="291">
        <v>1</v>
      </c>
      <c r="D1659" s="291">
        <v>1</v>
      </c>
      <c r="E1659" s="291">
        <v>1</v>
      </c>
      <c r="F1659" s="272">
        <v>14.5</v>
      </c>
      <c r="G1659" s="272"/>
      <c r="H1659" s="272"/>
      <c r="I1659" s="317">
        <f t="shared" si="138"/>
        <v>14.5</v>
      </c>
      <c r="J1659" s="321"/>
      <c r="T1659" s="32"/>
    </row>
    <row r="1660" spans="1:20" s="35" customFormat="1" ht="19">
      <c r="A1660" s="318"/>
      <c r="B1660" s="272" t="s">
        <v>548</v>
      </c>
      <c r="C1660" s="291">
        <v>1</v>
      </c>
      <c r="D1660" s="291">
        <v>1</v>
      </c>
      <c r="E1660" s="291">
        <v>1</v>
      </c>
      <c r="F1660" s="272">
        <v>28.5</v>
      </c>
      <c r="G1660" s="272"/>
      <c r="H1660" s="272"/>
      <c r="I1660" s="317">
        <f t="shared" si="138"/>
        <v>28.5</v>
      </c>
      <c r="J1660" s="321"/>
      <c r="T1660" s="32"/>
    </row>
    <row r="1661" spans="1:20" s="35" customFormat="1" ht="19">
      <c r="A1661" s="318"/>
      <c r="B1661" s="272" t="s">
        <v>550</v>
      </c>
      <c r="C1661" s="291">
        <v>1</v>
      </c>
      <c r="D1661" s="291">
        <v>1</v>
      </c>
      <c r="E1661" s="291">
        <v>1</v>
      </c>
      <c r="F1661" s="272">
        <v>19.5</v>
      </c>
      <c r="G1661" s="272"/>
      <c r="H1661" s="272"/>
      <c r="I1661" s="317">
        <f t="shared" si="138"/>
        <v>19.5</v>
      </c>
      <c r="J1661" s="321"/>
      <c r="T1661" s="32"/>
    </row>
    <row r="1662" spans="1:20" s="35" customFormat="1" ht="19">
      <c r="A1662" s="318"/>
      <c r="B1662" s="272" t="s">
        <v>552</v>
      </c>
      <c r="C1662" s="291">
        <v>1</v>
      </c>
      <c r="D1662" s="291">
        <v>1</v>
      </c>
      <c r="E1662" s="291">
        <v>1</v>
      </c>
      <c r="F1662" s="272">
        <v>33.5</v>
      </c>
      <c r="G1662" s="272"/>
      <c r="H1662" s="272"/>
      <c r="I1662" s="317">
        <f t="shared" si="138"/>
        <v>33.5</v>
      </c>
      <c r="J1662" s="321"/>
      <c r="T1662" s="32"/>
    </row>
    <row r="1663" spans="1:20" s="35" customFormat="1" ht="19">
      <c r="A1663" s="318"/>
      <c r="B1663" s="272" t="s">
        <v>542</v>
      </c>
      <c r="C1663" s="291">
        <v>1</v>
      </c>
      <c r="D1663" s="291">
        <v>1</v>
      </c>
      <c r="E1663" s="291">
        <v>1</v>
      </c>
      <c r="F1663" s="272">
        <v>24.5</v>
      </c>
      <c r="G1663" s="272"/>
      <c r="H1663" s="272"/>
      <c r="I1663" s="317">
        <f t="shared" si="138"/>
        <v>24.5</v>
      </c>
      <c r="J1663" s="321"/>
      <c r="T1663" s="32"/>
    </row>
    <row r="1664" spans="1:20" s="35" customFormat="1" ht="19">
      <c r="A1664" s="318"/>
      <c r="B1664" s="272" t="s">
        <v>544</v>
      </c>
      <c r="C1664" s="291">
        <v>1</v>
      </c>
      <c r="D1664" s="291">
        <v>1</v>
      </c>
      <c r="E1664" s="291">
        <v>1</v>
      </c>
      <c r="F1664" s="272">
        <v>38.5</v>
      </c>
      <c r="G1664" s="272"/>
      <c r="H1664" s="272"/>
      <c r="I1664" s="317">
        <f t="shared" si="138"/>
        <v>38.5</v>
      </c>
      <c r="J1664" s="321"/>
      <c r="T1664" s="32"/>
    </row>
    <row r="1665" spans="1:20" s="35" customFormat="1" ht="19">
      <c r="A1665" s="318"/>
      <c r="B1665" s="272" t="s">
        <v>554</v>
      </c>
      <c r="C1665" s="291">
        <v>1</v>
      </c>
      <c r="D1665" s="291">
        <v>1</v>
      </c>
      <c r="E1665" s="291">
        <v>1</v>
      </c>
      <c r="F1665" s="272">
        <v>29.5</v>
      </c>
      <c r="G1665" s="272"/>
      <c r="H1665" s="272"/>
      <c r="I1665" s="317">
        <f t="shared" si="138"/>
        <v>29.5</v>
      </c>
      <c r="J1665" s="321"/>
      <c r="T1665" s="32"/>
    </row>
    <row r="1666" spans="1:20" s="35" customFormat="1" ht="19">
      <c r="A1666" s="318"/>
      <c r="B1666" s="272" t="s">
        <v>556</v>
      </c>
      <c r="C1666" s="291">
        <v>1</v>
      </c>
      <c r="D1666" s="291">
        <v>1</v>
      </c>
      <c r="E1666" s="291">
        <v>1</v>
      </c>
      <c r="F1666" s="272">
        <v>43.5</v>
      </c>
      <c r="G1666" s="272"/>
      <c r="H1666" s="272"/>
      <c r="I1666" s="317">
        <f t="shared" si="138"/>
        <v>43.5</v>
      </c>
      <c r="J1666" s="321"/>
      <c r="T1666" s="32"/>
    </row>
    <row r="1667" spans="1:20" s="35" customFormat="1" ht="19">
      <c r="A1667" s="318"/>
      <c r="B1667" s="272"/>
      <c r="C1667" s="291"/>
      <c r="D1667" s="291"/>
      <c r="E1667" s="291"/>
      <c r="F1667" s="272"/>
      <c r="G1667" s="272"/>
      <c r="H1667" s="272"/>
      <c r="I1667" s="322">
        <f>SUM(I1657:I1666)</f>
        <v>267</v>
      </c>
      <c r="J1667" s="321" t="s">
        <v>21</v>
      </c>
      <c r="T1667" s="32"/>
    </row>
    <row r="1668" spans="1:20" s="35" customFormat="1" ht="76">
      <c r="A1668" s="318">
        <v>88</v>
      </c>
      <c r="B1668" s="60" t="s">
        <v>558</v>
      </c>
      <c r="C1668" s="291"/>
      <c r="D1668" s="291"/>
      <c r="E1668" s="291"/>
      <c r="F1668" s="272"/>
      <c r="G1668" s="272"/>
      <c r="H1668" s="272"/>
      <c r="I1668" s="322"/>
      <c r="J1668" s="321"/>
      <c r="T1668" s="32"/>
    </row>
    <row r="1669" spans="1:20" s="35" customFormat="1" ht="19">
      <c r="A1669" s="318"/>
      <c r="B1669" s="272" t="s">
        <v>559</v>
      </c>
      <c r="C1669" s="291">
        <v>10</v>
      </c>
      <c r="D1669" s="291">
        <v>1</v>
      </c>
      <c r="E1669" s="291">
        <v>2</v>
      </c>
      <c r="F1669" s="272"/>
      <c r="G1669" s="272"/>
      <c r="H1669" s="272"/>
      <c r="I1669" s="317">
        <f t="shared" ref="I1669" si="139">PRODUCT(C1669:H1669)</f>
        <v>20</v>
      </c>
      <c r="J1669" s="321"/>
      <c r="T1669" s="32"/>
    </row>
    <row r="1670" spans="1:20" s="35" customFormat="1" ht="114">
      <c r="A1670" s="318">
        <v>89</v>
      </c>
      <c r="B1670" s="61" t="s">
        <v>560</v>
      </c>
      <c r="C1670" s="12"/>
      <c r="D1670" s="12"/>
      <c r="E1670" s="12"/>
      <c r="F1670" s="62"/>
      <c r="G1670" s="62"/>
      <c r="H1670" s="62"/>
      <c r="I1670" s="62"/>
      <c r="J1670" s="353"/>
      <c r="T1670" s="32"/>
    </row>
    <row r="1671" spans="1:20" s="35" customFormat="1">
      <c r="A1671" s="318"/>
      <c r="B1671" s="62" t="s">
        <v>454</v>
      </c>
      <c r="C1671" s="8">
        <v>10</v>
      </c>
      <c r="D1671" s="8">
        <v>1</v>
      </c>
      <c r="E1671" s="8">
        <v>1</v>
      </c>
      <c r="F1671" s="9"/>
      <c r="G1671" s="9"/>
      <c r="H1671" s="9"/>
      <c r="I1671" s="9">
        <f>PRODUCT(C1671:H1671)</f>
        <v>10</v>
      </c>
      <c r="J1671" s="63" t="s">
        <v>1</v>
      </c>
      <c r="T1671" s="32"/>
    </row>
    <row r="1672" spans="1:20" s="35" customFormat="1" ht="38">
      <c r="A1672" s="318">
        <v>90</v>
      </c>
      <c r="B1672" s="29" t="s">
        <v>561</v>
      </c>
      <c r="C1672" s="8"/>
      <c r="D1672" s="8"/>
      <c r="E1672" s="8"/>
      <c r="F1672" s="9"/>
      <c r="G1672" s="9"/>
      <c r="H1672" s="9"/>
      <c r="I1672" s="9"/>
      <c r="J1672" s="63"/>
      <c r="T1672" s="32"/>
    </row>
    <row r="1673" spans="1:20" s="35" customFormat="1">
      <c r="A1673" s="318"/>
      <c r="B1673" s="62" t="s">
        <v>454</v>
      </c>
      <c r="C1673" s="8">
        <v>10</v>
      </c>
      <c r="D1673" s="8">
        <v>1</v>
      </c>
      <c r="E1673" s="8">
        <v>1</v>
      </c>
      <c r="F1673" s="9"/>
      <c r="G1673" s="9"/>
      <c r="H1673" s="9"/>
      <c r="I1673" s="9">
        <f>PRODUCT(C1673:H1673)</f>
        <v>10</v>
      </c>
      <c r="J1673" s="63" t="s">
        <v>1</v>
      </c>
      <c r="T1673" s="32"/>
    </row>
    <row r="1674" spans="1:20" s="35" customFormat="1" ht="38">
      <c r="A1674" s="318">
        <v>91</v>
      </c>
      <c r="B1674" s="29" t="s">
        <v>562</v>
      </c>
      <c r="C1674" s="8"/>
      <c r="D1674" s="8"/>
      <c r="E1674" s="8"/>
      <c r="F1674" s="9"/>
      <c r="G1674" s="9"/>
      <c r="H1674" s="9"/>
      <c r="I1674" s="9"/>
      <c r="J1674" s="63"/>
      <c r="T1674" s="32"/>
    </row>
    <row r="1675" spans="1:20" s="35" customFormat="1">
      <c r="A1675" s="318"/>
      <c r="B1675" s="62" t="s">
        <v>454</v>
      </c>
      <c r="C1675" s="8">
        <v>10</v>
      </c>
      <c r="D1675" s="8">
        <v>1</v>
      </c>
      <c r="E1675" s="8">
        <v>1</v>
      </c>
      <c r="F1675" s="9"/>
      <c r="G1675" s="9"/>
      <c r="H1675" s="9"/>
      <c r="I1675" s="9">
        <f>PRODUCT(C1675:H1675)</f>
        <v>10</v>
      </c>
      <c r="J1675" s="63" t="s">
        <v>1</v>
      </c>
      <c r="T1675" s="32"/>
    </row>
    <row r="1676" spans="1:20" s="35" customFormat="1">
      <c r="A1676" s="318"/>
      <c r="B1676" s="62"/>
      <c r="C1676" s="8"/>
      <c r="D1676" s="8"/>
      <c r="E1676" s="8"/>
      <c r="F1676" s="9"/>
      <c r="G1676" s="9"/>
      <c r="H1676" s="9"/>
      <c r="I1676" s="9"/>
      <c r="J1676" s="63"/>
      <c r="T1676" s="32"/>
    </row>
    <row r="1677" spans="1:20" s="35" customFormat="1" ht="19">
      <c r="A1677" s="318">
        <v>92</v>
      </c>
      <c r="B1677" s="29" t="s">
        <v>563</v>
      </c>
      <c r="C1677" s="8"/>
      <c r="D1677" s="8"/>
      <c r="E1677" s="8"/>
      <c r="F1677" s="9"/>
      <c r="G1677" s="9"/>
      <c r="H1677" s="9"/>
      <c r="I1677" s="9"/>
      <c r="J1677" s="63"/>
      <c r="T1677" s="32"/>
    </row>
    <row r="1678" spans="1:20" s="35" customFormat="1">
      <c r="A1678" s="318"/>
      <c r="B1678" s="62" t="s">
        <v>564</v>
      </c>
      <c r="C1678" s="8">
        <v>10</v>
      </c>
      <c r="D1678" s="8">
        <v>1</v>
      </c>
      <c r="E1678" s="8">
        <v>3</v>
      </c>
      <c r="F1678" s="9"/>
      <c r="G1678" s="9"/>
      <c r="H1678" s="9"/>
      <c r="I1678" s="9">
        <f>PRODUCT(C1678:H1678)</f>
        <v>30</v>
      </c>
      <c r="J1678" s="63" t="s">
        <v>1</v>
      </c>
      <c r="T1678" s="32"/>
    </row>
    <row r="1679" spans="1:20" s="35" customFormat="1">
      <c r="A1679" s="318"/>
      <c r="B1679" s="29"/>
      <c r="C1679" s="8"/>
      <c r="D1679" s="8"/>
      <c r="E1679" s="8"/>
      <c r="F1679" s="9"/>
      <c r="G1679" s="9"/>
      <c r="H1679" s="9"/>
      <c r="I1679" s="9"/>
      <c r="J1679" s="63"/>
      <c r="T1679" s="32"/>
    </row>
    <row r="1680" spans="1:20" s="35" customFormat="1" ht="38">
      <c r="A1680" s="318">
        <v>93</v>
      </c>
      <c r="B1680" s="64" t="s">
        <v>565</v>
      </c>
      <c r="C1680" s="8"/>
      <c r="D1680" s="8"/>
      <c r="E1680" s="8"/>
      <c r="F1680" s="9"/>
      <c r="G1680" s="9"/>
      <c r="H1680" s="9"/>
      <c r="I1680" s="9"/>
      <c r="J1680" s="63"/>
      <c r="T1680" s="32"/>
    </row>
    <row r="1681" spans="1:20" s="35" customFormat="1">
      <c r="A1681" s="318"/>
      <c r="B1681" s="62" t="s">
        <v>454</v>
      </c>
      <c r="C1681" s="8">
        <v>10</v>
      </c>
      <c r="D1681" s="8">
        <v>1</v>
      </c>
      <c r="E1681" s="8">
        <v>7</v>
      </c>
      <c r="F1681" s="9"/>
      <c r="G1681" s="9"/>
      <c r="H1681" s="9"/>
      <c r="I1681" s="9">
        <f>PRODUCT(C1681:H1681)</f>
        <v>70</v>
      </c>
      <c r="J1681" s="63" t="s">
        <v>1</v>
      </c>
      <c r="T1681" s="32"/>
    </row>
    <row r="1682" spans="1:20" s="35" customFormat="1" ht="38">
      <c r="A1682" s="318">
        <v>94</v>
      </c>
      <c r="B1682" s="65" t="s">
        <v>566</v>
      </c>
      <c r="C1682" s="12">
        <v>10</v>
      </c>
      <c r="D1682" s="12">
        <v>1</v>
      </c>
      <c r="E1682" s="12">
        <v>1</v>
      </c>
      <c r="F1682" s="39"/>
      <c r="G1682" s="39"/>
      <c r="H1682" s="66"/>
      <c r="I1682" s="9">
        <f>PRODUCT(C1682:H1682)</f>
        <v>10</v>
      </c>
      <c r="J1682" s="67" t="s">
        <v>1</v>
      </c>
      <c r="T1682" s="32"/>
    </row>
    <row r="1683" spans="1:20" s="35" customFormat="1" ht="38">
      <c r="A1683" s="318">
        <v>95</v>
      </c>
      <c r="B1683" s="313" t="s">
        <v>567</v>
      </c>
      <c r="C1683" s="315"/>
      <c r="D1683" s="315"/>
      <c r="E1683" s="315"/>
      <c r="F1683" s="316"/>
      <c r="G1683" s="316"/>
      <c r="H1683" s="316"/>
      <c r="I1683" s="317"/>
      <c r="J1683" s="345"/>
      <c r="T1683" s="32"/>
    </row>
    <row r="1684" spans="1:20" s="35" customFormat="1" ht="19">
      <c r="A1684" s="318"/>
      <c r="B1684" s="314" t="s">
        <v>568</v>
      </c>
      <c r="C1684" s="315">
        <v>1</v>
      </c>
      <c r="D1684" s="315" t="s">
        <v>2</v>
      </c>
      <c r="E1684" s="315">
        <v>1</v>
      </c>
      <c r="F1684" s="316"/>
      <c r="G1684" s="316"/>
      <c r="H1684" s="316"/>
      <c r="I1684" s="9">
        <f>PRODUCT(C1684:H1684)</f>
        <v>1</v>
      </c>
      <c r="J1684" s="345" t="s">
        <v>378</v>
      </c>
      <c r="T1684" s="32"/>
    </row>
    <row r="1685" spans="1:20" s="35" customFormat="1" ht="57">
      <c r="A1685" s="318">
        <v>96</v>
      </c>
      <c r="B1685" s="313" t="s">
        <v>569</v>
      </c>
      <c r="C1685" s="315"/>
      <c r="D1685" s="315"/>
      <c r="E1685" s="315"/>
      <c r="F1685" s="316"/>
      <c r="G1685" s="316"/>
      <c r="H1685" s="316"/>
      <c r="I1685" s="317"/>
      <c r="J1685" s="345"/>
      <c r="T1685" s="32"/>
    </row>
    <row r="1686" spans="1:20" s="35" customFormat="1" ht="19">
      <c r="A1686" s="318"/>
      <c r="B1686" s="314" t="s">
        <v>570</v>
      </c>
      <c r="C1686" s="315">
        <v>1</v>
      </c>
      <c r="D1686" s="315">
        <v>1</v>
      </c>
      <c r="E1686" s="315">
        <v>1</v>
      </c>
      <c r="F1686" s="316">
        <v>10</v>
      </c>
      <c r="G1686" s="316"/>
      <c r="H1686" s="316"/>
      <c r="I1686" s="9">
        <f>PRODUCT(C1686:H1686)</f>
        <v>10</v>
      </c>
      <c r="J1686" s="345" t="s">
        <v>333</v>
      </c>
      <c r="T1686" s="32"/>
    </row>
    <row r="1687" spans="1:20" s="35" customFormat="1">
      <c r="A1687" s="318"/>
      <c r="B1687" s="314"/>
      <c r="C1687" s="315"/>
      <c r="D1687" s="315"/>
      <c r="E1687" s="315"/>
      <c r="F1687" s="316"/>
      <c r="G1687" s="316"/>
      <c r="H1687" s="316"/>
      <c r="I1687" s="317"/>
      <c r="J1687" s="345"/>
      <c r="T1687" s="32"/>
    </row>
    <row r="1688" spans="1:20" s="35" customFormat="1" ht="19">
      <c r="A1688" s="318">
        <v>97</v>
      </c>
      <c r="B1688" s="350" t="s">
        <v>571</v>
      </c>
      <c r="C1688" s="315"/>
      <c r="D1688" s="315"/>
      <c r="E1688" s="315"/>
      <c r="F1688" s="316"/>
      <c r="G1688" s="316"/>
      <c r="H1688" s="316"/>
      <c r="I1688" s="317"/>
      <c r="J1688" s="341"/>
      <c r="T1688" s="32"/>
    </row>
    <row r="1689" spans="1:20" s="35" customFormat="1" ht="19">
      <c r="A1689" s="318"/>
      <c r="B1689" s="350" t="s">
        <v>457</v>
      </c>
      <c r="C1689" s="315"/>
      <c r="D1689" s="315"/>
      <c r="E1689" s="315"/>
      <c r="F1689" s="316"/>
      <c r="G1689" s="316"/>
      <c r="H1689" s="316"/>
      <c r="I1689" s="317"/>
      <c r="J1689" s="341"/>
      <c r="T1689" s="32"/>
    </row>
    <row r="1690" spans="1:20" s="35" customFormat="1" ht="19">
      <c r="A1690" s="310"/>
      <c r="B1690" s="294" t="s">
        <v>84</v>
      </c>
      <c r="C1690" s="295">
        <v>10</v>
      </c>
      <c r="D1690" s="295">
        <v>1</v>
      </c>
      <c r="E1690" s="295">
        <v>1</v>
      </c>
      <c r="F1690" s="296"/>
      <c r="G1690" s="296"/>
      <c r="H1690" s="296"/>
      <c r="I1690" s="9">
        <f>PRODUCT(C1690:H1690)</f>
        <v>10</v>
      </c>
      <c r="J1690" s="345"/>
      <c r="T1690" s="32"/>
    </row>
    <row r="1691" spans="1:20" s="35" customFormat="1" ht="19">
      <c r="A1691" s="310"/>
      <c r="B1691" s="294"/>
      <c r="C1691" s="295"/>
      <c r="D1691" s="295"/>
      <c r="E1691" s="295"/>
      <c r="F1691" s="296"/>
      <c r="G1691" s="296"/>
      <c r="H1691" s="296" t="s">
        <v>161</v>
      </c>
      <c r="I1691" s="300">
        <v>10</v>
      </c>
      <c r="J1691" s="351" t="s">
        <v>378</v>
      </c>
      <c r="T1691" s="32"/>
    </row>
    <row r="1692" spans="1:20" s="35" customFormat="1" ht="152">
      <c r="A1692" s="310">
        <v>98</v>
      </c>
      <c r="B1692" s="7" t="s">
        <v>1402</v>
      </c>
      <c r="C1692" s="295"/>
      <c r="D1692" s="295"/>
      <c r="E1692" s="295"/>
      <c r="F1692" s="296"/>
      <c r="G1692" s="296"/>
      <c r="H1692" s="296"/>
      <c r="I1692" s="300"/>
      <c r="J1692" s="345"/>
      <c r="T1692" s="32"/>
    </row>
    <row r="1693" spans="1:20">
      <c r="A1693" s="292"/>
      <c r="B1693" s="293" t="s">
        <v>611</v>
      </c>
      <c r="C1693" s="276">
        <v>1</v>
      </c>
      <c r="D1693" s="276">
        <v>1</v>
      </c>
      <c r="E1693" s="276">
        <v>3</v>
      </c>
      <c r="F1693" s="298">
        <v>4.63</v>
      </c>
      <c r="G1693" s="298"/>
      <c r="H1693" s="298">
        <v>16.25</v>
      </c>
      <c r="I1693" s="9">
        <f>PRODUCT(C1693:H1693)</f>
        <v>225.71250000000001</v>
      </c>
      <c r="J1693" s="338"/>
    </row>
    <row r="1694" spans="1:20" ht="398">
      <c r="A1694" s="323">
        <v>99</v>
      </c>
      <c r="B1694" s="130" t="s">
        <v>579</v>
      </c>
      <c r="C1694" s="295"/>
      <c r="D1694" s="295"/>
      <c r="E1694" s="295"/>
      <c r="F1694" s="296"/>
      <c r="G1694" s="296"/>
      <c r="H1694" s="296"/>
      <c r="I1694" s="300"/>
      <c r="J1694" s="345"/>
    </row>
    <row r="1695" spans="1:20" s="35" customFormat="1">
      <c r="A1695" s="324"/>
      <c r="B1695" s="293" t="s">
        <v>83</v>
      </c>
      <c r="C1695" s="276">
        <v>40</v>
      </c>
      <c r="D1695" s="276">
        <v>1</v>
      </c>
      <c r="E1695" s="276">
        <v>1</v>
      </c>
      <c r="F1695" s="298">
        <v>1.65</v>
      </c>
      <c r="G1695" s="298"/>
      <c r="H1695" s="298">
        <v>2.1</v>
      </c>
      <c r="I1695" s="317">
        <f t="shared" ref="I1695:I1696" si="140">PRODUCT(C1695:H1695)</f>
        <v>138.6</v>
      </c>
      <c r="J1695" s="338"/>
      <c r="T1695" s="32"/>
    </row>
    <row r="1696" spans="1:20" s="35" customFormat="1">
      <c r="A1696" s="324"/>
      <c r="B1696" s="293" t="s">
        <v>580</v>
      </c>
      <c r="C1696" s="276">
        <v>40</v>
      </c>
      <c r="D1696" s="276">
        <v>1</v>
      </c>
      <c r="E1696" s="276">
        <v>1</v>
      </c>
      <c r="F1696" s="298">
        <v>1.7</v>
      </c>
      <c r="G1696" s="298"/>
      <c r="H1696" s="298">
        <v>2.1</v>
      </c>
      <c r="I1696" s="317">
        <f t="shared" si="140"/>
        <v>142.80000000000001</v>
      </c>
      <c r="J1696" s="338"/>
      <c r="T1696" s="32"/>
    </row>
    <row r="1697" spans="1:20" s="35" customFormat="1" ht="19">
      <c r="A1697" s="318"/>
      <c r="B1697" s="114"/>
      <c r="C1697" s="295"/>
      <c r="D1697" s="295"/>
      <c r="E1697" s="295"/>
      <c r="F1697" s="296"/>
      <c r="G1697" s="296"/>
      <c r="H1697" s="296"/>
      <c r="I1697" s="300">
        <f>SUM(I1695:I1696)</f>
        <v>281.39999999999998</v>
      </c>
      <c r="J1697" s="351" t="s">
        <v>20</v>
      </c>
      <c r="T1697" s="32"/>
    </row>
    <row r="1698" spans="1:20" s="35" customFormat="1" ht="114">
      <c r="A1698" s="326">
        <v>100</v>
      </c>
      <c r="B1698" s="113" t="s">
        <v>576</v>
      </c>
      <c r="C1698" s="295">
        <v>1</v>
      </c>
      <c r="D1698" s="295">
        <v>1</v>
      </c>
      <c r="E1698" s="295">
        <v>1</v>
      </c>
      <c r="F1698" s="296"/>
      <c r="G1698" s="296"/>
      <c r="H1698" s="296"/>
      <c r="I1698" s="317">
        <f t="shared" ref="I1698" si="141">PRODUCT(C1698:H1698)</f>
        <v>1</v>
      </c>
      <c r="J1698" s="341" t="s">
        <v>1</v>
      </c>
      <c r="T1698" s="32"/>
    </row>
    <row r="1699" spans="1:20" s="35" customFormat="1" ht="380">
      <c r="A1699" s="318">
        <v>101</v>
      </c>
      <c r="B1699" s="153" t="s">
        <v>1403</v>
      </c>
      <c r="C1699" s="315"/>
      <c r="D1699" s="315"/>
      <c r="E1699" s="315"/>
      <c r="F1699" s="316"/>
      <c r="G1699" s="316"/>
      <c r="H1699" s="316"/>
      <c r="I1699" s="317"/>
      <c r="J1699" s="341"/>
      <c r="T1699" s="32"/>
    </row>
    <row r="1700" spans="1:20" s="35" customFormat="1" ht="19">
      <c r="A1700" s="310"/>
      <c r="B1700" s="153" t="s">
        <v>1320</v>
      </c>
      <c r="C1700" s="295"/>
      <c r="D1700" s="295"/>
      <c r="E1700" s="295"/>
      <c r="F1700" s="296"/>
      <c r="G1700" s="296"/>
      <c r="H1700" s="296"/>
      <c r="I1700" s="300"/>
      <c r="J1700" s="351"/>
      <c r="T1700" s="32"/>
    </row>
    <row r="1701" spans="1:20" s="35" customFormat="1" ht="19">
      <c r="A1701" s="327"/>
      <c r="B1701" s="328" t="s">
        <v>18</v>
      </c>
      <c r="C1701" s="329">
        <v>10</v>
      </c>
      <c r="D1701" s="329">
        <v>1</v>
      </c>
      <c r="E1701" s="329">
        <v>4</v>
      </c>
      <c r="F1701" s="330"/>
      <c r="G1701" s="330"/>
      <c r="H1701" s="330"/>
      <c r="I1701" s="331">
        <f t="shared" ref="I1701" si="142">PRODUCT(C1701:H1701)</f>
        <v>40</v>
      </c>
      <c r="J1701" s="354" t="s">
        <v>1</v>
      </c>
      <c r="T1701" s="32"/>
    </row>
    <row r="1702" spans="1:20" s="35" customFormat="1">
      <c r="A1702" s="265"/>
      <c r="B1702" s="266"/>
      <c r="C1702" s="267"/>
      <c r="D1702" s="267"/>
      <c r="E1702" s="267"/>
      <c r="F1702" s="268"/>
      <c r="G1702" s="268"/>
      <c r="H1702" s="268"/>
      <c r="I1702" s="269"/>
      <c r="J1702" s="270"/>
      <c r="T1702" s="32"/>
    </row>
    <row r="1703" spans="1:20" s="35" customFormat="1">
      <c r="A1703" s="140"/>
      <c r="B1703" s="68"/>
      <c r="C1703" s="69"/>
      <c r="D1703" s="69"/>
      <c r="E1703" s="69"/>
      <c r="F1703" s="70"/>
      <c r="G1703" s="70"/>
      <c r="H1703" s="73"/>
      <c r="I1703" s="71"/>
      <c r="J1703" s="74"/>
      <c r="T1703" s="32"/>
    </row>
    <row r="1704" spans="1:20" s="35" customFormat="1">
      <c r="A1704" s="140"/>
      <c r="B1704" s="68"/>
      <c r="C1704" s="69"/>
      <c r="D1704" s="69"/>
      <c r="E1704" s="69"/>
      <c r="F1704" s="70"/>
      <c r="G1704" s="70"/>
      <c r="H1704" s="73"/>
      <c r="I1704" s="71"/>
      <c r="J1704" s="74"/>
      <c r="T1704" s="32"/>
    </row>
    <row r="1705" spans="1:20" s="35" customFormat="1">
      <c r="A1705" s="140"/>
      <c r="B1705" s="68"/>
      <c r="C1705" s="69"/>
      <c r="D1705" s="69"/>
      <c r="E1705" s="69"/>
      <c r="F1705" s="70"/>
      <c r="G1705" s="70"/>
      <c r="H1705" s="73"/>
      <c r="I1705" s="71"/>
      <c r="J1705" s="74"/>
      <c r="T1705" s="32"/>
    </row>
    <row r="1706" spans="1:20" s="35" customFormat="1">
      <c r="A1706" s="140"/>
      <c r="B1706" s="68"/>
      <c r="C1706" s="69"/>
      <c r="D1706" s="69"/>
      <c r="E1706" s="69"/>
      <c r="F1706" s="70"/>
      <c r="G1706" s="70"/>
      <c r="H1706" s="70"/>
      <c r="I1706" s="80"/>
      <c r="J1706" s="72"/>
      <c r="T1706" s="32"/>
    </row>
    <row r="1707" spans="1:20" s="35" customFormat="1">
      <c r="A1707" s="140"/>
      <c r="B1707" s="68"/>
      <c r="C1707" s="69"/>
      <c r="D1707" s="69"/>
      <c r="E1707" s="69"/>
      <c r="F1707" s="70"/>
      <c r="G1707" s="70"/>
      <c r="H1707" s="73"/>
      <c r="I1707" s="71"/>
      <c r="J1707" s="72"/>
      <c r="T1707" s="32"/>
    </row>
    <row r="1708" spans="1:20">
      <c r="A1708" s="54"/>
      <c r="B1708" s="75"/>
      <c r="C1708" s="69"/>
      <c r="D1708" s="69"/>
      <c r="E1708" s="69"/>
      <c r="F1708" s="70"/>
      <c r="G1708" s="70"/>
      <c r="H1708" s="73"/>
      <c r="I1708" s="71"/>
      <c r="J1708" s="74"/>
    </row>
    <row r="1709" spans="1:20" s="35" customFormat="1">
      <c r="A1709" s="54"/>
      <c r="B1709" s="81"/>
      <c r="C1709" s="77"/>
      <c r="D1709" s="77"/>
      <c r="E1709" s="77"/>
      <c r="F1709" s="78"/>
      <c r="G1709" s="78"/>
      <c r="H1709" s="78"/>
      <c r="I1709" s="79"/>
      <c r="J1709" s="76"/>
      <c r="T1709" s="32"/>
    </row>
    <row r="1710" spans="1:20" s="35" customFormat="1">
      <c r="A1710" s="135"/>
      <c r="C1710" s="257"/>
      <c r="D1710" s="257"/>
      <c r="E1710" s="257"/>
      <c r="T1710" s="32"/>
    </row>
    <row r="1711" spans="1:20">
      <c r="C1711" s="102"/>
      <c r="D1711" s="102"/>
      <c r="E1711" s="102"/>
      <c r="F1711" s="32"/>
      <c r="G1711" s="32"/>
      <c r="H1711" s="32"/>
      <c r="I1711" s="32"/>
      <c r="J1711" s="32"/>
    </row>
    <row r="1712" spans="1:20" s="35" customFormat="1">
      <c r="A1712" s="135"/>
      <c r="C1712" s="257"/>
      <c r="D1712" s="257"/>
      <c r="E1712" s="257"/>
      <c r="T1712" s="32"/>
    </row>
    <row r="1713" spans="1:20" s="35" customFormat="1">
      <c r="A1713" s="135"/>
      <c r="C1713" s="257"/>
      <c r="D1713" s="257"/>
      <c r="E1713" s="257"/>
      <c r="T1713" s="32"/>
    </row>
    <row r="1714" spans="1:20">
      <c r="A1714" s="52"/>
      <c r="B1714" s="82"/>
      <c r="C1714" s="83"/>
      <c r="D1714" s="83"/>
      <c r="E1714" s="83"/>
      <c r="F1714" s="48"/>
      <c r="G1714" s="48"/>
      <c r="H1714" s="48"/>
      <c r="I1714" s="84"/>
      <c r="J1714" s="85"/>
    </row>
    <row r="1715" spans="1:20" s="35" customFormat="1">
      <c r="A1715" s="131"/>
      <c r="B1715" s="87"/>
      <c r="C1715" s="83"/>
      <c r="D1715" s="83"/>
      <c r="E1715" s="83"/>
      <c r="F1715" s="48"/>
      <c r="G1715" s="48"/>
      <c r="H1715" s="48"/>
      <c r="I1715" s="88"/>
      <c r="J1715" s="89"/>
      <c r="T1715" s="32"/>
    </row>
    <row r="1716" spans="1:20" s="35" customFormat="1">
      <c r="A1716" s="131"/>
      <c r="B1716" s="34"/>
      <c r="C1716" s="83"/>
      <c r="D1716" s="83"/>
      <c r="E1716" s="83"/>
      <c r="F1716" s="48"/>
      <c r="G1716" s="48"/>
      <c r="H1716" s="48"/>
      <c r="I1716" s="88"/>
      <c r="J1716" s="89"/>
      <c r="T1716" s="32"/>
    </row>
    <row r="1717" spans="1:20" s="35" customFormat="1">
      <c r="A1717" s="131"/>
      <c r="B1717" s="34"/>
      <c r="C1717" s="83"/>
      <c r="D1717" s="83"/>
      <c r="E1717" s="83"/>
      <c r="F1717" s="48"/>
      <c r="G1717" s="48"/>
      <c r="H1717" s="49"/>
      <c r="I1717" s="84"/>
      <c r="J1717" s="90"/>
      <c r="T1717" s="32"/>
    </row>
    <row r="1718" spans="1:20">
      <c r="A1718" s="52"/>
      <c r="B1718" s="82"/>
      <c r="C1718" s="91"/>
      <c r="D1718" s="91"/>
      <c r="E1718" s="91"/>
      <c r="F1718" s="92"/>
      <c r="G1718" s="92"/>
      <c r="H1718" s="92"/>
      <c r="I1718" s="93"/>
      <c r="J1718" s="85"/>
    </row>
    <row r="1719" spans="1:20" s="35" customFormat="1">
      <c r="A1719" s="131"/>
      <c r="B1719" s="87"/>
      <c r="C1719" s="83"/>
      <c r="D1719" s="83"/>
      <c r="E1719" s="83"/>
      <c r="F1719" s="48"/>
      <c r="G1719" s="48"/>
      <c r="H1719" s="48"/>
      <c r="I1719" s="88"/>
      <c r="J1719" s="89"/>
      <c r="T1719" s="32"/>
    </row>
    <row r="1720" spans="1:20" s="35" customFormat="1">
      <c r="A1720" s="131"/>
      <c r="B1720" s="34"/>
      <c r="C1720" s="83"/>
      <c r="D1720" s="83"/>
      <c r="E1720" s="83"/>
      <c r="F1720" s="48"/>
      <c r="G1720" s="48"/>
      <c r="H1720" s="48"/>
      <c r="I1720" s="88"/>
      <c r="J1720" s="89"/>
      <c r="T1720" s="32"/>
    </row>
    <row r="1721" spans="1:20" s="35" customFormat="1">
      <c r="A1721" s="131"/>
      <c r="B1721" s="34"/>
      <c r="C1721" s="83"/>
      <c r="D1721" s="83"/>
      <c r="E1721" s="83"/>
      <c r="F1721" s="48"/>
      <c r="G1721" s="48"/>
      <c r="H1721" s="49"/>
      <c r="I1721" s="84"/>
      <c r="J1721" s="89"/>
      <c r="T1721" s="32"/>
    </row>
    <row r="1722" spans="1:20" s="35" customFormat="1">
      <c r="A1722" s="141"/>
      <c r="B1722" s="95"/>
      <c r="C1722" s="96"/>
      <c r="D1722" s="96"/>
      <c r="E1722" s="96"/>
      <c r="F1722" s="97"/>
      <c r="G1722" s="97"/>
      <c r="H1722" s="98"/>
      <c r="I1722" s="99"/>
      <c r="J1722" s="100"/>
      <c r="T1722" s="32"/>
    </row>
  </sheetData>
  <mergeCells count="9">
    <mergeCell ref="A1:J1"/>
    <mergeCell ref="A2:J2"/>
    <mergeCell ref="A3:J3"/>
    <mergeCell ref="A4:A5"/>
    <mergeCell ref="B4:B5"/>
    <mergeCell ref="C4:E5"/>
    <mergeCell ref="F4:H4"/>
    <mergeCell ref="I4:I5"/>
    <mergeCell ref="J4:J5"/>
  </mergeCells>
  <printOptions horizontalCentered="1"/>
  <pageMargins left="0.59055118110236227" right="0.19685039370078741" top="0.47244094488188981" bottom="0.47244094488188981" header="0.31496062992125984" footer="0.19685039370078741"/>
  <pageSetup paperSize="9" scale="68" fitToHeight="60" orientation="portrait" r:id="rId1"/>
  <headerFooter>
    <oddFooter>&amp;LPage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N1341"/>
  <sheetViews>
    <sheetView topLeftCell="A1321" workbookViewId="0">
      <selection activeCell="A2" sqref="A2:F1341"/>
    </sheetView>
  </sheetViews>
  <sheetFormatPr baseColWidth="10" defaultColWidth="11.5" defaultRowHeight="15"/>
  <cols>
    <col min="3" max="3" width="32.5" customWidth="1"/>
    <col min="4" max="4" width="11.5" bestFit="1" customWidth="1"/>
    <col min="5" max="5" width="9.83203125" bestFit="1" customWidth="1"/>
    <col min="6" max="6" width="12" customWidth="1"/>
  </cols>
  <sheetData>
    <row r="2" spans="1:6">
      <c r="A2" s="171"/>
      <c r="B2" s="171"/>
      <c r="C2" s="172" t="s">
        <v>616</v>
      </c>
      <c r="D2" s="171"/>
      <c r="E2" s="173"/>
      <c r="F2" s="171"/>
    </row>
    <row r="3" spans="1:6">
      <c r="A3" s="171"/>
      <c r="B3" s="171"/>
      <c r="C3" s="174" t="s">
        <v>617</v>
      </c>
      <c r="D3" s="171"/>
      <c r="E3" s="173"/>
      <c r="F3" s="171"/>
    </row>
    <row r="4" spans="1:6">
      <c r="A4" s="175" t="s">
        <v>618</v>
      </c>
      <c r="B4" s="171" t="s">
        <v>619</v>
      </c>
      <c r="C4" s="176" t="s">
        <v>620</v>
      </c>
      <c r="D4" s="171"/>
      <c r="E4" s="172" t="s">
        <v>621</v>
      </c>
      <c r="F4" s="171"/>
    </row>
    <row r="5" spans="1:6">
      <c r="A5" s="177" t="s">
        <v>622</v>
      </c>
      <c r="B5" s="177" t="s">
        <v>622</v>
      </c>
      <c r="C5" s="177" t="s">
        <v>622</v>
      </c>
      <c r="D5" s="177" t="s">
        <v>622</v>
      </c>
      <c r="E5" s="177" t="s">
        <v>622</v>
      </c>
      <c r="F5" s="177" t="s">
        <v>622</v>
      </c>
    </row>
    <row r="6" spans="1:6">
      <c r="A6" s="175" t="s">
        <v>27</v>
      </c>
      <c r="B6" s="171" t="s">
        <v>619</v>
      </c>
      <c r="C6" s="178" t="s">
        <v>623</v>
      </c>
      <c r="D6" s="178" t="s">
        <v>624</v>
      </c>
      <c r="E6" s="178" t="s">
        <v>625</v>
      </c>
      <c r="F6" s="178" t="s">
        <v>626</v>
      </c>
    </row>
    <row r="7" spans="1:6">
      <c r="A7" s="177" t="s">
        <v>622</v>
      </c>
      <c r="B7" s="177" t="s">
        <v>622</v>
      </c>
      <c r="C7" s="177" t="s">
        <v>622</v>
      </c>
      <c r="D7" s="177" t="s">
        <v>622</v>
      </c>
      <c r="E7" s="177" t="s">
        <v>622</v>
      </c>
      <c r="F7" s="177" t="s">
        <v>622</v>
      </c>
    </row>
    <row r="8" spans="1:6">
      <c r="A8" s="171"/>
      <c r="B8" s="171" t="s">
        <v>627</v>
      </c>
      <c r="C8" s="173" t="s">
        <v>628</v>
      </c>
      <c r="D8" s="171"/>
      <c r="E8" s="173"/>
      <c r="F8" s="171"/>
    </row>
    <row r="9" spans="1:6">
      <c r="A9" s="171"/>
      <c r="B9" s="171"/>
      <c r="C9" s="177" t="s">
        <v>622</v>
      </c>
      <c r="D9" s="171"/>
      <c r="E9" s="173"/>
      <c r="F9" s="171"/>
    </row>
    <row r="10" spans="1:6">
      <c r="A10" s="171">
        <v>0.96</v>
      </c>
      <c r="B10" s="171" t="s">
        <v>629</v>
      </c>
      <c r="C10" s="173" t="s">
        <v>630</v>
      </c>
      <c r="D10" s="171">
        <v>5960</v>
      </c>
      <c r="E10" s="173" t="s">
        <v>629</v>
      </c>
      <c r="F10" s="171">
        <v>5721.6</v>
      </c>
    </row>
    <row r="11" spans="1:6">
      <c r="A11" s="171">
        <v>1</v>
      </c>
      <c r="B11" s="171" t="s">
        <v>79</v>
      </c>
      <c r="C11" s="173" t="s">
        <v>631</v>
      </c>
      <c r="D11" s="171">
        <v>735.5</v>
      </c>
      <c r="E11" s="173" t="s">
        <v>79</v>
      </c>
      <c r="F11" s="171">
        <v>735.5</v>
      </c>
    </row>
    <row r="12" spans="1:6">
      <c r="A12" s="171">
        <v>1</v>
      </c>
      <c r="B12" s="171" t="s">
        <v>79</v>
      </c>
      <c r="C12" s="173" t="s">
        <v>632</v>
      </c>
      <c r="D12" s="171">
        <v>110</v>
      </c>
      <c r="E12" s="173" t="s">
        <v>79</v>
      </c>
      <c r="F12" s="171">
        <v>110</v>
      </c>
    </row>
    <row r="13" spans="1:6">
      <c r="A13" s="171"/>
      <c r="B13" s="171" t="s">
        <v>28</v>
      </c>
      <c r="C13" s="173" t="s">
        <v>633</v>
      </c>
      <c r="D13" s="173" t="s">
        <v>619</v>
      </c>
      <c r="E13" s="173" t="s">
        <v>28</v>
      </c>
      <c r="F13" s="171">
        <v>0</v>
      </c>
    </row>
    <row r="14" spans="1:6">
      <c r="A14" s="171"/>
      <c r="B14" s="171"/>
      <c r="C14" s="171"/>
      <c r="D14" s="171"/>
      <c r="E14" s="173"/>
      <c r="F14" s="177" t="s">
        <v>622</v>
      </c>
    </row>
    <row r="15" spans="1:6">
      <c r="A15" s="171"/>
      <c r="B15" s="171"/>
      <c r="C15" s="173" t="s">
        <v>634</v>
      </c>
      <c r="D15" s="171"/>
      <c r="E15" s="173"/>
      <c r="F15" s="176">
        <v>6567.1</v>
      </c>
    </row>
    <row r="16" spans="1:6">
      <c r="A16" s="171"/>
      <c r="B16" s="171"/>
      <c r="C16" s="171"/>
      <c r="D16" s="171"/>
      <c r="E16" s="173"/>
      <c r="F16" s="177" t="s">
        <v>622</v>
      </c>
    </row>
    <row r="17" spans="1:6">
      <c r="A17" s="171"/>
      <c r="B17" s="171" t="s">
        <v>627</v>
      </c>
      <c r="C17" s="173" t="s">
        <v>635</v>
      </c>
      <c r="D17" s="171"/>
      <c r="E17" s="173"/>
      <c r="F17" s="171"/>
    </row>
    <row r="18" spans="1:6">
      <c r="A18" s="171"/>
      <c r="B18" s="171"/>
      <c r="C18" s="177" t="s">
        <v>622</v>
      </c>
      <c r="D18" s="171"/>
      <c r="E18" s="173"/>
      <c r="F18" s="171"/>
    </row>
    <row r="19" spans="1:6">
      <c r="A19" s="171">
        <v>0.72</v>
      </c>
      <c r="B19" s="171" t="s">
        <v>629</v>
      </c>
      <c r="C19" s="173" t="s">
        <v>630</v>
      </c>
      <c r="D19" s="171">
        <v>5960</v>
      </c>
      <c r="E19" s="173" t="s">
        <v>629</v>
      </c>
      <c r="F19" s="171">
        <v>4291.2</v>
      </c>
    </row>
    <row r="20" spans="1:6">
      <c r="A20" s="171">
        <v>1</v>
      </c>
      <c r="B20" s="171" t="s">
        <v>79</v>
      </c>
      <c r="C20" s="173" t="s">
        <v>631</v>
      </c>
      <c r="D20" s="171">
        <v>735.5</v>
      </c>
      <c r="E20" s="173" t="s">
        <v>79</v>
      </c>
      <c r="F20" s="171">
        <v>735.5</v>
      </c>
    </row>
    <row r="21" spans="1:6">
      <c r="A21" s="171">
        <v>1</v>
      </c>
      <c r="B21" s="171" t="s">
        <v>79</v>
      </c>
      <c r="C21" s="173" t="s">
        <v>632</v>
      </c>
      <c r="D21" s="171">
        <v>110</v>
      </c>
      <c r="E21" s="173" t="s">
        <v>79</v>
      </c>
      <c r="F21" s="171">
        <v>110</v>
      </c>
    </row>
    <row r="22" spans="1:6">
      <c r="A22" s="171"/>
      <c r="B22" s="171" t="s">
        <v>28</v>
      </c>
      <c r="C22" s="173" t="s">
        <v>633</v>
      </c>
      <c r="D22" s="173" t="s">
        <v>619</v>
      </c>
      <c r="E22" s="173" t="s">
        <v>28</v>
      </c>
      <c r="F22" s="171">
        <v>0</v>
      </c>
    </row>
    <row r="23" spans="1:6">
      <c r="A23" s="171"/>
      <c r="B23" s="171"/>
      <c r="C23" s="171"/>
      <c r="D23" s="171"/>
      <c r="E23" s="173"/>
      <c r="F23" s="177" t="s">
        <v>622</v>
      </c>
    </row>
    <row r="24" spans="1:6">
      <c r="A24" s="171"/>
      <c r="B24" s="171"/>
      <c r="C24" s="173" t="s">
        <v>634</v>
      </c>
      <c r="D24" s="171"/>
      <c r="E24" s="173"/>
      <c r="F24" s="176">
        <v>5136.7</v>
      </c>
    </row>
    <row r="25" spans="1:6">
      <c r="A25" s="171"/>
      <c r="B25" s="171"/>
      <c r="C25" s="171"/>
      <c r="D25" s="171"/>
      <c r="E25" s="173"/>
      <c r="F25" s="177" t="s">
        <v>622</v>
      </c>
    </row>
    <row r="26" spans="1:6">
      <c r="A26" s="171"/>
      <c r="B26" s="171" t="s">
        <v>627</v>
      </c>
      <c r="C26" s="173" t="s">
        <v>636</v>
      </c>
      <c r="D26" s="171"/>
      <c r="E26" s="173"/>
      <c r="F26" s="171"/>
    </row>
    <row r="27" spans="1:6">
      <c r="A27" s="171"/>
      <c r="B27" s="171"/>
      <c r="C27" s="177" t="s">
        <v>622</v>
      </c>
      <c r="D27" s="171"/>
      <c r="E27" s="173"/>
      <c r="F27" s="171"/>
    </row>
    <row r="28" spans="1:6">
      <c r="A28" s="171">
        <v>0.48</v>
      </c>
      <c r="B28" s="171" t="s">
        <v>629</v>
      </c>
      <c r="C28" s="173" t="s">
        <v>630</v>
      </c>
      <c r="D28" s="171">
        <v>5960</v>
      </c>
      <c r="E28" s="173" t="s">
        <v>629</v>
      </c>
      <c r="F28" s="171">
        <v>2860.8</v>
      </c>
    </row>
    <row r="29" spans="1:6">
      <c r="A29" s="171">
        <v>1</v>
      </c>
      <c r="B29" s="171" t="s">
        <v>79</v>
      </c>
      <c r="C29" s="173" t="s">
        <v>631</v>
      </c>
      <c r="D29" s="171">
        <v>735.5</v>
      </c>
      <c r="E29" s="173" t="s">
        <v>79</v>
      </c>
      <c r="F29" s="171">
        <v>735.5</v>
      </c>
    </row>
    <row r="30" spans="1:6">
      <c r="A30" s="171">
        <v>1</v>
      </c>
      <c r="B30" s="171" t="s">
        <v>79</v>
      </c>
      <c r="C30" s="173" t="s">
        <v>632</v>
      </c>
      <c r="D30" s="171">
        <v>110</v>
      </c>
      <c r="E30" s="173" t="s">
        <v>79</v>
      </c>
      <c r="F30" s="171">
        <v>110</v>
      </c>
    </row>
    <row r="31" spans="1:6">
      <c r="A31" s="171"/>
      <c r="B31" s="171" t="s">
        <v>28</v>
      </c>
      <c r="C31" s="173" t="s">
        <v>633</v>
      </c>
      <c r="D31" s="173" t="s">
        <v>619</v>
      </c>
      <c r="E31" s="173" t="s">
        <v>28</v>
      </c>
      <c r="F31" s="171">
        <v>0</v>
      </c>
    </row>
    <row r="32" spans="1:6">
      <c r="A32" s="171"/>
      <c r="B32" s="171"/>
      <c r="C32" s="171"/>
      <c r="D32" s="171"/>
      <c r="E32" s="173"/>
      <c r="F32" s="177" t="s">
        <v>622</v>
      </c>
    </row>
    <row r="33" spans="1:6">
      <c r="A33" s="171"/>
      <c r="B33" s="171"/>
      <c r="C33" s="173" t="s">
        <v>634</v>
      </c>
      <c r="D33" s="171"/>
      <c r="E33" s="173"/>
      <c r="F33" s="176">
        <v>3706.3</v>
      </c>
    </row>
    <row r="34" spans="1:6">
      <c r="A34" s="171"/>
      <c r="B34" s="171"/>
      <c r="C34" s="171"/>
      <c r="D34" s="171"/>
      <c r="E34" s="173"/>
      <c r="F34" s="177" t="s">
        <v>622</v>
      </c>
    </row>
    <row r="35" spans="1:6">
      <c r="A35" s="171"/>
      <c r="B35" s="171" t="s">
        <v>627</v>
      </c>
      <c r="C35" s="173" t="s">
        <v>637</v>
      </c>
      <c r="D35" s="171"/>
      <c r="E35" s="173"/>
      <c r="F35" s="171"/>
    </row>
    <row r="36" spans="1:6">
      <c r="A36" s="171">
        <v>0.36</v>
      </c>
      <c r="B36" s="171" t="s">
        <v>629</v>
      </c>
      <c r="C36" s="173" t="s">
        <v>630</v>
      </c>
      <c r="D36" s="171">
        <v>5960</v>
      </c>
      <c r="E36" s="173" t="s">
        <v>629</v>
      </c>
      <c r="F36" s="171">
        <v>2145.6</v>
      </c>
    </row>
    <row r="37" spans="1:6">
      <c r="A37" s="171">
        <v>1</v>
      </c>
      <c r="B37" s="171" t="s">
        <v>79</v>
      </c>
      <c r="C37" s="173" t="s">
        <v>631</v>
      </c>
      <c r="D37" s="171">
        <v>735.5</v>
      </c>
      <c r="E37" s="173" t="s">
        <v>79</v>
      </c>
      <c r="F37" s="171">
        <v>735.5</v>
      </c>
    </row>
    <row r="38" spans="1:6">
      <c r="A38" s="171">
        <v>1</v>
      </c>
      <c r="B38" s="171" t="s">
        <v>79</v>
      </c>
      <c r="C38" s="173" t="s">
        <v>632</v>
      </c>
      <c r="D38" s="171">
        <v>110</v>
      </c>
      <c r="E38" s="173" t="s">
        <v>79</v>
      </c>
      <c r="F38" s="171">
        <v>110</v>
      </c>
    </row>
    <row r="39" spans="1:6">
      <c r="A39" s="171"/>
      <c r="B39" s="171" t="s">
        <v>28</v>
      </c>
      <c r="C39" s="173" t="s">
        <v>633</v>
      </c>
      <c r="D39" s="173" t="s">
        <v>619</v>
      </c>
      <c r="E39" s="173" t="s">
        <v>28</v>
      </c>
      <c r="F39" s="171">
        <v>0</v>
      </c>
    </row>
    <row r="40" spans="1:6">
      <c r="A40" s="171"/>
      <c r="B40" s="171"/>
      <c r="C40" s="171"/>
      <c r="D40" s="171"/>
      <c r="E40" s="173"/>
      <c r="F40" s="177" t="s">
        <v>622</v>
      </c>
    </row>
    <row r="41" spans="1:6">
      <c r="A41" s="171"/>
      <c r="B41" s="171"/>
      <c r="C41" s="173" t="s">
        <v>634</v>
      </c>
      <c r="D41" s="171"/>
      <c r="E41" s="173"/>
      <c r="F41" s="176">
        <v>2991.1</v>
      </c>
    </row>
    <row r="42" spans="1:6">
      <c r="A42" s="171"/>
      <c r="B42" s="171"/>
      <c r="C42" s="171"/>
      <c r="D42" s="171"/>
      <c r="E42" s="173"/>
      <c r="F42" s="177" t="s">
        <v>622</v>
      </c>
    </row>
    <row r="43" spans="1:6">
      <c r="A43" s="171"/>
      <c r="B43" s="171" t="s">
        <v>627</v>
      </c>
      <c r="C43" s="173" t="s">
        <v>638</v>
      </c>
      <c r="D43" s="171"/>
      <c r="E43" s="173"/>
      <c r="F43" s="171"/>
    </row>
    <row r="44" spans="1:6">
      <c r="A44" s="171"/>
      <c r="B44" s="171"/>
      <c r="C44" s="177" t="s">
        <v>622</v>
      </c>
      <c r="D44" s="171"/>
      <c r="E44" s="173"/>
      <c r="F44" s="171"/>
    </row>
    <row r="45" spans="1:6">
      <c r="A45" s="179">
        <v>0.28799999999999998</v>
      </c>
      <c r="B45" s="171" t="s">
        <v>629</v>
      </c>
      <c r="C45" s="173" t="s">
        <v>630</v>
      </c>
      <c r="D45" s="171">
        <v>5960</v>
      </c>
      <c r="E45" s="173" t="s">
        <v>629</v>
      </c>
      <c r="F45" s="171">
        <v>1716.48</v>
      </c>
    </row>
    <row r="46" spans="1:6">
      <c r="A46" s="171">
        <v>1</v>
      </c>
      <c r="B46" s="171" t="s">
        <v>79</v>
      </c>
      <c r="C46" s="173" t="s">
        <v>631</v>
      </c>
      <c r="D46" s="171">
        <v>735.5</v>
      </c>
      <c r="E46" s="173" t="s">
        <v>79</v>
      </c>
      <c r="F46" s="171">
        <v>735.5</v>
      </c>
    </row>
    <row r="47" spans="1:6">
      <c r="A47" s="171">
        <v>1</v>
      </c>
      <c r="B47" s="171" t="s">
        <v>79</v>
      </c>
      <c r="C47" s="173" t="s">
        <v>632</v>
      </c>
      <c r="D47" s="171">
        <v>110</v>
      </c>
      <c r="E47" s="173" t="s">
        <v>79</v>
      </c>
      <c r="F47" s="171">
        <v>110</v>
      </c>
    </row>
    <row r="48" spans="1:6">
      <c r="A48" s="171"/>
      <c r="B48" s="171" t="s">
        <v>28</v>
      </c>
      <c r="C48" s="173" t="s">
        <v>633</v>
      </c>
      <c r="D48" s="173" t="s">
        <v>619</v>
      </c>
      <c r="E48" s="173" t="s">
        <v>28</v>
      </c>
      <c r="F48" s="171">
        <v>0</v>
      </c>
    </row>
    <row r="49" spans="1:6">
      <c r="A49" s="171"/>
      <c r="B49" s="171"/>
      <c r="C49" s="171"/>
      <c r="D49" s="171"/>
      <c r="E49" s="173"/>
      <c r="F49" s="177" t="s">
        <v>622</v>
      </c>
    </row>
    <row r="50" spans="1:6">
      <c r="A50" s="171"/>
      <c r="B50" s="171"/>
      <c r="C50" s="173" t="s">
        <v>634</v>
      </c>
      <c r="D50" s="171"/>
      <c r="E50" s="173"/>
      <c r="F50" s="176">
        <v>2561.98</v>
      </c>
    </row>
    <row r="51" spans="1:6">
      <c r="A51" s="171"/>
      <c r="B51" s="171"/>
      <c r="C51" s="171"/>
      <c r="D51" s="171"/>
      <c r="E51" s="173"/>
      <c r="F51" s="177" t="s">
        <v>622</v>
      </c>
    </row>
    <row r="52" spans="1:6">
      <c r="A52" s="171"/>
      <c r="B52" s="171" t="s">
        <v>627</v>
      </c>
      <c r="C52" s="173" t="s">
        <v>639</v>
      </c>
      <c r="D52" s="171"/>
      <c r="E52" s="173"/>
      <c r="F52" s="171"/>
    </row>
    <row r="53" spans="1:6">
      <c r="A53" s="171"/>
      <c r="B53" s="171"/>
      <c r="C53" s="177" t="s">
        <v>622</v>
      </c>
      <c r="D53" s="171"/>
      <c r="E53" s="173"/>
      <c r="F53" s="171"/>
    </row>
    <row r="54" spans="1:6">
      <c r="A54" s="171">
        <v>0.24</v>
      </c>
      <c r="B54" s="171" t="s">
        <v>629</v>
      </c>
      <c r="C54" s="173" t="s">
        <v>630</v>
      </c>
      <c r="D54" s="171">
        <v>5960</v>
      </c>
      <c r="E54" s="173" t="s">
        <v>629</v>
      </c>
      <c r="F54" s="171">
        <v>1430.4</v>
      </c>
    </row>
    <row r="55" spans="1:6">
      <c r="A55" s="171">
        <v>1</v>
      </c>
      <c r="B55" s="171" t="s">
        <v>79</v>
      </c>
      <c r="C55" s="173" t="s">
        <v>631</v>
      </c>
      <c r="D55" s="171">
        <v>735.5</v>
      </c>
      <c r="E55" s="173" t="s">
        <v>79</v>
      </c>
      <c r="F55" s="171">
        <v>735.5</v>
      </c>
    </row>
    <row r="56" spans="1:6">
      <c r="A56" s="171">
        <v>1</v>
      </c>
      <c r="B56" s="171" t="s">
        <v>79</v>
      </c>
      <c r="C56" s="173" t="s">
        <v>632</v>
      </c>
      <c r="D56" s="171">
        <v>110</v>
      </c>
      <c r="E56" s="173" t="s">
        <v>79</v>
      </c>
      <c r="F56" s="171">
        <v>110</v>
      </c>
    </row>
    <row r="57" spans="1:6">
      <c r="A57" s="171"/>
      <c r="B57" s="171" t="s">
        <v>28</v>
      </c>
      <c r="C57" s="173" t="s">
        <v>633</v>
      </c>
      <c r="D57" s="173" t="s">
        <v>619</v>
      </c>
      <c r="E57" s="173" t="s">
        <v>28</v>
      </c>
      <c r="F57" s="171">
        <v>0</v>
      </c>
    </row>
    <row r="58" spans="1:6">
      <c r="A58" s="171"/>
      <c r="B58" s="171"/>
      <c r="C58" s="171"/>
      <c r="D58" s="171"/>
      <c r="E58" s="173"/>
      <c r="F58" s="177" t="s">
        <v>622</v>
      </c>
    </row>
    <row r="59" spans="1:6">
      <c r="A59" s="171"/>
      <c r="B59" s="171"/>
      <c r="C59" s="173" t="s">
        <v>634</v>
      </c>
      <c r="D59" s="171"/>
      <c r="E59" s="173"/>
      <c r="F59" s="176">
        <v>2275.9</v>
      </c>
    </row>
    <row r="60" spans="1:6">
      <c r="A60" s="173" t="s">
        <v>619</v>
      </c>
      <c r="B60" s="171"/>
      <c r="C60" s="171"/>
      <c r="D60" s="171"/>
      <c r="E60" s="173"/>
      <c r="F60" s="171"/>
    </row>
    <row r="61" spans="1:6">
      <c r="A61" s="171"/>
      <c r="B61" s="171"/>
      <c r="C61" s="171"/>
      <c r="D61" s="171"/>
      <c r="E61" s="173"/>
      <c r="F61" s="177" t="s">
        <v>622</v>
      </c>
    </row>
    <row r="62" spans="1:6">
      <c r="A62" s="171"/>
      <c r="B62" s="171" t="s">
        <v>627</v>
      </c>
      <c r="C62" s="173" t="s">
        <v>640</v>
      </c>
      <c r="D62" s="171"/>
      <c r="E62" s="173"/>
      <c r="F62" s="171"/>
    </row>
    <row r="63" spans="1:6">
      <c r="A63" s="171"/>
      <c r="B63" s="171"/>
      <c r="C63" s="177" t="s">
        <v>622</v>
      </c>
      <c r="D63" s="171"/>
      <c r="E63" s="173"/>
      <c r="F63" s="171"/>
    </row>
    <row r="64" spans="1:6">
      <c r="A64" s="179">
        <v>0.20599999999999999</v>
      </c>
      <c r="B64" s="171" t="s">
        <v>629</v>
      </c>
      <c r="C64" s="173" t="s">
        <v>630</v>
      </c>
      <c r="D64" s="171">
        <v>5960</v>
      </c>
      <c r="E64" s="173" t="s">
        <v>629</v>
      </c>
      <c r="F64" s="171">
        <v>1227.76</v>
      </c>
    </row>
    <row r="65" spans="1:6">
      <c r="A65" s="171">
        <v>1</v>
      </c>
      <c r="B65" s="171" t="s">
        <v>79</v>
      </c>
      <c r="C65" s="173" t="s">
        <v>631</v>
      </c>
      <c r="D65" s="171">
        <v>735.5</v>
      </c>
      <c r="E65" s="173" t="s">
        <v>79</v>
      </c>
      <c r="F65" s="171">
        <v>735.5</v>
      </c>
    </row>
    <row r="66" spans="1:6">
      <c r="A66" s="180">
        <v>1</v>
      </c>
      <c r="B66" s="180" t="s">
        <v>79</v>
      </c>
      <c r="C66" s="181" t="s">
        <v>632</v>
      </c>
      <c r="D66" s="180">
        <v>110</v>
      </c>
      <c r="E66" s="181" t="s">
        <v>79</v>
      </c>
      <c r="F66" s="180">
        <v>110</v>
      </c>
    </row>
    <row r="67" spans="1:6">
      <c r="A67" s="171"/>
      <c r="B67" s="171" t="s">
        <v>28</v>
      </c>
      <c r="C67" s="173" t="s">
        <v>633</v>
      </c>
      <c r="D67" s="173" t="s">
        <v>619</v>
      </c>
      <c r="E67" s="173" t="s">
        <v>28</v>
      </c>
      <c r="F67" s="171">
        <v>0</v>
      </c>
    </row>
    <row r="68" spans="1:6">
      <c r="A68" s="171"/>
      <c r="B68" s="171"/>
      <c r="C68" s="171"/>
      <c r="D68" s="171"/>
      <c r="E68" s="173"/>
      <c r="F68" s="177" t="s">
        <v>622</v>
      </c>
    </row>
    <row r="69" spans="1:6">
      <c r="A69" s="171"/>
      <c r="B69" s="171"/>
      <c r="C69" s="173" t="s">
        <v>634</v>
      </c>
      <c r="D69" s="171"/>
      <c r="E69" s="173"/>
      <c r="F69" s="176">
        <v>2073.2600000000002</v>
      </c>
    </row>
    <row r="70" spans="1:6">
      <c r="A70" s="171"/>
      <c r="B70" s="171"/>
      <c r="C70" s="171"/>
      <c r="D70" s="171"/>
      <c r="E70" s="173"/>
      <c r="F70" s="177" t="s">
        <v>622</v>
      </c>
    </row>
    <row r="71" spans="1:6">
      <c r="A71" s="171"/>
      <c r="B71" s="171" t="s">
        <v>627</v>
      </c>
      <c r="C71" s="173" t="s">
        <v>641</v>
      </c>
      <c r="D71" s="171"/>
      <c r="E71" s="173"/>
      <c r="F71" s="171"/>
    </row>
    <row r="72" spans="1:6">
      <c r="A72" s="171"/>
      <c r="B72" s="171"/>
      <c r="C72" s="177" t="s">
        <v>622</v>
      </c>
      <c r="D72" s="171"/>
      <c r="E72" s="173"/>
      <c r="F72" s="171"/>
    </row>
    <row r="73" spans="1:6">
      <c r="A73" s="171">
        <v>0.18</v>
      </c>
      <c r="B73" s="171" t="s">
        <v>629</v>
      </c>
      <c r="C73" s="173" t="s">
        <v>630</v>
      </c>
      <c r="D73" s="171">
        <v>5960</v>
      </c>
      <c r="E73" s="173" t="s">
        <v>629</v>
      </c>
      <c r="F73" s="171">
        <v>1072.8</v>
      </c>
    </row>
    <row r="74" spans="1:6">
      <c r="A74" s="171">
        <v>1</v>
      </c>
      <c r="B74" s="171" t="s">
        <v>79</v>
      </c>
      <c r="C74" s="173" t="s">
        <v>631</v>
      </c>
      <c r="D74" s="171">
        <v>735.5</v>
      </c>
      <c r="E74" s="173" t="s">
        <v>79</v>
      </c>
      <c r="F74" s="171">
        <v>735.5</v>
      </c>
    </row>
    <row r="75" spans="1:6">
      <c r="A75" s="171">
        <v>1</v>
      </c>
      <c r="B75" s="171" t="s">
        <v>79</v>
      </c>
      <c r="C75" s="173" t="s">
        <v>632</v>
      </c>
      <c r="D75" s="171">
        <v>110</v>
      </c>
      <c r="E75" s="173" t="s">
        <v>79</v>
      </c>
      <c r="F75" s="171">
        <v>110</v>
      </c>
    </row>
    <row r="76" spans="1:6">
      <c r="A76" s="180"/>
      <c r="B76" s="180" t="s">
        <v>28</v>
      </c>
      <c r="C76" s="181" t="s">
        <v>633</v>
      </c>
      <c r="D76" s="181" t="s">
        <v>619</v>
      </c>
      <c r="E76" s="181" t="s">
        <v>28</v>
      </c>
      <c r="F76" s="180">
        <v>0</v>
      </c>
    </row>
    <row r="77" spans="1:6">
      <c r="A77" s="171"/>
      <c r="B77" s="171"/>
      <c r="C77" s="171"/>
      <c r="D77" s="171"/>
      <c r="E77" s="173"/>
      <c r="F77" s="177" t="s">
        <v>622</v>
      </c>
    </row>
    <row r="78" spans="1:6">
      <c r="A78" s="171"/>
      <c r="B78" s="171"/>
      <c r="C78" s="173" t="s">
        <v>634</v>
      </c>
      <c r="D78" s="171"/>
      <c r="E78" s="173"/>
      <c r="F78" s="176">
        <v>1918.3</v>
      </c>
    </row>
    <row r="79" spans="1:6">
      <c r="A79" s="171"/>
      <c r="B79" s="171"/>
      <c r="C79" s="171"/>
      <c r="D79" s="171"/>
      <c r="E79" s="173"/>
      <c r="F79" s="177" t="s">
        <v>622</v>
      </c>
    </row>
    <row r="80" spans="1:6">
      <c r="A80" s="182">
        <v>1.1000000000000001</v>
      </c>
      <c r="B80" s="171" t="s">
        <v>619</v>
      </c>
      <c r="C80" s="173" t="s">
        <v>642</v>
      </c>
      <c r="D80" s="171"/>
      <c r="E80" s="173"/>
      <c r="F80" s="171"/>
    </row>
    <row r="81" spans="1:6">
      <c r="A81" s="183" t="s">
        <v>619</v>
      </c>
      <c r="B81" s="171"/>
      <c r="C81" s="173" t="s">
        <v>643</v>
      </c>
      <c r="D81" s="171"/>
      <c r="E81" s="173"/>
      <c r="F81" s="171"/>
    </row>
    <row r="82" spans="1:6">
      <c r="A82" s="171">
        <v>10</v>
      </c>
      <c r="B82" s="171" t="s">
        <v>79</v>
      </c>
      <c r="C82" s="173" t="s">
        <v>644</v>
      </c>
      <c r="D82" s="171">
        <v>106.26</v>
      </c>
      <c r="E82" s="173" t="s">
        <v>79</v>
      </c>
      <c r="F82" s="171">
        <v>1062.5999999999999</v>
      </c>
    </row>
    <row r="83" spans="1:6">
      <c r="A83" s="171">
        <v>10</v>
      </c>
      <c r="B83" s="171" t="s">
        <v>79</v>
      </c>
      <c r="C83" s="173" t="s">
        <v>645</v>
      </c>
      <c r="D83" s="171">
        <v>106.26</v>
      </c>
      <c r="E83" s="173" t="s">
        <v>79</v>
      </c>
      <c r="F83" s="171">
        <v>1062.5999999999999</v>
      </c>
    </row>
    <row r="84" spans="1:6">
      <c r="A84" s="171">
        <v>10</v>
      </c>
      <c r="B84" s="171" t="s">
        <v>79</v>
      </c>
      <c r="C84" s="173" t="s">
        <v>646</v>
      </c>
      <c r="D84" s="171">
        <v>12.32</v>
      </c>
      <c r="E84" s="173" t="s">
        <v>79</v>
      </c>
      <c r="F84" s="171">
        <v>123.2</v>
      </c>
    </row>
    <row r="85" spans="1:6">
      <c r="A85" s="171"/>
      <c r="B85" s="171" t="s">
        <v>28</v>
      </c>
      <c r="C85" s="173" t="s">
        <v>633</v>
      </c>
      <c r="D85" s="171"/>
      <c r="E85" s="173" t="s">
        <v>28</v>
      </c>
      <c r="F85" s="171">
        <v>0</v>
      </c>
    </row>
    <row r="86" spans="1:6">
      <c r="A86" s="171"/>
      <c r="B86" s="171"/>
      <c r="C86" s="171"/>
      <c r="D86" s="171"/>
      <c r="E86" s="173"/>
      <c r="F86" s="177" t="s">
        <v>622</v>
      </c>
    </row>
    <row r="87" spans="1:6">
      <c r="A87" s="171"/>
      <c r="B87" s="171"/>
      <c r="C87" s="173" t="s">
        <v>647</v>
      </c>
      <c r="D87" s="171"/>
      <c r="E87" s="173"/>
      <c r="F87" s="171">
        <v>2248.4</v>
      </c>
    </row>
    <row r="88" spans="1:6">
      <c r="A88" s="171"/>
      <c r="B88" s="171"/>
      <c r="C88" s="171"/>
      <c r="D88" s="171"/>
      <c r="E88" s="173"/>
      <c r="F88" s="177" t="s">
        <v>622</v>
      </c>
    </row>
    <row r="89" spans="1:6">
      <c r="A89" s="171"/>
      <c r="B89" s="171"/>
      <c r="C89" s="172" t="s">
        <v>648</v>
      </c>
      <c r="D89" s="176" t="s">
        <v>649</v>
      </c>
      <c r="E89" s="172"/>
      <c r="F89" s="176">
        <v>224.84</v>
      </c>
    </row>
    <row r="90" spans="1:6">
      <c r="A90" s="171"/>
      <c r="B90" s="171"/>
      <c r="C90" s="171"/>
      <c r="D90" s="176" t="s">
        <v>650</v>
      </c>
      <c r="E90" s="172"/>
      <c r="F90" s="175">
        <v>234.14</v>
      </c>
    </row>
    <row r="91" spans="1:6" ht="43">
      <c r="A91" s="184" t="s">
        <v>651</v>
      </c>
      <c r="B91" s="171"/>
      <c r="C91" s="185" t="s">
        <v>652</v>
      </c>
      <c r="D91" s="176" t="s">
        <v>649</v>
      </c>
      <c r="E91" s="172"/>
      <c r="F91" s="176">
        <v>212.52</v>
      </c>
    </row>
    <row r="92" spans="1:6">
      <c r="A92" s="171"/>
      <c r="B92" s="171"/>
      <c r="C92" s="171"/>
      <c r="D92" s="176" t="s">
        <v>650</v>
      </c>
      <c r="E92" s="172"/>
      <c r="F92" s="175">
        <v>221.82</v>
      </c>
    </row>
    <row r="93" spans="1:6">
      <c r="A93" s="174" t="s">
        <v>653</v>
      </c>
      <c r="B93" s="171" t="s">
        <v>627</v>
      </c>
      <c r="C93" s="173" t="s">
        <v>654</v>
      </c>
      <c r="D93" s="171"/>
      <c r="E93" s="173"/>
      <c r="F93" s="176">
        <v>471.76</v>
      </c>
    </row>
    <row r="94" spans="1:6">
      <c r="A94" s="171"/>
      <c r="B94" s="171"/>
      <c r="C94" s="173" t="s">
        <v>655</v>
      </c>
      <c r="D94" s="171"/>
      <c r="E94" s="173"/>
      <c r="F94" s="171"/>
    </row>
    <row r="95" spans="1:6">
      <c r="A95" s="171"/>
      <c r="B95" s="171"/>
      <c r="C95" s="177" t="s">
        <v>622</v>
      </c>
      <c r="D95" s="171"/>
      <c r="E95" s="173"/>
      <c r="F95" s="171"/>
    </row>
    <row r="96" spans="1:6">
      <c r="A96" s="171">
        <v>1</v>
      </c>
      <c r="B96" s="171" t="s">
        <v>79</v>
      </c>
      <c r="C96" s="173" t="s">
        <v>656</v>
      </c>
      <c r="D96" s="171">
        <v>36.96</v>
      </c>
      <c r="E96" s="173" t="s">
        <v>79</v>
      </c>
      <c r="F96" s="176">
        <v>36.96</v>
      </c>
    </row>
    <row r="97" spans="1:6">
      <c r="A97" s="171"/>
      <c r="B97" s="171"/>
      <c r="C97" s="171"/>
      <c r="D97" s="171"/>
      <c r="E97" s="173"/>
      <c r="F97" s="177" t="s">
        <v>657</v>
      </c>
    </row>
    <row r="98" spans="1:6">
      <c r="A98" s="174" t="s">
        <v>658</v>
      </c>
      <c r="B98" s="171" t="s">
        <v>627</v>
      </c>
      <c r="C98" s="173" t="s">
        <v>659</v>
      </c>
      <c r="D98" s="171"/>
      <c r="E98" s="173"/>
      <c r="F98" s="171"/>
    </row>
    <row r="99" spans="1:6">
      <c r="A99" s="171"/>
      <c r="B99" s="171"/>
      <c r="C99" s="173" t="s">
        <v>660</v>
      </c>
      <c r="D99" s="171"/>
      <c r="E99" s="173"/>
      <c r="F99" s="171"/>
    </row>
    <row r="100" spans="1:6">
      <c r="A100" s="171"/>
      <c r="B100" s="171"/>
      <c r="C100" s="177" t="s">
        <v>622</v>
      </c>
      <c r="D100" s="171"/>
      <c r="E100" s="173"/>
      <c r="F100" s="171"/>
    </row>
    <row r="101" spans="1:6">
      <c r="A101" s="171">
        <v>1</v>
      </c>
      <c r="B101" s="171" t="s">
        <v>79</v>
      </c>
      <c r="C101" s="173" t="s">
        <v>661</v>
      </c>
      <c r="D101" s="171">
        <v>386.94</v>
      </c>
      <c r="E101" s="173" t="s">
        <v>79</v>
      </c>
      <c r="F101" s="171">
        <v>386.94</v>
      </c>
    </row>
    <row r="102" spans="1:6">
      <c r="A102" s="171">
        <v>1</v>
      </c>
      <c r="B102" s="171" t="s">
        <v>79</v>
      </c>
      <c r="C102" s="173" t="s">
        <v>662</v>
      </c>
      <c r="D102" s="171">
        <v>36.96</v>
      </c>
      <c r="E102" s="173" t="s">
        <v>79</v>
      </c>
      <c r="F102" s="171">
        <v>36.96</v>
      </c>
    </row>
    <row r="103" spans="1:6">
      <c r="A103" s="171"/>
      <c r="B103" s="171" t="s">
        <v>28</v>
      </c>
      <c r="C103" s="173" t="s">
        <v>633</v>
      </c>
      <c r="D103" s="173" t="s">
        <v>619</v>
      </c>
      <c r="E103" s="173" t="s">
        <v>28</v>
      </c>
      <c r="F103" s="171">
        <v>0</v>
      </c>
    </row>
    <row r="104" spans="1:6">
      <c r="A104" s="171"/>
      <c r="B104" s="171"/>
      <c r="C104" s="171"/>
      <c r="D104" s="171"/>
      <c r="E104" s="173"/>
      <c r="F104" s="177" t="s">
        <v>622</v>
      </c>
    </row>
    <row r="105" spans="1:6">
      <c r="A105" s="171"/>
      <c r="B105" s="171"/>
      <c r="C105" s="173" t="s">
        <v>634</v>
      </c>
      <c r="D105" s="171"/>
      <c r="E105" s="173"/>
      <c r="F105" s="171">
        <v>423.9</v>
      </c>
    </row>
    <row r="106" spans="1:6">
      <c r="A106" s="186"/>
      <c r="B106" s="186"/>
      <c r="C106" s="186"/>
      <c r="D106" s="186"/>
      <c r="E106" s="186"/>
      <c r="F106" s="186"/>
    </row>
    <row r="107" spans="1:6">
      <c r="A107" s="171"/>
      <c r="B107" s="173" t="s">
        <v>663</v>
      </c>
      <c r="C107" s="171"/>
      <c r="D107" s="171"/>
      <c r="E107" s="174"/>
      <c r="F107" s="171" t="s">
        <v>664</v>
      </c>
    </row>
    <row r="108" spans="1:6">
      <c r="A108" s="171"/>
      <c r="B108" s="171"/>
      <c r="C108" s="171"/>
      <c r="D108" s="171"/>
      <c r="E108" s="174"/>
      <c r="F108" s="171"/>
    </row>
    <row r="109" spans="1:6">
      <c r="A109" s="187">
        <v>1.8</v>
      </c>
      <c r="B109" s="171" t="s">
        <v>79</v>
      </c>
      <c r="C109" s="171" t="s">
        <v>665</v>
      </c>
      <c r="D109" s="171">
        <v>916.88</v>
      </c>
      <c r="E109" s="174" t="s">
        <v>79</v>
      </c>
      <c r="F109" s="188">
        <v>1650.38</v>
      </c>
    </row>
    <row r="110" spans="1:6">
      <c r="A110" s="171"/>
      <c r="B110" s="171"/>
      <c r="C110" s="171"/>
      <c r="D110" s="171"/>
      <c r="E110" s="174"/>
      <c r="F110" s="188"/>
    </row>
    <row r="111" spans="1:6">
      <c r="A111" s="187">
        <v>1.2</v>
      </c>
      <c r="B111" s="171" t="s">
        <v>79</v>
      </c>
      <c r="C111" s="171" t="s">
        <v>666</v>
      </c>
      <c r="D111" s="171">
        <v>1516.08</v>
      </c>
      <c r="E111" s="174" t="s">
        <v>79</v>
      </c>
      <c r="F111" s="188">
        <v>1819.3</v>
      </c>
    </row>
    <row r="112" spans="1:6">
      <c r="A112" s="171"/>
      <c r="B112" s="171"/>
      <c r="C112" s="171"/>
      <c r="D112" s="171"/>
      <c r="E112" s="174"/>
      <c r="F112" s="188"/>
    </row>
    <row r="113" spans="1:6">
      <c r="A113" s="187">
        <v>0.6</v>
      </c>
      <c r="B113" s="171" t="s">
        <v>79</v>
      </c>
      <c r="C113" s="171" t="s">
        <v>667</v>
      </c>
      <c r="D113" s="171">
        <v>735.5</v>
      </c>
      <c r="E113" s="174" t="s">
        <v>79</v>
      </c>
      <c r="F113" s="188">
        <v>441.3</v>
      </c>
    </row>
    <row r="114" spans="1:6">
      <c r="A114" s="171"/>
      <c r="B114" s="171"/>
      <c r="C114" s="171"/>
      <c r="D114" s="171"/>
      <c r="E114" s="174"/>
      <c r="F114" s="188"/>
    </row>
    <row r="115" spans="1:6">
      <c r="A115" s="187">
        <v>3</v>
      </c>
      <c r="B115" s="171" t="s">
        <v>79</v>
      </c>
      <c r="C115" s="171" t="s">
        <v>668</v>
      </c>
      <c r="D115" s="171">
        <v>1968.42</v>
      </c>
      <c r="E115" s="174" t="s">
        <v>79</v>
      </c>
      <c r="F115" s="188">
        <v>5905.26</v>
      </c>
    </row>
    <row r="116" spans="1:6">
      <c r="A116" s="187"/>
      <c r="B116" s="171"/>
      <c r="C116" s="171"/>
      <c r="D116" s="171"/>
      <c r="E116" s="174"/>
      <c r="F116" s="188"/>
    </row>
    <row r="117" spans="1:6">
      <c r="A117" s="187">
        <v>3</v>
      </c>
      <c r="B117" s="171" t="s">
        <v>79</v>
      </c>
      <c r="C117" s="171" t="s">
        <v>669</v>
      </c>
      <c r="D117" s="189">
        <v>32.229999999999997</v>
      </c>
      <c r="E117" s="174" t="s">
        <v>79</v>
      </c>
      <c r="F117" s="188">
        <v>96.69</v>
      </c>
    </row>
    <row r="118" spans="1:6">
      <c r="A118" s="187"/>
      <c r="B118" s="171"/>
      <c r="C118" s="171"/>
      <c r="D118" s="171"/>
      <c r="E118" s="174"/>
      <c r="F118" s="188"/>
    </row>
    <row r="119" spans="1:6">
      <c r="A119" s="187">
        <v>3</v>
      </c>
      <c r="B119" s="171" t="s">
        <v>79</v>
      </c>
      <c r="C119" s="171" t="s">
        <v>670</v>
      </c>
      <c r="D119" s="171">
        <v>66.22</v>
      </c>
      <c r="E119" s="174" t="s">
        <v>79</v>
      </c>
      <c r="F119" s="188">
        <v>198.66</v>
      </c>
    </row>
    <row r="120" spans="1:6">
      <c r="A120" s="171"/>
      <c r="B120" s="171"/>
      <c r="C120" s="171"/>
      <c r="D120" s="171"/>
      <c r="E120" s="174"/>
      <c r="F120" s="188"/>
    </row>
    <row r="121" spans="1:6">
      <c r="A121" s="171"/>
      <c r="B121" s="171"/>
      <c r="C121" s="171" t="s">
        <v>671</v>
      </c>
      <c r="D121" s="171"/>
      <c r="E121" s="174" t="s">
        <v>28</v>
      </c>
      <c r="F121" s="188">
        <v>0.3</v>
      </c>
    </row>
    <row r="122" spans="1:6">
      <c r="A122" s="171"/>
      <c r="B122" s="171"/>
      <c r="C122" s="171"/>
      <c r="D122" s="171"/>
      <c r="E122" s="174"/>
      <c r="F122" s="188"/>
    </row>
    <row r="123" spans="1:6">
      <c r="A123" s="171"/>
      <c r="B123" s="171"/>
      <c r="C123" s="188" t="s">
        <v>672</v>
      </c>
      <c r="D123" s="171"/>
      <c r="E123" s="174"/>
      <c r="F123" s="175">
        <v>10111.89</v>
      </c>
    </row>
    <row r="124" spans="1:6">
      <c r="A124" s="171"/>
      <c r="B124" s="171"/>
      <c r="C124" s="188" t="s">
        <v>673</v>
      </c>
      <c r="D124" s="171"/>
      <c r="E124" s="174"/>
      <c r="F124" s="176">
        <v>3370.63</v>
      </c>
    </row>
    <row r="125" spans="1:6">
      <c r="A125" s="171"/>
      <c r="B125" s="171"/>
      <c r="C125" s="171"/>
      <c r="D125" s="171"/>
      <c r="E125" s="174"/>
      <c r="F125" s="177" t="s">
        <v>657</v>
      </c>
    </row>
    <row r="126" spans="1:6">
      <c r="A126" s="186"/>
      <c r="B126" s="186"/>
      <c r="C126" s="186"/>
      <c r="D126" s="186"/>
      <c r="E126" s="186"/>
      <c r="F126" s="186"/>
    </row>
    <row r="127" spans="1:6">
      <c r="A127" s="174">
        <v>3.1</v>
      </c>
      <c r="B127" s="171" t="s">
        <v>627</v>
      </c>
      <c r="C127" s="173" t="s">
        <v>674</v>
      </c>
      <c r="D127" s="171"/>
      <c r="E127" s="173"/>
      <c r="F127" s="171"/>
    </row>
    <row r="128" spans="1:6">
      <c r="A128" s="171"/>
      <c r="B128" s="171"/>
      <c r="C128" s="173" t="s">
        <v>675</v>
      </c>
      <c r="D128" s="171"/>
      <c r="E128" s="173"/>
      <c r="F128" s="171"/>
    </row>
    <row r="129" spans="1:6">
      <c r="A129" s="171"/>
      <c r="B129" s="171"/>
      <c r="C129" s="177" t="s">
        <v>622</v>
      </c>
      <c r="D129" s="171"/>
      <c r="E129" s="173"/>
      <c r="F129" s="171"/>
    </row>
    <row r="130" spans="1:6">
      <c r="A130" s="171">
        <v>9</v>
      </c>
      <c r="B130" s="171" t="s">
        <v>79</v>
      </c>
      <c r="C130" s="173" t="s">
        <v>676</v>
      </c>
      <c r="D130" s="171">
        <v>1414.88</v>
      </c>
      <c r="E130" s="173" t="s">
        <v>79</v>
      </c>
      <c r="F130" s="171">
        <v>12733.92</v>
      </c>
    </row>
    <row r="131" spans="1:6">
      <c r="A131" s="171">
        <v>4.5</v>
      </c>
      <c r="B131" s="171" t="s">
        <v>79</v>
      </c>
      <c r="C131" s="173" t="s">
        <v>638</v>
      </c>
      <c r="D131" s="171">
        <v>2561.98</v>
      </c>
      <c r="E131" s="173" t="s">
        <v>79</v>
      </c>
      <c r="F131" s="171">
        <v>11528.91</v>
      </c>
    </row>
    <row r="132" spans="1:6">
      <c r="A132" s="171">
        <v>1.8</v>
      </c>
      <c r="B132" s="171" t="s">
        <v>677</v>
      </c>
      <c r="C132" s="173" t="s">
        <v>678</v>
      </c>
      <c r="D132" s="171">
        <v>884.4</v>
      </c>
      <c r="E132" s="173" t="s">
        <v>677</v>
      </c>
      <c r="F132" s="171">
        <v>1591.92</v>
      </c>
    </row>
    <row r="133" spans="1:6">
      <c r="A133" s="171">
        <v>17.7</v>
      </c>
      <c r="B133" s="171" t="s">
        <v>677</v>
      </c>
      <c r="C133" s="173" t="s">
        <v>679</v>
      </c>
      <c r="D133" s="171">
        <v>618.20000000000005</v>
      </c>
      <c r="E133" s="173" t="s">
        <v>677</v>
      </c>
      <c r="F133" s="171">
        <v>10942.14</v>
      </c>
    </row>
    <row r="134" spans="1:6">
      <c r="A134" s="171">
        <v>14.1</v>
      </c>
      <c r="B134" s="171" t="s">
        <v>677</v>
      </c>
      <c r="C134" s="173" t="s">
        <v>680</v>
      </c>
      <c r="D134" s="171">
        <v>507.1</v>
      </c>
      <c r="E134" s="173" t="s">
        <v>677</v>
      </c>
      <c r="F134" s="171">
        <v>7150.11</v>
      </c>
    </row>
    <row r="135" spans="1:6">
      <c r="A135" s="171"/>
      <c r="B135" s="171" t="s">
        <v>28</v>
      </c>
      <c r="C135" s="173" t="s">
        <v>633</v>
      </c>
      <c r="D135" s="171"/>
      <c r="E135" s="173" t="s">
        <v>28</v>
      </c>
      <c r="F135" s="171">
        <v>0</v>
      </c>
    </row>
    <row r="136" spans="1:6">
      <c r="A136" s="171"/>
      <c r="B136" s="171"/>
      <c r="C136" s="171"/>
      <c r="D136" s="171"/>
      <c r="E136" s="173"/>
      <c r="F136" s="177" t="s">
        <v>622</v>
      </c>
    </row>
    <row r="137" spans="1:6">
      <c r="A137" s="171"/>
      <c r="B137" s="171"/>
      <c r="C137" s="171"/>
      <c r="D137" s="171"/>
      <c r="E137" s="173"/>
      <c r="F137" s="171">
        <v>43947</v>
      </c>
    </row>
    <row r="138" spans="1:6">
      <c r="A138" s="171"/>
      <c r="B138" s="171"/>
      <c r="C138" s="174" t="s">
        <v>647</v>
      </c>
      <c r="D138" s="171"/>
      <c r="E138" s="173"/>
      <c r="F138" s="177" t="s">
        <v>622</v>
      </c>
    </row>
    <row r="139" spans="1:6">
      <c r="A139" s="171"/>
      <c r="B139" s="171"/>
      <c r="C139" s="171"/>
      <c r="D139" s="171"/>
      <c r="E139" s="173"/>
      <c r="F139" s="176">
        <v>4394.7</v>
      </c>
    </row>
    <row r="140" spans="1:6">
      <c r="A140" s="171"/>
      <c r="B140" s="171"/>
      <c r="C140" s="178" t="s">
        <v>681</v>
      </c>
      <c r="D140" s="171"/>
      <c r="E140" s="173"/>
      <c r="F140" s="177" t="s">
        <v>657</v>
      </c>
    </row>
    <row r="141" spans="1:6">
      <c r="A141" s="171"/>
      <c r="B141" s="171"/>
      <c r="C141" s="171"/>
      <c r="D141" s="171"/>
      <c r="E141" s="173"/>
      <c r="F141" s="171"/>
    </row>
    <row r="142" spans="1:6">
      <c r="A142" s="174">
        <v>3.2</v>
      </c>
      <c r="B142" s="171" t="s">
        <v>627</v>
      </c>
      <c r="C142" s="173" t="s">
        <v>1339</v>
      </c>
      <c r="D142" s="171"/>
      <c r="E142" s="173"/>
      <c r="F142" s="171"/>
    </row>
    <row r="143" spans="1:6">
      <c r="A143" s="171"/>
      <c r="B143" s="171"/>
      <c r="C143" s="173" t="s">
        <v>682</v>
      </c>
      <c r="D143" s="171"/>
      <c r="E143" s="173"/>
      <c r="F143" s="171"/>
    </row>
    <row r="144" spans="1:6">
      <c r="A144" s="171"/>
      <c r="B144" s="171"/>
      <c r="C144" s="177" t="s">
        <v>622</v>
      </c>
      <c r="D144" s="171"/>
      <c r="E144" s="173"/>
      <c r="F144" s="171"/>
    </row>
    <row r="145" spans="1:6">
      <c r="A145" s="171">
        <v>9</v>
      </c>
      <c r="B145" s="171" t="s">
        <v>79</v>
      </c>
      <c r="C145" s="173" t="s">
        <v>683</v>
      </c>
      <c r="D145" s="171">
        <v>1817.88</v>
      </c>
      <c r="E145" s="173" t="s">
        <v>79</v>
      </c>
      <c r="F145" s="171">
        <v>16360.92</v>
      </c>
    </row>
    <row r="146" spans="1:6">
      <c r="A146" s="171">
        <v>4.5</v>
      </c>
      <c r="B146" s="171" t="s">
        <v>79</v>
      </c>
      <c r="C146" s="173" t="s">
        <v>635</v>
      </c>
      <c r="D146" s="171">
        <v>5136.7</v>
      </c>
      <c r="E146" s="173" t="s">
        <v>79</v>
      </c>
      <c r="F146" s="171">
        <v>23115.15</v>
      </c>
    </row>
    <row r="147" spans="1:6">
      <c r="A147" s="171">
        <v>1.8</v>
      </c>
      <c r="B147" s="171" t="s">
        <v>677</v>
      </c>
      <c r="C147" s="173" t="s">
        <v>678</v>
      </c>
      <c r="D147" s="171">
        <v>884.4</v>
      </c>
      <c r="E147" s="173" t="s">
        <v>677</v>
      </c>
      <c r="F147" s="171">
        <v>1591.92</v>
      </c>
    </row>
    <row r="148" spans="1:6">
      <c r="A148" s="171">
        <v>17.7</v>
      </c>
      <c r="B148" s="171" t="s">
        <v>677</v>
      </c>
      <c r="C148" s="173" t="s">
        <v>679</v>
      </c>
      <c r="D148" s="171">
        <v>618.20000000000005</v>
      </c>
      <c r="E148" s="173" t="s">
        <v>677</v>
      </c>
      <c r="F148" s="171">
        <v>10942.14</v>
      </c>
    </row>
    <row r="149" spans="1:6">
      <c r="A149" s="171">
        <v>14.1</v>
      </c>
      <c r="B149" s="171" t="s">
        <v>677</v>
      </c>
      <c r="C149" s="173" t="s">
        <v>680</v>
      </c>
      <c r="D149" s="171">
        <v>507.1</v>
      </c>
      <c r="E149" s="173" t="s">
        <v>677</v>
      </c>
      <c r="F149" s="171">
        <v>7150.11</v>
      </c>
    </row>
    <row r="150" spans="1:6">
      <c r="A150" s="171"/>
      <c r="B150" s="171" t="s">
        <v>28</v>
      </c>
      <c r="C150" s="173" t="s">
        <v>633</v>
      </c>
      <c r="D150" s="171"/>
      <c r="E150" s="173" t="s">
        <v>28</v>
      </c>
      <c r="F150" s="171">
        <v>0</v>
      </c>
    </row>
    <row r="151" spans="1:6">
      <c r="A151" s="171"/>
      <c r="B151" s="171"/>
      <c r="C151" s="171"/>
      <c r="D151" s="171"/>
      <c r="E151" s="173"/>
      <c r="F151" s="177" t="s">
        <v>622</v>
      </c>
    </row>
    <row r="152" spans="1:6">
      <c r="A152" s="171"/>
      <c r="B152" s="171"/>
      <c r="C152" s="171"/>
      <c r="D152" s="171"/>
      <c r="E152" s="173"/>
      <c r="F152" s="171">
        <v>59160.24</v>
      </c>
    </row>
    <row r="153" spans="1:6">
      <c r="A153" s="171"/>
      <c r="B153" s="171"/>
      <c r="C153" s="173" t="s">
        <v>647</v>
      </c>
      <c r="D153" s="171"/>
      <c r="E153" s="173"/>
      <c r="F153" s="177" t="s">
        <v>622</v>
      </c>
    </row>
    <row r="154" spans="1:6">
      <c r="A154" s="171"/>
      <c r="B154" s="171"/>
      <c r="C154" s="171"/>
      <c r="D154" s="171"/>
      <c r="E154" s="173"/>
      <c r="F154" s="176">
        <v>5916.02</v>
      </c>
    </row>
    <row r="155" spans="1:6">
      <c r="A155" s="179"/>
      <c r="B155" s="171"/>
      <c r="C155" s="171"/>
      <c r="D155" s="171"/>
      <c r="E155" s="171"/>
      <c r="F155" s="171"/>
    </row>
    <row r="156" spans="1:6">
      <c r="A156" s="179"/>
      <c r="B156" s="171"/>
      <c r="C156" s="176" t="s">
        <v>1205</v>
      </c>
      <c r="D156" s="171"/>
      <c r="E156" s="171"/>
      <c r="F156" s="171"/>
    </row>
    <row r="157" spans="1:6">
      <c r="A157" s="179">
        <v>5</v>
      </c>
      <c r="B157" s="171" t="s">
        <v>986</v>
      </c>
      <c r="C157" s="171" t="s">
        <v>1216</v>
      </c>
      <c r="D157" s="171">
        <v>1817.88</v>
      </c>
      <c r="E157" s="171"/>
      <c r="F157" s="171">
        <v>9089.4</v>
      </c>
    </row>
    <row r="158" spans="1:6">
      <c r="A158" s="179">
        <v>3.3</v>
      </c>
      <c r="B158" s="171" t="s">
        <v>986</v>
      </c>
      <c r="C158" s="171" t="s">
        <v>1217</v>
      </c>
      <c r="D158" s="171">
        <v>1538.88</v>
      </c>
      <c r="E158" s="171"/>
      <c r="F158" s="171">
        <v>5078.3</v>
      </c>
    </row>
    <row r="159" spans="1:6">
      <c r="A159" s="179">
        <v>4.79</v>
      </c>
      <c r="B159" s="171" t="s">
        <v>986</v>
      </c>
      <c r="C159" s="171" t="s">
        <v>1218</v>
      </c>
      <c r="D159" s="171">
        <v>735.5</v>
      </c>
      <c r="E159" s="171"/>
      <c r="F159" s="171">
        <v>3523.05</v>
      </c>
    </row>
    <row r="160" spans="1:6">
      <c r="A160" s="179">
        <v>3.25</v>
      </c>
      <c r="B160" s="171" t="s">
        <v>26</v>
      </c>
      <c r="C160" s="171" t="s">
        <v>1206</v>
      </c>
      <c r="D160" s="171">
        <v>5960</v>
      </c>
      <c r="E160" s="171"/>
      <c r="F160" s="171">
        <v>19370</v>
      </c>
    </row>
    <row r="161" spans="1:7" ht="28">
      <c r="A161" s="179">
        <v>19.5</v>
      </c>
      <c r="B161" s="171" t="s">
        <v>22</v>
      </c>
      <c r="C161" s="190" t="s">
        <v>1207</v>
      </c>
      <c r="D161" s="171">
        <v>42.8</v>
      </c>
      <c r="E161" s="171"/>
      <c r="F161" s="171">
        <v>834.6</v>
      </c>
    </row>
    <row r="162" spans="1:7">
      <c r="A162" s="179">
        <v>3.5</v>
      </c>
      <c r="B162" s="171" t="s">
        <v>1</v>
      </c>
      <c r="C162" s="171" t="s">
        <v>1208</v>
      </c>
      <c r="D162" s="171">
        <v>884.4</v>
      </c>
      <c r="E162" s="171">
        <v>0</v>
      </c>
      <c r="F162" s="171">
        <v>3095.4</v>
      </c>
    </row>
    <row r="163" spans="1:7">
      <c r="A163" s="179">
        <v>21.2</v>
      </c>
      <c r="B163" s="171" t="s">
        <v>1</v>
      </c>
      <c r="C163" s="171" t="s">
        <v>1209</v>
      </c>
      <c r="D163" s="171">
        <v>618.20000000000005</v>
      </c>
      <c r="E163" s="171"/>
      <c r="F163" s="171">
        <v>13105.84</v>
      </c>
    </row>
    <row r="164" spans="1:7">
      <c r="A164" s="179">
        <v>35.299999999999997</v>
      </c>
      <c r="B164" s="171" t="s">
        <v>1</v>
      </c>
      <c r="C164" s="171" t="s">
        <v>1210</v>
      </c>
      <c r="D164" s="171">
        <v>507.1</v>
      </c>
      <c r="E164" s="171"/>
      <c r="F164" s="171">
        <v>17900.63</v>
      </c>
    </row>
    <row r="165" spans="1:7">
      <c r="A165" s="179"/>
      <c r="B165" s="171"/>
      <c r="C165" s="171" t="s">
        <v>1211</v>
      </c>
      <c r="D165" s="171">
        <v>0</v>
      </c>
      <c r="E165" s="171"/>
      <c r="F165" s="176">
        <v>71997.22</v>
      </c>
    </row>
    <row r="166" spans="1:7">
      <c r="A166" s="179"/>
      <c r="B166" s="171"/>
      <c r="C166" s="171" t="s">
        <v>1212</v>
      </c>
      <c r="D166" s="171">
        <v>0</v>
      </c>
      <c r="E166" s="171"/>
      <c r="F166" s="176">
        <v>7199.72</v>
      </c>
    </row>
    <row r="167" spans="1:7">
      <c r="A167" s="179">
        <v>1</v>
      </c>
      <c r="B167" s="171" t="s">
        <v>986</v>
      </c>
      <c r="C167" s="171" t="s">
        <v>1213</v>
      </c>
      <c r="D167" s="171">
        <v>89.43</v>
      </c>
      <c r="E167" s="171"/>
      <c r="F167" s="171">
        <v>89.43</v>
      </c>
    </row>
    <row r="168" spans="1:7">
      <c r="A168" s="179"/>
      <c r="B168" s="171"/>
      <c r="C168" s="171" t="s">
        <v>1214</v>
      </c>
      <c r="D168" s="171">
        <v>0</v>
      </c>
      <c r="E168" s="171"/>
      <c r="F168" s="176">
        <v>7289.15</v>
      </c>
    </row>
    <row r="169" spans="1:7">
      <c r="A169" s="191" t="s">
        <v>3</v>
      </c>
      <c r="B169" s="171"/>
      <c r="C169" s="171" t="s">
        <v>1215</v>
      </c>
      <c r="D169" s="171" t="s">
        <v>3</v>
      </c>
      <c r="E169" s="171"/>
      <c r="F169" s="171">
        <v>36.450000000000003</v>
      </c>
    </row>
    <row r="170" spans="1:7">
      <c r="A170" s="179"/>
      <c r="B170" s="171"/>
      <c r="C170" s="176" t="s">
        <v>684</v>
      </c>
      <c r="D170" s="171"/>
      <c r="E170" s="173"/>
      <c r="F170" s="176">
        <v>7325.6</v>
      </c>
    </row>
    <row r="171" spans="1:7">
      <c r="A171" s="179"/>
      <c r="B171" s="171"/>
      <c r="C171" s="171"/>
      <c r="D171" s="171"/>
      <c r="E171" s="173"/>
      <c r="F171" s="177" t="s">
        <v>622</v>
      </c>
    </row>
    <row r="172" spans="1:7">
      <c r="A172" s="179"/>
      <c r="B172" s="171"/>
      <c r="C172" s="173" t="s">
        <v>685</v>
      </c>
      <c r="D172" s="171"/>
      <c r="E172" s="173"/>
      <c r="F172" s="176">
        <v>7439.23</v>
      </c>
    </row>
    <row r="173" spans="1:7">
      <c r="A173" s="179"/>
      <c r="B173" s="171"/>
      <c r="C173" s="173" t="s">
        <v>686</v>
      </c>
      <c r="D173" s="171"/>
      <c r="E173" s="173"/>
      <c r="F173" s="176">
        <v>7663.08</v>
      </c>
      <c r="G173" s="150">
        <f>F173-F172</f>
        <v>223.85000000000036</v>
      </c>
    </row>
    <row r="174" spans="1:7">
      <c r="A174" s="179"/>
      <c r="B174" s="171"/>
      <c r="C174" s="173" t="s">
        <v>687</v>
      </c>
      <c r="D174" s="171"/>
      <c r="E174" s="173"/>
      <c r="F174" s="176">
        <v>7886.93</v>
      </c>
      <c r="G174" s="150">
        <f>F174-F173</f>
        <v>223.85000000000036</v>
      </c>
    </row>
    <row r="175" spans="1:7">
      <c r="A175" s="179"/>
      <c r="B175" s="171"/>
      <c r="C175" s="173" t="s">
        <v>688</v>
      </c>
      <c r="D175" s="171"/>
      <c r="E175" s="173"/>
      <c r="F175" s="176">
        <v>8110.78</v>
      </c>
      <c r="G175" s="150">
        <f>F175-F174</f>
        <v>223.84999999999945</v>
      </c>
    </row>
    <row r="176" spans="1:7">
      <c r="A176" s="179"/>
      <c r="B176" s="171"/>
      <c r="C176" s="173" t="s">
        <v>689</v>
      </c>
      <c r="D176" s="171"/>
      <c r="E176" s="173"/>
      <c r="F176" s="176">
        <v>8334.6299999999992</v>
      </c>
      <c r="G176" s="150">
        <f>F176-F175</f>
        <v>223.84999999999945</v>
      </c>
    </row>
    <row r="177" spans="1:7">
      <c r="A177" s="179"/>
      <c r="B177" s="171"/>
      <c r="C177" s="173" t="s">
        <v>1219</v>
      </c>
      <c r="D177" s="171"/>
      <c r="E177" s="173"/>
      <c r="F177" s="176">
        <f>+F176+G176</f>
        <v>8558.48</v>
      </c>
      <c r="G177" s="150">
        <f>F177-F176</f>
        <v>223.85000000000036</v>
      </c>
    </row>
    <row r="178" spans="1:7">
      <c r="A178" s="179"/>
      <c r="B178" s="171"/>
      <c r="C178" s="173" t="s">
        <v>1220</v>
      </c>
      <c r="D178" s="171"/>
      <c r="E178" s="173"/>
      <c r="F178" s="176">
        <f>+F177+G177</f>
        <v>8782.33</v>
      </c>
      <c r="G178" s="150"/>
    </row>
    <row r="179" spans="1:7">
      <c r="A179" s="192" t="s">
        <v>690</v>
      </c>
      <c r="B179" s="171" t="s">
        <v>691</v>
      </c>
      <c r="C179" s="173" t="s">
        <v>692</v>
      </c>
      <c r="D179" s="171"/>
      <c r="E179" s="173"/>
      <c r="F179" s="171"/>
    </row>
    <row r="180" spans="1:7">
      <c r="A180" s="179"/>
      <c r="B180" s="171"/>
      <c r="C180" s="173" t="s">
        <v>693</v>
      </c>
      <c r="D180" s="171"/>
      <c r="E180" s="173"/>
      <c r="F180" s="171"/>
    </row>
    <row r="181" spans="1:7">
      <c r="A181" s="179"/>
      <c r="B181" s="171"/>
      <c r="C181" s="177" t="s">
        <v>622</v>
      </c>
      <c r="D181" s="171"/>
      <c r="E181" s="173"/>
      <c r="F181" s="171"/>
    </row>
    <row r="182" spans="1:7">
      <c r="A182" s="171">
        <v>1</v>
      </c>
      <c r="B182" s="171" t="s">
        <v>694</v>
      </c>
      <c r="C182" s="173" t="s">
        <v>695</v>
      </c>
      <c r="D182" s="171">
        <v>51750</v>
      </c>
      <c r="E182" s="173" t="s">
        <v>26</v>
      </c>
      <c r="F182" s="171">
        <v>5175</v>
      </c>
    </row>
    <row r="183" spans="1:7">
      <c r="A183" s="179">
        <v>0.01</v>
      </c>
      <c r="B183" s="171" t="s">
        <v>694</v>
      </c>
      <c r="C183" s="173" t="s">
        <v>696</v>
      </c>
      <c r="D183" s="171">
        <v>50300</v>
      </c>
      <c r="E183" s="173" t="s">
        <v>26</v>
      </c>
      <c r="F183" s="171">
        <v>50.3</v>
      </c>
    </row>
    <row r="184" spans="1:7">
      <c r="A184" s="179">
        <v>3.5</v>
      </c>
      <c r="B184" s="171" t="s">
        <v>697</v>
      </c>
      <c r="C184" s="173" t="s">
        <v>698</v>
      </c>
      <c r="D184" s="171">
        <v>821.7</v>
      </c>
      <c r="E184" s="173" t="s">
        <v>697</v>
      </c>
      <c r="F184" s="171">
        <v>2875.95</v>
      </c>
    </row>
    <row r="185" spans="1:7">
      <c r="A185" s="179"/>
      <c r="B185" s="171" t="s">
        <v>28</v>
      </c>
      <c r="C185" s="173" t="s">
        <v>633</v>
      </c>
      <c r="D185" s="171"/>
      <c r="E185" s="173" t="s">
        <v>28</v>
      </c>
      <c r="F185" s="171">
        <v>0</v>
      </c>
    </row>
    <row r="186" spans="1:7">
      <c r="A186" s="171"/>
      <c r="B186" s="171"/>
      <c r="C186" s="171"/>
      <c r="D186" s="171"/>
      <c r="E186" s="173"/>
      <c r="F186" s="177" t="s">
        <v>622</v>
      </c>
    </row>
    <row r="187" spans="1:7">
      <c r="A187" s="171"/>
      <c r="B187" s="171"/>
      <c r="C187" s="173" t="s">
        <v>699</v>
      </c>
      <c r="D187" s="171"/>
      <c r="E187" s="173"/>
      <c r="F187" s="171">
        <v>8101.25</v>
      </c>
    </row>
    <row r="188" spans="1:7">
      <c r="A188" s="171"/>
      <c r="B188" s="171"/>
      <c r="C188" s="171"/>
      <c r="D188" s="171"/>
      <c r="E188" s="173"/>
      <c r="F188" s="177" t="s">
        <v>622</v>
      </c>
    </row>
    <row r="189" spans="1:7">
      <c r="A189" s="171"/>
      <c r="B189" s="171"/>
      <c r="C189" s="178" t="s">
        <v>700</v>
      </c>
      <c r="D189" s="176"/>
      <c r="E189" s="172"/>
      <c r="F189" s="176">
        <v>81012.5</v>
      </c>
    </row>
    <row r="190" spans="1:7">
      <c r="A190" s="193">
        <v>238</v>
      </c>
      <c r="B190" s="194" t="s">
        <v>627</v>
      </c>
      <c r="C190" s="195" t="s">
        <v>701</v>
      </c>
      <c r="D190" s="194"/>
      <c r="E190" s="195"/>
      <c r="F190" s="194"/>
    </row>
    <row r="191" spans="1:7">
      <c r="A191" s="196"/>
      <c r="B191" s="171"/>
      <c r="C191" s="173" t="s">
        <v>702</v>
      </c>
      <c r="D191" s="171"/>
      <c r="E191" s="173"/>
      <c r="F191" s="171"/>
    </row>
    <row r="192" spans="1:7">
      <c r="A192" s="196"/>
      <c r="B192" s="171"/>
      <c r="C192" s="177" t="s">
        <v>622</v>
      </c>
      <c r="D192" s="171"/>
      <c r="E192" s="173"/>
      <c r="F192" s="171"/>
    </row>
    <row r="193" spans="1:6">
      <c r="A193" s="196">
        <v>20</v>
      </c>
      <c r="B193" s="171" t="s">
        <v>703</v>
      </c>
      <c r="C193" s="173" t="s">
        <v>704</v>
      </c>
      <c r="D193" s="197">
        <v>116.2</v>
      </c>
      <c r="E193" s="173" t="s">
        <v>703</v>
      </c>
      <c r="F193" s="171">
        <v>2324</v>
      </c>
    </row>
    <row r="194" spans="1:6">
      <c r="A194" s="196"/>
      <c r="B194" s="171"/>
      <c r="C194" s="173" t="s">
        <v>705</v>
      </c>
      <c r="D194" s="171"/>
      <c r="E194" s="173"/>
      <c r="F194" s="173" t="s">
        <v>619</v>
      </c>
    </row>
    <row r="195" spans="1:6">
      <c r="A195" s="196">
        <v>50</v>
      </c>
      <c r="B195" s="171" t="s">
        <v>22</v>
      </c>
      <c r="C195" s="173" t="s">
        <v>630</v>
      </c>
      <c r="D195" s="171">
        <v>5.96</v>
      </c>
      <c r="E195" s="173" t="s">
        <v>22</v>
      </c>
      <c r="F195" s="171">
        <v>298</v>
      </c>
    </row>
    <row r="196" spans="1:6">
      <c r="A196" s="196">
        <v>1</v>
      </c>
      <c r="B196" s="171" t="s">
        <v>28</v>
      </c>
      <c r="C196" s="173" t="s">
        <v>706</v>
      </c>
      <c r="D196" s="198">
        <v>75</v>
      </c>
      <c r="E196" s="173" t="s">
        <v>28</v>
      </c>
      <c r="F196" s="171">
        <v>75</v>
      </c>
    </row>
    <row r="197" spans="1:6">
      <c r="A197" s="196">
        <v>1</v>
      </c>
      <c r="B197" s="171" t="s">
        <v>28</v>
      </c>
      <c r="C197" s="173" t="s">
        <v>707</v>
      </c>
      <c r="D197" s="171">
        <v>40</v>
      </c>
      <c r="E197" s="173" t="s">
        <v>28</v>
      </c>
      <c r="F197" s="171">
        <v>40</v>
      </c>
    </row>
    <row r="198" spans="1:6">
      <c r="A198" s="196">
        <v>2.5</v>
      </c>
      <c r="B198" s="171" t="s">
        <v>28</v>
      </c>
      <c r="C198" s="173" t="s">
        <v>708</v>
      </c>
      <c r="D198" s="171">
        <v>732.6</v>
      </c>
      <c r="E198" s="173" t="s">
        <v>28</v>
      </c>
      <c r="F198" s="171">
        <v>1831.5</v>
      </c>
    </row>
    <row r="199" spans="1:6">
      <c r="A199" s="196"/>
      <c r="B199" s="171" t="s">
        <v>28</v>
      </c>
      <c r="C199" s="173" t="s">
        <v>709</v>
      </c>
      <c r="D199" s="171"/>
      <c r="E199" s="173" t="s">
        <v>28</v>
      </c>
      <c r="F199" s="188">
        <v>1.5</v>
      </c>
    </row>
    <row r="200" spans="1:6">
      <c r="A200" s="196"/>
      <c r="B200" s="171"/>
      <c r="C200" s="171"/>
      <c r="D200" s="171"/>
      <c r="E200" s="173"/>
      <c r="F200" s="177" t="s">
        <v>622</v>
      </c>
    </row>
    <row r="201" spans="1:6">
      <c r="A201" s="196"/>
      <c r="B201" s="171"/>
      <c r="C201" s="178" t="s">
        <v>710</v>
      </c>
      <c r="D201" s="176"/>
      <c r="E201" s="172"/>
      <c r="F201" s="176">
        <v>4570</v>
      </c>
    </row>
    <row r="202" spans="1:6">
      <c r="A202" s="196"/>
      <c r="B202" s="171"/>
      <c r="C202" s="173"/>
      <c r="D202" s="171"/>
      <c r="E202" s="173"/>
      <c r="F202" s="177" t="s">
        <v>622</v>
      </c>
    </row>
    <row r="203" spans="1:6">
      <c r="A203" s="184">
        <v>6</v>
      </c>
      <c r="B203" s="171" t="s">
        <v>627</v>
      </c>
      <c r="C203" s="173" t="s">
        <v>711</v>
      </c>
      <c r="D203" s="171"/>
      <c r="E203" s="173"/>
      <c r="F203" s="171"/>
    </row>
    <row r="204" spans="1:6">
      <c r="A204" s="171"/>
      <c r="B204" s="171"/>
      <c r="C204" s="173" t="s">
        <v>712</v>
      </c>
      <c r="D204" s="171"/>
      <c r="E204" s="173"/>
      <c r="F204" s="171"/>
    </row>
    <row r="205" spans="1:6">
      <c r="A205" s="171"/>
      <c r="B205" s="171"/>
      <c r="C205" s="177" t="s">
        <v>622</v>
      </c>
      <c r="D205" s="171"/>
      <c r="E205" s="173"/>
      <c r="F205" s="171"/>
    </row>
    <row r="206" spans="1:6">
      <c r="A206" s="171">
        <v>4240</v>
      </c>
      <c r="B206" s="171" t="s">
        <v>713</v>
      </c>
      <c r="C206" s="171" t="s">
        <v>712</v>
      </c>
      <c r="D206" s="171">
        <v>7116.24</v>
      </c>
      <c r="E206" s="173" t="s">
        <v>714</v>
      </c>
      <c r="F206" s="171">
        <v>30172.86</v>
      </c>
    </row>
    <row r="207" spans="1:6">
      <c r="A207" s="171">
        <v>2</v>
      </c>
      <c r="B207" s="171" t="s">
        <v>79</v>
      </c>
      <c r="C207" s="173" t="s">
        <v>638</v>
      </c>
      <c r="D207" s="171">
        <v>2561.98</v>
      </c>
      <c r="E207" s="173" t="s">
        <v>79</v>
      </c>
      <c r="F207" s="171">
        <v>5123.96</v>
      </c>
    </row>
    <row r="208" spans="1:6">
      <c r="A208" s="171">
        <v>3.5</v>
      </c>
      <c r="B208" s="171" t="s">
        <v>677</v>
      </c>
      <c r="C208" s="173" t="s">
        <v>715</v>
      </c>
      <c r="D208" s="171">
        <v>947.1</v>
      </c>
      <c r="E208" s="173" t="s">
        <v>677</v>
      </c>
      <c r="F208" s="171">
        <v>3314.85</v>
      </c>
    </row>
    <row r="209" spans="1:6">
      <c r="A209" s="171">
        <v>10.6</v>
      </c>
      <c r="B209" s="171" t="s">
        <v>677</v>
      </c>
      <c r="C209" s="173" t="s">
        <v>678</v>
      </c>
      <c r="D209" s="171">
        <v>884.4</v>
      </c>
      <c r="E209" s="173" t="s">
        <v>677</v>
      </c>
      <c r="F209" s="171">
        <v>9374.64</v>
      </c>
    </row>
    <row r="210" spans="1:6">
      <c r="A210" s="171">
        <v>7.1</v>
      </c>
      <c r="B210" s="171" t="s">
        <v>677</v>
      </c>
      <c r="C210" s="173" t="s">
        <v>679</v>
      </c>
      <c r="D210" s="171">
        <v>618.20000000000005</v>
      </c>
      <c r="E210" s="173" t="s">
        <v>677</v>
      </c>
      <c r="F210" s="171">
        <v>4389.22</v>
      </c>
    </row>
    <row r="211" spans="1:6">
      <c r="A211" s="171">
        <v>21.2</v>
      </c>
      <c r="B211" s="171" t="s">
        <v>677</v>
      </c>
      <c r="C211" s="173" t="s">
        <v>680</v>
      </c>
      <c r="D211" s="171">
        <v>507.1</v>
      </c>
      <c r="E211" s="173" t="s">
        <v>677</v>
      </c>
      <c r="F211" s="171">
        <v>10750.52</v>
      </c>
    </row>
    <row r="212" spans="1:6">
      <c r="A212" s="171"/>
      <c r="B212" s="171" t="s">
        <v>28</v>
      </c>
      <c r="C212" s="173" t="s">
        <v>633</v>
      </c>
      <c r="D212" s="171"/>
      <c r="E212" s="173" t="s">
        <v>28</v>
      </c>
      <c r="F212" s="171">
        <v>0</v>
      </c>
    </row>
    <row r="213" spans="1:6">
      <c r="A213" s="171"/>
      <c r="B213" s="171"/>
      <c r="C213" s="171"/>
      <c r="D213" s="171"/>
      <c r="E213" s="173"/>
      <c r="F213" s="177" t="s">
        <v>622</v>
      </c>
    </row>
    <row r="214" spans="1:6">
      <c r="A214" s="171"/>
      <c r="B214" s="171"/>
      <c r="C214" s="173" t="s">
        <v>647</v>
      </c>
      <c r="D214" s="171"/>
      <c r="E214" s="173"/>
      <c r="F214" s="171">
        <v>63126.05</v>
      </c>
    </row>
    <row r="215" spans="1:6">
      <c r="A215" s="171"/>
      <c r="B215" s="171"/>
      <c r="C215" s="171"/>
      <c r="D215" s="171"/>
      <c r="E215" s="173"/>
      <c r="F215" s="177" t="s">
        <v>622</v>
      </c>
    </row>
    <row r="216" spans="1:6">
      <c r="A216" s="171"/>
      <c r="B216" s="171"/>
      <c r="C216" s="178" t="s">
        <v>681</v>
      </c>
      <c r="D216" s="171"/>
      <c r="E216" s="173"/>
      <c r="F216" s="176">
        <v>6312.61</v>
      </c>
    </row>
    <row r="217" spans="1:6">
      <c r="A217" s="171"/>
      <c r="B217" s="171"/>
      <c r="C217" s="171"/>
      <c r="D217" s="171"/>
      <c r="E217" s="173"/>
      <c r="F217" s="177" t="s">
        <v>657</v>
      </c>
    </row>
    <row r="218" spans="1:6">
      <c r="A218" s="184">
        <v>9</v>
      </c>
      <c r="B218" s="171" t="s">
        <v>627</v>
      </c>
      <c r="C218" s="173" t="s">
        <v>716</v>
      </c>
      <c r="D218" s="171"/>
      <c r="E218" s="173"/>
      <c r="F218" s="171"/>
    </row>
    <row r="219" spans="1:6">
      <c r="A219" s="171"/>
      <c r="B219" s="171"/>
      <c r="C219" s="173" t="s">
        <v>712</v>
      </c>
      <c r="D219" s="171"/>
      <c r="E219" s="173"/>
      <c r="F219" s="171"/>
    </row>
    <row r="220" spans="1:6">
      <c r="A220" s="171"/>
      <c r="B220" s="171"/>
      <c r="C220" s="177" t="s">
        <v>622</v>
      </c>
      <c r="D220" s="171"/>
      <c r="E220" s="173"/>
      <c r="F220" s="171"/>
    </row>
    <row r="221" spans="1:6">
      <c r="A221" s="171">
        <v>4240</v>
      </c>
      <c r="B221" s="171" t="s">
        <v>713</v>
      </c>
      <c r="C221" s="171" t="s">
        <v>712</v>
      </c>
      <c r="D221" s="171">
        <v>7116.24</v>
      </c>
      <c r="E221" s="173" t="s">
        <v>714</v>
      </c>
      <c r="F221" s="171">
        <v>30172.86</v>
      </c>
    </row>
    <row r="222" spans="1:6">
      <c r="A222" s="171">
        <v>2</v>
      </c>
      <c r="B222" s="171" t="s">
        <v>79</v>
      </c>
      <c r="C222" s="173" t="s">
        <v>639</v>
      </c>
      <c r="D222" s="171">
        <v>2275.9</v>
      </c>
      <c r="E222" s="173" t="s">
        <v>79</v>
      </c>
      <c r="F222" s="171">
        <v>4551.8</v>
      </c>
    </row>
    <row r="223" spans="1:6">
      <c r="A223" s="171">
        <v>3.5</v>
      </c>
      <c r="B223" s="171" t="s">
        <v>677</v>
      </c>
      <c r="C223" s="173" t="s">
        <v>715</v>
      </c>
      <c r="D223" s="171">
        <v>947.1</v>
      </c>
      <c r="E223" s="173" t="s">
        <v>677</v>
      </c>
      <c r="F223" s="171">
        <v>3314.85</v>
      </c>
    </row>
    <row r="224" spans="1:6">
      <c r="A224" s="171">
        <v>10.6</v>
      </c>
      <c r="B224" s="171" t="s">
        <v>677</v>
      </c>
      <c r="C224" s="173" t="s">
        <v>678</v>
      </c>
      <c r="D224" s="171">
        <v>884.4</v>
      </c>
      <c r="E224" s="173" t="s">
        <v>677</v>
      </c>
      <c r="F224" s="171">
        <v>9374.64</v>
      </c>
    </row>
    <row r="225" spans="1:6">
      <c r="A225" s="171">
        <v>7.1</v>
      </c>
      <c r="B225" s="171" t="s">
        <v>677</v>
      </c>
      <c r="C225" s="173" t="s">
        <v>679</v>
      </c>
      <c r="D225" s="171">
        <v>618.20000000000005</v>
      </c>
      <c r="E225" s="173" t="s">
        <v>677</v>
      </c>
      <c r="F225" s="171">
        <v>4389.22</v>
      </c>
    </row>
    <row r="226" spans="1:6">
      <c r="A226" s="171">
        <v>21.2</v>
      </c>
      <c r="B226" s="171" t="s">
        <v>677</v>
      </c>
      <c r="C226" s="173" t="s">
        <v>680</v>
      </c>
      <c r="D226" s="171">
        <v>507.1</v>
      </c>
      <c r="E226" s="173" t="s">
        <v>677</v>
      </c>
      <c r="F226" s="171">
        <v>10750.52</v>
      </c>
    </row>
    <row r="227" spans="1:6">
      <c r="A227" s="171"/>
      <c r="B227" s="171" t="s">
        <v>28</v>
      </c>
      <c r="C227" s="173" t="s">
        <v>633</v>
      </c>
      <c r="D227" s="171"/>
      <c r="E227" s="173" t="s">
        <v>28</v>
      </c>
      <c r="F227" s="171">
        <v>0</v>
      </c>
    </row>
    <row r="228" spans="1:6">
      <c r="A228" s="171"/>
      <c r="B228" s="171"/>
      <c r="C228" s="171"/>
      <c r="D228" s="171"/>
      <c r="E228" s="173"/>
      <c r="F228" s="177" t="s">
        <v>622</v>
      </c>
    </row>
    <row r="229" spans="1:6">
      <c r="A229" s="171"/>
      <c r="B229" s="171"/>
      <c r="C229" s="173" t="s">
        <v>647</v>
      </c>
      <c r="D229" s="171"/>
      <c r="E229" s="173"/>
      <c r="F229" s="171">
        <v>62553.89</v>
      </c>
    </row>
    <row r="230" spans="1:6">
      <c r="A230" s="171"/>
      <c r="B230" s="171"/>
      <c r="C230" s="171"/>
      <c r="D230" s="171"/>
      <c r="E230" s="173"/>
      <c r="F230" s="177" t="s">
        <v>622</v>
      </c>
    </row>
    <row r="231" spans="1:6">
      <c r="A231" s="171"/>
      <c r="B231" s="171"/>
      <c r="C231" s="174" t="s">
        <v>681</v>
      </c>
      <c r="D231" s="171"/>
      <c r="E231" s="173"/>
      <c r="F231" s="171">
        <v>6255.39</v>
      </c>
    </row>
    <row r="232" spans="1:6">
      <c r="A232" s="171"/>
      <c r="B232" s="171"/>
      <c r="C232" s="171"/>
      <c r="D232" s="171"/>
      <c r="E232" s="173"/>
      <c r="F232" s="177" t="s">
        <v>657</v>
      </c>
    </row>
    <row r="233" spans="1:6">
      <c r="A233" s="171"/>
      <c r="B233" s="171"/>
      <c r="C233" s="173" t="s">
        <v>685</v>
      </c>
      <c r="D233" s="171"/>
      <c r="E233" s="173"/>
      <c r="F233" s="176">
        <v>6330.19</v>
      </c>
    </row>
    <row r="234" spans="1:6">
      <c r="A234" s="171"/>
      <c r="B234" s="171"/>
      <c r="C234" s="173" t="s">
        <v>686</v>
      </c>
      <c r="D234" s="171"/>
      <c r="E234" s="173"/>
      <c r="F234" s="176">
        <v>6481.11</v>
      </c>
    </row>
    <row r="235" spans="1:6">
      <c r="A235" s="171"/>
      <c r="B235" s="171"/>
      <c r="C235" s="173" t="s">
        <v>687</v>
      </c>
      <c r="D235" s="171"/>
      <c r="E235" s="173"/>
      <c r="F235" s="176">
        <v>6632.03</v>
      </c>
    </row>
    <row r="236" spans="1:6">
      <c r="A236" s="171"/>
      <c r="B236" s="171"/>
      <c r="C236" s="173" t="s">
        <v>688</v>
      </c>
      <c r="D236" s="171"/>
      <c r="E236" s="173"/>
      <c r="F236" s="176">
        <v>6782.95</v>
      </c>
    </row>
    <row r="237" spans="1:6">
      <c r="A237" s="173" t="s">
        <v>619</v>
      </c>
      <c r="B237" s="171"/>
      <c r="C237" s="173" t="s">
        <v>717</v>
      </c>
      <c r="D237" s="171"/>
      <c r="E237" s="173"/>
      <c r="F237" s="176">
        <v>6933.87</v>
      </c>
    </row>
    <row r="238" spans="1:6">
      <c r="A238" s="173"/>
      <c r="B238" s="171"/>
      <c r="C238" s="173">
        <v>5</v>
      </c>
      <c r="D238" s="171"/>
      <c r="E238" s="173"/>
      <c r="F238" s="176">
        <v>7084.79</v>
      </c>
    </row>
    <row r="239" spans="1:6">
      <c r="A239" s="173"/>
      <c r="B239" s="171"/>
      <c r="C239" s="173">
        <v>6</v>
      </c>
      <c r="D239" s="171"/>
      <c r="E239" s="173"/>
      <c r="F239" s="176">
        <v>7235.71</v>
      </c>
    </row>
    <row r="240" spans="1:6">
      <c r="A240" s="173"/>
      <c r="B240" s="171"/>
      <c r="C240" s="173">
        <v>7</v>
      </c>
      <c r="D240" s="171"/>
      <c r="E240" s="173"/>
      <c r="F240" s="176">
        <v>7386.63</v>
      </c>
    </row>
    <row r="241" spans="1:6">
      <c r="A241" s="186"/>
      <c r="B241" s="186"/>
      <c r="C241" s="186"/>
      <c r="D241" s="186"/>
      <c r="E241" s="186"/>
      <c r="F241" s="186"/>
    </row>
    <row r="242" spans="1:6">
      <c r="A242" s="171"/>
      <c r="B242" s="171"/>
      <c r="C242" s="174" t="s">
        <v>718</v>
      </c>
      <c r="D242" s="171"/>
      <c r="E242" s="173"/>
      <c r="F242" s="171"/>
    </row>
    <row r="243" spans="1:6">
      <c r="A243" s="171"/>
      <c r="B243" s="171"/>
      <c r="C243" s="177" t="s">
        <v>622</v>
      </c>
      <c r="D243" s="171"/>
      <c r="E243" s="173"/>
      <c r="F243" s="171"/>
    </row>
    <row r="244" spans="1:6">
      <c r="A244" s="184">
        <v>10</v>
      </c>
      <c r="B244" s="171" t="s">
        <v>627</v>
      </c>
      <c r="C244" s="173" t="s">
        <v>719</v>
      </c>
      <c r="D244" s="171"/>
      <c r="E244" s="173"/>
      <c r="F244" s="171"/>
    </row>
    <row r="245" spans="1:6">
      <c r="A245" s="171"/>
      <c r="B245" s="171"/>
      <c r="C245" s="171" t="s">
        <v>712</v>
      </c>
      <c r="D245" s="171"/>
      <c r="E245" s="173"/>
      <c r="F245" s="171"/>
    </row>
    <row r="246" spans="1:6">
      <c r="A246" s="171"/>
      <c r="B246" s="171"/>
      <c r="C246" s="177" t="s">
        <v>622</v>
      </c>
      <c r="D246" s="171"/>
      <c r="E246" s="173"/>
      <c r="F246" s="171"/>
    </row>
    <row r="247" spans="1:6">
      <c r="A247" s="171">
        <v>4240</v>
      </c>
      <c r="B247" s="171" t="s">
        <v>713</v>
      </c>
      <c r="C247" s="171" t="s">
        <v>712</v>
      </c>
      <c r="D247" s="171">
        <v>7116.24</v>
      </c>
      <c r="E247" s="173" t="s">
        <v>714</v>
      </c>
      <c r="F247" s="171">
        <v>30172.86</v>
      </c>
    </row>
    <row r="248" spans="1:6">
      <c r="A248" s="171">
        <v>1.27</v>
      </c>
      <c r="B248" s="171" t="s">
        <v>79</v>
      </c>
      <c r="C248" s="173" t="s">
        <v>637</v>
      </c>
      <c r="D248" s="171">
        <v>2991.1</v>
      </c>
      <c r="E248" s="173" t="s">
        <v>79</v>
      </c>
      <c r="F248" s="171">
        <v>3798.7</v>
      </c>
    </row>
    <row r="249" spans="1:6">
      <c r="A249" s="171">
        <v>7</v>
      </c>
      <c r="B249" s="171" t="s">
        <v>677</v>
      </c>
      <c r="C249" s="173" t="s">
        <v>715</v>
      </c>
      <c r="D249" s="171">
        <v>947.1</v>
      </c>
      <c r="E249" s="173" t="s">
        <v>677</v>
      </c>
      <c r="F249" s="171">
        <v>6629.7</v>
      </c>
    </row>
    <row r="250" spans="1:6">
      <c r="A250" s="171">
        <v>7.1</v>
      </c>
      <c r="B250" s="171" t="s">
        <v>677</v>
      </c>
      <c r="C250" s="173" t="s">
        <v>678</v>
      </c>
      <c r="D250" s="171">
        <v>884.4</v>
      </c>
      <c r="E250" s="173" t="s">
        <v>677</v>
      </c>
      <c r="F250" s="171">
        <v>6279.24</v>
      </c>
    </row>
    <row r="251" spans="1:6">
      <c r="A251" s="171">
        <v>7.1</v>
      </c>
      <c r="B251" s="171" t="s">
        <v>677</v>
      </c>
      <c r="C251" s="173" t="s">
        <v>679</v>
      </c>
      <c r="D251" s="171">
        <v>618.20000000000005</v>
      </c>
      <c r="E251" s="173" t="s">
        <v>677</v>
      </c>
      <c r="F251" s="171">
        <v>4389.22</v>
      </c>
    </row>
    <row r="252" spans="1:6">
      <c r="A252" s="171">
        <v>21.2</v>
      </c>
      <c r="B252" s="171" t="s">
        <v>677</v>
      </c>
      <c r="C252" s="173" t="s">
        <v>680</v>
      </c>
      <c r="D252" s="171">
        <v>507.1</v>
      </c>
      <c r="E252" s="173" t="s">
        <v>677</v>
      </c>
      <c r="F252" s="171">
        <v>10750.52</v>
      </c>
    </row>
    <row r="253" spans="1:6">
      <c r="A253" s="171"/>
      <c r="B253" s="171" t="s">
        <v>28</v>
      </c>
      <c r="C253" s="173" t="s">
        <v>633</v>
      </c>
      <c r="D253" s="173" t="s">
        <v>619</v>
      </c>
      <c r="E253" s="173" t="s">
        <v>28</v>
      </c>
      <c r="F253" s="171">
        <v>0</v>
      </c>
    </row>
    <row r="254" spans="1:6">
      <c r="A254" s="171"/>
      <c r="B254" s="171"/>
      <c r="C254" s="171"/>
      <c r="D254" s="171"/>
      <c r="E254" s="173"/>
      <c r="F254" s="177" t="s">
        <v>622</v>
      </c>
    </row>
    <row r="255" spans="1:6">
      <c r="A255" s="171"/>
      <c r="B255" s="171"/>
      <c r="C255" s="173" t="s">
        <v>647</v>
      </c>
      <c r="D255" s="171"/>
      <c r="E255" s="173"/>
      <c r="F255" s="171">
        <v>62020.24</v>
      </c>
    </row>
    <row r="256" spans="1:6">
      <c r="A256" s="171"/>
      <c r="B256" s="171"/>
      <c r="C256" s="171"/>
      <c r="D256" s="171"/>
      <c r="E256" s="173"/>
      <c r="F256" s="177" t="s">
        <v>622</v>
      </c>
    </row>
    <row r="257" spans="1:6">
      <c r="A257" s="171"/>
      <c r="B257" s="171"/>
      <c r="C257" s="173" t="s">
        <v>681</v>
      </c>
      <c r="D257" s="171"/>
      <c r="E257" s="173"/>
      <c r="F257" s="171">
        <v>6202.02</v>
      </c>
    </row>
    <row r="258" spans="1:6">
      <c r="A258" s="171"/>
      <c r="B258" s="171"/>
      <c r="C258" s="171"/>
      <c r="D258" s="171"/>
      <c r="E258" s="173"/>
      <c r="F258" s="177" t="s">
        <v>657</v>
      </c>
    </row>
    <row r="259" spans="1:6">
      <c r="A259" s="171"/>
      <c r="B259" s="171"/>
      <c r="C259" s="171"/>
      <c r="D259" s="171"/>
      <c r="E259" s="173"/>
      <c r="F259" s="171"/>
    </row>
    <row r="260" spans="1:6">
      <c r="A260" s="171"/>
      <c r="B260" s="171" t="s">
        <v>720</v>
      </c>
      <c r="C260" s="173" t="s">
        <v>721</v>
      </c>
      <c r="D260" s="171"/>
      <c r="E260" s="173"/>
      <c r="F260" s="171"/>
    </row>
    <row r="261" spans="1:6">
      <c r="A261" s="171"/>
      <c r="B261" s="171"/>
      <c r="C261" s="177" t="s">
        <v>622</v>
      </c>
      <c r="D261" s="171"/>
      <c r="E261" s="173"/>
      <c r="F261" s="171"/>
    </row>
    <row r="262" spans="1:6">
      <c r="A262" s="171">
        <v>1.1399999999999999</v>
      </c>
      <c r="B262" s="171" t="s">
        <v>79</v>
      </c>
      <c r="C262" s="173" t="s">
        <v>722</v>
      </c>
      <c r="D262" s="171">
        <v>6202.02</v>
      </c>
      <c r="E262" s="173" t="s">
        <v>79</v>
      </c>
      <c r="F262" s="171">
        <v>7070.3</v>
      </c>
    </row>
    <row r="263" spans="1:6">
      <c r="A263" s="171">
        <v>1</v>
      </c>
      <c r="B263" s="171" t="s">
        <v>697</v>
      </c>
      <c r="C263" s="173" t="s">
        <v>715</v>
      </c>
      <c r="D263" s="171">
        <v>947.1</v>
      </c>
      <c r="E263" s="173" t="s">
        <v>677</v>
      </c>
      <c r="F263" s="171">
        <v>947.1</v>
      </c>
    </row>
    <row r="264" spans="1:6">
      <c r="A264" s="171"/>
      <c r="B264" s="171" t="s">
        <v>28</v>
      </c>
      <c r="C264" s="173" t="s">
        <v>633</v>
      </c>
      <c r="D264" s="173" t="s">
        <v>619</v>
      </c>
      <c r="E264" s="173" t="s">
        <v>28</v>
      </c>
      <c r="F264" s="171">
        <v>0</v>
      </c>
    </row>
    <row r="265" spans="1:6">
      <c r="A265" s="171"/>
      <c r="B265" s="171"/>
      <c r="C265" s="171"/>
      <c r="D265" s="171"/>
      <c r="E265" s="173"/>
      <c r="F265" s="177" t="s">
        <v>622</v>
      </c>
    </row>
    <row r="266" spans="1:6">
      <c r="A266" s="171"/>
      <c r="B266" s="171"/>
      <c r="C266" s="173" t="s">
        <v>723</v>
      </c>
      <c r="D266" s="171"/>
      <c r="E266" s="173"/>
      <c r="F266" s="171">
        <v>8017.4</v>
      </c>
    </row>
    <row r="267" spans="1:6">
      <c r="A267" s="171"/>
      <c r="B267" s="171"/>
      <c r="C267" s="171"/>
      <c r="D267" s="171"/>
      <c r="E267" s="173"/>
      <c r="F267" s="177" t="s">
        <v>622</v>
      </c>
    </row>
    <row r="268" spans="1:6">
      <c r="A268" s="171"/>
      <c r="B268" s="171"/>
      <c r="C268" s="173" t="s">
        <v>724</v>
      </c>
      <c r="D268" s="171"/>
      <c r="E268" s="173"/>
      <c r="F268" s="176">
        <v>801.74</v>
      </c>
    </row>
    <row r="269" spans="1:6">
      <c r="A269" s="171"/>
      <c r="B269" s="171"/>
      <c r="C269" s="171"/>
      <c r="D269" s="171"/>
      <c r="E269" s="173"/>
      <c r="F269" s="177" t="s">
        <v>657</v>
      </c>
    </row>
    <row r="270" spans="1:6">
      <c r="A270" s="171"/>
      <c r="B270" s="171"/>
      <c r="C270" s="173" t="s">
        <v>685</v>
      </c>
      <c r="D270" s="171"/>
      <c r="E270" s="173">
        <v>8.5299999999999994</v>
      </c>
      <c r="F270" s="176">
        <v>810.27</v>
      </c>
    </row>
    <row r="271" spans="1:6">
      <c r="A271" s="171"/>
      <c r="B271" s="171"/>
      <c r="C271" s="173" t="s">
        <v>686</v>
      </c>
      <c r="D271" s="171"/>
      <c r="E271" s="173">
        <v>17.2</v>
      </c>
      <c r="F271" s="176">
        <v>827.47</v>
      </c>
    </row>
    <row r="272" spans="1:6">
      <c r="A272" s="171"/>
      <c r="B272" s="171"/>
      <c r="C272" s="173" t="s">
        <v>687</v>
      </c>
      <c r="D272" s="171"/>
      <c r="E272" s="173">
        <v>17.2</v>
      </c>
      <c r="F272" s="176">
        <v>844.67</v>
      </c>
    </row>
    <row r="273" spans="1:6">
      <c r="A273" s="171"/>
      <c r="B273" s="171"/>
      <c r="C273" s="173" t="s">
        <v>688</v>
      </c>
      <c r="D273" s="171"/>
      <c r="E273" s="173">
        <v>17.2</v>
      </c>
      <c r="F273" s="176">
        <v>861.87</v>
      </c>
    </row>
    <row r="274" spans="1:6">
      <c r="A274" s="171"/>
      <c r="B274" s="171"/>
      <c r="C274" s="173" t="s">
        <v>689</v>
      </c>
      <c r="D274" s="171"/>
      <c r="E274" s="173">
        <v>17.2</v>
      </c>
      <c r="F274" s="176">
        <v>879.07</v>
      </c>
    </row>
    <row r="275" spans="1:6">
      <c r="A275" s="171"/>
      <c r="B275" s="171"/>
      <c r="C275" s="173" t="s">
        <v>725</v>
      </c>
      <c r="D275" s="171"/>
      <c r="E275" s="173">
        <v>17.2</v>
      </c>
      <c r="F275" s="176">
        <v>896.27</v>
      </c>
    </row>
    <row r="276" spans="1:6">
      <c r="A276" s="171"/>
      <c r="B276" s="171"/>
      <c r="C276" s="173" t="s">
        <v>726</v>
      </c>
      <c r="D276" s="171"/>
      <c r="E276" s="173">
        <v>17.2</v>
      </c>
      <c r="F276" s="176">
        <v>913.47</v>
      </c>
    </row>
    <row r="277" spans="1:6">
      <c r="A277" s="186"/>
      <c r="B277" s="186"/>
      <c r="C277" s="186"/>
      <c r="D277" s="186"/>
      <c r="E277" s="186"/>
      <c r="F277" s="186"/>
    </row>
    <row r="278" spans="1:6">
      <c r="A278" s="171"/>
      <c r="B278" s="171" t="s">
        <v>727</v>
      </c>
      <c r="C278" s="173" t="s">
        <v>728</v>
      </c>
      <c r="D278" s="171"/>
      <c r="E278" s="173"/>
      <c r="F278" s="171"/>
    </row>
    <row r="279" spans="1:6">
      <c r="A279" s="171"/>
      <c r="B279" s="171"/>
      <c r="C279" s="177" t="s">
        <v>622</v>
      </c>
      <c r="D279" s="171"/>
      <c r="E279" s="173"/>
      <c r="F279" s="171"/>
    </row>
    <row r="280" spans="1:6">
      <c r="A280" s="171">
        <v>0.75</v>
      </c>
      <c r="B280" s="171" t="s">
        <v>79</v>
      </c>
      <c r="C280" s="173" t="s">
        <v>729</v>
      </c>
      <c r="D280" s="171">
        <v>6202.02</v>
      </c>
      <c r="E280" s="173" t="s">
        <v>677</v>
      </c>
      <c r="F280" s="171">
        <v>4651.5200000000004</v>
      </c>
    </row>
    <row r="281" spans="1:6">
      <c r="A281" s="171">
        <v>1</v>
      </c>
      <c r="B281" s="171" t="s">
        <v>697</v>
      </c>
      <c r="C281" s="173" t="s">
        <v>715</v>
      </c>
      <c r="D281" s="171">
        <v>947.1</v>
      </c>
      <c r="E281" s="173" t="s">
        <v>677</v>
      </c>
      <c r="F281" s="171">
        <v>947.1</v>
      </c>
    </row>
    <row r="282" spans="1:6">
      <c r="A282" s="171"/>
      <c r="B282" s="171" t="s">
        <v>28</v>
      </c>
      <c r="C282" s="173" t="s">
        <v>633</v>
      </c>
      <c r="D282" s="173" t="s">
        <v>619</v>
      </c>
      <c r="E282" s="173" t="s">
        <v>28</v>
      </c>
      <c r="F282" s="171">
        <v>0</v>
      </c>
    </row>
    <row r="283" spans="1:6">
      <c r="A283" s="171"/>
      <c r="B283" s="171"/>
      <c r="C283" s="171"/>
      <c r="D283" s="171"/>
      <c r="E283" s="173"/>
      <c r="F283" s="177" t="s">
        <v>622</v>
      </c>
    </row>
    <row r="284" spans="1:6">
      <c r="A284" s="171"/>
      <c r="B284" s="171"/>
      <c r="C284" s="173" t="s">
        <v>723</v>
      </c>
      <c r="D284" s="171"/>
      <c r="E284" s="173"/>
      <c r="F284" s="171">
        <v>5598.62</v>
      </c>
    </row>
    <row r="285" spans="1:6">
      <c r="A285" s="171"/>
      <c r="B285" s="171"/>
      <c r="C285" s="171"/>
      <c r="D285" s="171"/>
      <c r="E285" s="173"/>
      <c r="F285" s="177" t="s">
        <v>622</v>
      </c>
    </row>
    <row r="286" spans="1:6">
      <c r="A286" s="171"/>
      <c r="B286" s="171"/>
      <c r="C286" s="173" t="s">
        <v>724</v>
      </c>
      <c r="D286" s="171"/>
      <c r="E286" s="173"/>
      <c r="F286" s="171">
        <v>559.86</v>
      </c>
    </row>
    <row r="287" spans="1:6">
      <c r="A287" s="171"/>
      <c r="B287" s="171"/>
      <c r="C287" s="171"/>
      <c r="D287" s="171"/>
      <c r="E287" s="173"/>
      <c r="F287" s="177" t="s">
        <v>657</v>
      </c>
    </row>
    <row r="288" spans="1:6">
      <c r="A288" s="171"/>
      <c r="B288" s="171"/>
      <c r="C288" s="173" t="s">
        <v>685</v>
      </c>
      <c r="D288" s="171"/>
      <c r="E288" s="173">
        <v>5.61</v>
      </c>
      <c r="F288" s="176">
        <v>565.47</v>
      </c>
    </row>
    <row r="289" spans="1:6">
      <c r="A289" s="171"/>
      <c r="B289" s="171"/>
      <c r="C289" s="173" t="s">
        <v>686</v>
      </c>
      <c r="D289" s="171"/>
      <c r="E289" s="173">
        <v>11.32</v>
      </c>
      <c r="F289" s="176">
        <v>576.79</v>
      </c>
    </row>
    <row r="290" spans="1:6">
      <c r="A290" s="171"/>
      <c r="B290" s="171"/>
      <c r="C290" s="173" t="s">
        <v>687</v>
      </c>
      <c r="D290" s="171"/>
      <c r="E290" s="173">
        <v>11.32</v>
      </c>
      <c r="F290" s="176">
        <v>588.11</v>
      </c>
    </row>
    <row r="291" spans="1:6">
      <c r="A291" s="171"/>
      <c r="B291" s="171"/>
      <c r="C291" s="173" t="s">
        <v>688</v>
      </c>
      <c r="D291" s="171"/>
      <c r="E291" s="173">
        <v>11.32</v>
      </c>
      <c r="F291" s="176">
        <v>599.42999999999995</v>
      </c>
    </row>
    <row r="292" spans="1:6">
      <c r="A292" s="171"/>
      <c r="B292" s="171"/>
      <c r="C292" s="173" t="s">
        <v>730</v>
      </c>
      <c r="D292" s="171"/>
      <c r="E292" s="173">
        <v>11.32</v>
      </c>
      <c r="F292" s="176">
        <v>610.75</v>
      </c>
    </row>
    <row r="293" spans="1:6">
      <c r="A293" s="171"/>
      <c r="B293" s="171"/>
      <c r="C293" s="173" t="s">
        <v>725</v>
      </c>
      <c r="D293" s="199">
        <v>622.07000000000005</v>
      </c>
      <c r="E293" s="173">
        <v>11.32</v>
      </c>
      <c r="F293" s="176">
        <v>622.07000000000005</v>
      </c>
    </row>
    <row r="294" spans="1:6">
      <c r="A294" s="186"/>
      <c r="B294" s="186"/>
      <c r="C294" s="186"/>
      <c r="D294" s="186"/>
      <c r="E294" s="186"/>
      <c r="F294" s="186"/>
    </row>
    <row r="295" spans="1:6">
      <c r="A295" s="174" t="s">
        <v>731</v>
      </c>
      <c r="B295" s="171" t="s">
        <v>627</v>
      </c>
      <c r="C295" s="173" t="s">
        <v>732</v>
      </c>
      <c r="D295" s="171"/>
      <c r="E295" s="173"/>
      <c r="F295" s="171"/>
    </row>
    <row r="296" spans="1:6">
      <c r="A296" s="171"/>
      <c r="B296" s="171"/>
      <c r="C296" s="177" t="s">
        <v>622</v>
      </c>
      <c r="D296" s="171"/>
      <c r="E296" s="173"/>
      <c r="F296" s="171"/>
    </row>
    <row r="297" spans="1:6">
      <c r="A297" s="171">
        <v>0.14000000000000001</v>
      </c>
      <c r="B297" s="171" t="s">
        <v>79</v>
      </c>
      <c r="C297" s="173" t="s">
        <v>638</v>
      </c>
      <c r="D297" s="171">
        <v>2561.98</v>
      </c>
      <c r="E297" s="173" t="s">
        <v>79</v>
      </c>
      <c r="F297" s="171">
        <v>358.68</v>
      </c>
    </row>
    <row r="298" spans="1:6">
      <c r="A298" s="171">
        <v>1.1000000000000001</v>
      </c>
      <c r="B298" s="171" t="s">
        <v>677</v>
      </c>
      <c r="C298" s="173" t="s">
        <v>715</v>
      </c>
      <c r="D298" s="171">
        <v>947.1</v>
      </c>
      <c r="E298" s="173" t="s">
        <v>677</v>
      </c>
      <c r="F298" s="171">
        <v>1041.81</v>
      </c>
    </row>
    <row r="299" spans="1:6">
      <c r="A299" s="171">
        <v>0.5</v>
      </c>
      <c r="B299" s="171" t="s">
        <v>677</v>
      </c>
      <c r="C299" s="173" t="s">
        <v>679</v>
      </c>
      <c r="D299" s="171">
        <v>618.20000000000005</v>
      </c>
      <c r="E299" s="173" t="s">
        <v>677</v>
      </c>
      <c r="F299" s="171">
        <v>309.10000000000002</v>
      </c>
    </row>
    <row r="300" spans="1:6">
      <c r="A300" s="171">
        <v>1.1000000000000001</v>
      </c>
      <c r="B300" s="171" t="s">
        <v>677</v>
      </c>
      <c r="C300" s="173" t="s">
        <v>680</v>
      </c>
      <c r="D300" s="171">
        <v>507.1</v>
      </c>
      <c r="E300" s="173" t="s">
        <v>677</v>
      </c>
      <c r="F300" s="171">
        <v>557.80999999999995</v>
      </c>
    </row>
    <row r="301" spans="1:6">
      <c r="A301" s="171"/>
      <c r="B301" s="171" t="s">
        <v>28</v>
      </c>
      <c r="C301" s="173" t="s">
        <v>633</v>
      </c>
      <c r="D301" s="173" t="s">
        <v>619</v>
      </c>
      <c r="E301" s="173" t="s">
        <v>28</v>
      </c>
      <c r="F301" s="171">
        <v>0</v>
      </c>
    </row>
    <row r="302" spans="1:6">
      <c r="A302" s="171"/>
      <c r="B302" s="171"/>
      <c r="C302" s="171"/>
      <c r="D302" s="171"/>
      <c r="E302" s="173"/>
      <c r="F302" s="177" t="s">
        <v>622</v>
      </c>
    </row>
    <row r="303" spans="1:6">
      <c r="A303" s="171"/>
      <c r="B303" s="171"/>
      <c r="C303" s="173" t="s">
        <v>723</v>
      </c>
      <c r="D303" s="171"/>
      <c r="E303" s="173"/>
      <c r="F303" s="171">
        <v>2267.4</v>
      </c>
    </row>
    <row r="304" spans="1:6">
      <c r="A304" s="171"/>
      <c r="B304" s="171"/>
      <c r="C304" s="171"/>
      <c r="D304" s="171"/>
      <c r="E304" s="173"/>
      <c r="F304" s="177" t="s">
        <v>622</v>
      </c>
    </row>
    <row r="305" spans="1:6">
      <c r="A305" s="171"/>
      <c r="B305" s="171"/>
      <c r="C305" s="178" t="s">
        <v>724</v>
      </c>
      <c r="D305" s="171"/>
      <c r="E305" s="173"/>
      <c r="F305" s="176">
        <v>226.74</v>
      </c>
    </row>
    <row r="306" spans="1:6">
      <c r="A306" s="173" t="s">
        <v>619</v>
      </c>
      <c r="B306" s="171"/>
      <c r="C306" s="171"/>
      <c r="D306" s="171"/>
      <c r="E306" s="173"/>
      <c r="F306" s="171"/>
    </row>
    <row r="307" spans="1:6">
      <c r="A307" s="171"/>
      <c r="B307" s="171"/>
      <c r="C307" s="171"/>
      <c r="D307" s="171"/>
      <c r="E307" s="173"/>
      <c r="F307" s="177" t="s">
        <v>657</v>
      </c>
    </row>
    <row r="308" spans="1:6">
      <c r="A308" s="174" t="s">
        <v>733</v>
      </c>
      <c r="B308" s="171" t="s">
        <v>627</v>
      </c>
      <c r="C308" s="173" t="s">
        <v>734</v>
      </c>
      <c r="D308" s="171"/>
      <c r="E308" s="173"/>
      <c r="F308" s="171"/>
    </row>
    <row r="309" spans="1:6">
      <c r="A309" s="171"/>
      <c r="B309" s="171"/>
      <c r="C309" s="177" t="s">
        <v>622</v>
      </c>
      <c r="D309" s="171"/>
      <c r="E309" s="173"/>
      <c r="F309" s="171"/>
    </row>
    <row r="310" spans="1:6">
      <c r="A310" s="171">
        <v>0.14000000000000001</v>
      </c>
      <c r="B310" s="171" t="s">
        <v>79</v>
      </c>
      <c r="C310" s="173" t="s">
        <v>637</v>
      </c>
      <c r="D310" s="171">
        <v>2991.1</v>
      </c>
      <c r="E310" s="173" t="s">
        <v>79</v>
      </c>
      <c r="F310" s="171">
        <v>418.75</v>
      </c>
    </row>
    <row r="311" spans="1:6">
      <c r="A311" s="171">
        <v>1.1000000000000001</v>
      </c>
      <c r="B311" s="171" t="s">
        <v>677</v>
      </c>
      <c r="C311" s="173" t="s">
        <v>715</v>
      </c>
      <c r="D311" s="171">
        <v>947.1</v>
      </c>
      <c r="E311" s="173" t="s">
        <v>677</v>
      </c>
      <c r="F311" s="171">
        <v>1041.81</v>
      </c>
    </row>
    <row r="312" spans="1:6">
      <c r="A312" s="171">
        <v>0.5</v>
      </c>
      <c r="B312" s="171" t="s">
        <v>677</v>
      </c>
      <c r="C312" s="173" t="s">
        <v>679</v>
      </c>
      <c r="D312" s="171">
        <v>618.20000000000005</v>
      </c>
      <c r="E312" s="173" t="s">
        <v>677</v>
      </c>
      <c r="F312" s="171">
        <v>309.10000000000002</v>
      </c>
    </row>
    <row r="313" spans="1:6">
      <c r="A313" s="171">
        <v>1.1000000000000001</v>
      </c>
      <c r="B313" s="171" t="s">
        <v>677</v>
      </c>
      <c r="C313" s="173" t="s">
        <v>680</v>
      </c>
      <c r="D313" s="171">
        <v>507.1</v>
      </c>
      <c r="E313" s="173" t="s">
        <v>677</v>
      </c>
      <c r="F313" s="171">
        <v>557.80999999999995</v>
      </c>
    </row>
    <row r="314" spans="1:6">
      <c r="A314" s="171"/>
      <c r="B314" s="171" t="s">
        <v>28</v>
      </c>
      <c r="C314" s="173" t="s">
        <v>633</v>
      </c>
      <c r="D314" s="173" t="s">
        <v>619</v>
      </c>
      <c r="E314" s="173" t="s">
        <v>28</v>
      </c>
      <c r="F314" s="171">
        <v>0</v>
      </c>
    </row>
    <row r="315" spans="1:6">
      <c r="A315" s="171"/>
      <c r="B315" s="171"/>
      <c r="C315" s="173"/>
      <c r="D315" s="173"/>
      <c r="E315" s="173"/>
      <c r="F315" s="171"/>
    </row>
    <row r="316" spans="1:6">
      <c r="A316" s="171"/>
      <c r="B316" s="171"/>
      <c r="C316" s="171"/>
      <c r="D316" s="171"/>
      <c r="E316" s="173"/>
      <c r="F316" s="177" t="s">
        <v>622</v>
      </c>
    </row>
    <row r="317" spans="1:6">
      <c r="A317" s="171"/>
      <c r="B317" s="171"/>
      <c r="C317" s="173" t="s">
        <v>723</v>
      </c>
      <c r="D317" s="171"/>
      <c r="E317" s="173"/>
      <c r="F317" s="171">
        <v>2327.4699999999998</v>
      </c>
    </row>
    <row r="318" spans="1:6">
      <c r="A318" s="171"/>
      <c r="B318" s="171"/>
      <c r="C318" s="171"/>
      <c r="D318" s="171"/>
      <c r="E318" s="173"/>
      <c r="F318" s="177" t="s">
        <v>622</v>
      </c>
    </row>
    <row r="319" spans="1:6">
      <c r="A319" s="171"/>
      <c r="B319" s="171"/>
      <c r="C319" s="178" t="s">
        <v>724</v>
      </c>
      <c r="D319" s="171"/>
      <c r="E319" s="173"/>
      <c r="F319" s="176">
        <v>232.75</v>
      </c>
    </row>
    <row r="320" spans="1:6">
      <c r="A320" s="171"/>
      <c r="B320" s="171"/>
      <c r="C320" s="171"/>
      <c r="D320" s="171"/>
      <c r="E320" s="173"/>
      <c r="F320" s="177" t="s">
        <v>657</v>
      </c>
    </row>
    <row r="321" spans="1:6">
      <c r="A321" s="174" t="s">
        <v>735</v>
      </c>
      <c r="B321" s="171" t="s">
        <v>627</v>
      </c>
      <c r="C321" s="173" t="s">
        <v>736</v>
      </c>
      <c r="D321" s="171"/>
      <c r="E321" s="173"/>
      <c r="F321" s="171"/>
    </row>
    <row r="322" spans="1:6">
      <c r="A322" s="171"/>
      <c r="B322" s="171"/>
      <c r="C322" s="177" t="s">
        <v>622</v>
      </c>
      <c r="D322" s="171"/>
      <c r="E322" s="173"/>
      <c r="F322" s="171"/>
    </row>
    <row r="323" spans="1:6">
      <c r="A323" s="171">
        <v>0.1</v>
      </c>
      <c r="B323" s="171" t="s">
        <v>79</v>
      </c>
      <c r="C323" s="173" t="s">
        <v>636</v>
      </c>
      <c r="D323" s="171">
        <v>3706.3</v>
      </c>
      <c r="E323" s="173" t="s">
        <v>79</v>
      </c>
      <c r="F323" s="171">
        <v>370.63</v>
      </c>
    </row>
    <row r="324" spans="1:6">
      <c r="A324" s="171">
        <v>1.1000000000000001</v>
      </c>
      <c r="B324" s="171" t="s">
        <v>677</v>
      </c>
      <c r="C324" s="173" t="s">
        <v>715</v>
      </c>
      <c r="D324" s="171">
        <v>947.1</v>
      </c>
      <c r="E324" s="173" t="s">
        <v>677</v>
      </c>
      <c r="F324" s="171">
        <v>1041.81</v>
      </c>
    </row>
    <row r="325" spans="1:6">
      <c r="A325" s="171">
        <v>1.1000000000000001</v>
      </c>
      <c r="B325" s="171" t="s">
        <v>677</v>
      </c>
      <c r="C325" s="173" t="s">
        <v>679</v>
      </c>
      <c r="D325" s="171">
        <v>618.20000000000005</v>
      </c>
      <c r="E325" s="173" t="s">
        <v>677</v>
      </c>
      <c r="F325" s="171">
        <v>680.02</v>
      </c>
    </row>
    <row r="326" spans="1:6">
      <c r="A326" s="171">
        <v>1.1000000000000001</v>
      </c>
      <c r="B326" s="171" t="s">
        <v>677</v>
      </c>
      <c r="C326" s="173" t="s">
        <v>680</v>
      </c>
      <c r="D326" s="171">
        <v>507.1</v>
      </c>
      <c r="E326" s="173" t="s">
        <v>677</v>
      </c>
      <c r="F326" s="171">
        <v>557.80999999999995</v>
      </c>
    </row>
    <row r="327" spans="1:6">
      <c r="A327" s="171">
        <v>2</v>
      </c>
      <c r="B327" s="171" t="s">
        <v>28</v>
      </c>
      <c r="C327" s="173" t="s">
        <v>633</v>
      </c>
      <c r="D327" s="173">
        <v>41.9</v>
      </c>
      <c r="E327" s="173" t="s">
        <v>28</v>
      </c>
      <c r="F327" s="171">
        <v>0</v>
      </c>
    </row>
    <row r="328" spans="1:6">
      <c r="A328" s="171"/>
      <c r="B328" s="171"/>
      <c r="C328" s="171"/>
      <c r="D328" s="171"/>
      <c r="E328" s="173"/>
      <c r="F328" s="177" t="s">
        <v>622</v>
      </c>
    </row>
    <row r="329" spans="1:6">
      <c r="A329" s="171"/>
      <c r="B329" s="171"/>
      <c r="C329" s="173" t="s">
        <v>723</v>
      </c>
      <c r="D329" s="171"/>
      <c r="E329" s="173"/>
      <c r="F329" s="171">
        <v>2650.27</v>
      </c>
    </row>
    <row r="330" spans="1:6">
      <c r="A330" s="171"/>
      <c r="B330" s="171"/>
      <c r="C330" s="174"/>
      <c r="D330" s="171"/>
      <c r="E330" s="173"/>
      <c r="F330" s="177" t="s">
        <v>622</v>
      </c>
    </row>
    <row r="331" spans="1:6">
      <c r="A331" s="171"/>
      <c r="B331" s="171"/>
      <c r="C331" s="178" t="s">
        <v>724</v>
      </c>
      <c r="D331" s="176"/>
      <c r="E331" s="172"/>
      <c r="F331" s="176">
        <v>265.02999999999997</v>
      </c>
    </row>
    <row r="332" spans="1:6">
      <c r="A332" s="171"/>
      <c r="B332" s="171"/>
      <c r="C332" s="171"/>
      <c r="D332" s="171"/>
      <c r="E332" s="173"/>
      <c r="F332" s="177" t="s">
        <v>657</v>
      </c>
    </row>
    <row r="333" spans="1:6">
      <c r="A333" s="174">
        <v>36</v>
      </c>
      <c r="B333" s="171" t="s">
        <v>627</v>
      </c>
      <c r="C333" s="173" t="s">
        <v>737</v>
      </c>
      <c r="D333" s="171"/>
      <c r="E333" s="173"/>
      <c r="F333" s="171"/>
    </row>
    <row r="334" spans="1:6">
      <c r="A334" s="171"/>
      <c r="B334" s="171"/>
      <c r="C334" s="173" t="s">
        <v>738</v>
      </c>
      <c r="D334" s="171"/>
      <c r="E334" s="173"/>
      <c r="F334" s="171"/>
    </row>
    <row r="335" spans="1:6">
      <c r="A335" s="171"/>
      <c r="B335" s="171"/>
      <c r="C335" s="173" t="s">
        <v>739</v>
      </c>
      <c r="D335" s="171"/>
      <c r="E335" s="173"/>
      <c r="F335" s="171"/>
    </row>
    <row r="336" spans="1:6">
      <c r="A336" s="171"/>
      <c r="B336" s="171"/>
      <c r="C336" s="173" t="s">
        <v>740</v>
      </c>
      <c r="D336" s="171"/>
      <c r="E336" s="173"/>
      <c r="F336" s="171"/>
    </row>
    <row r="337" spans="1:6">
      <c r="A337" s="171"/>
      <c r="B337" s="171"/>
      <c r="C337" s="177" t="s">
        <v>622</v>
      </c>
      <c r="D337" s="177" t="s">
        <v>622</v>
      </c>
      <c r="E337" s="173"/>
      <c r="F337" s="171"/>
    </row>
    <row r="338" spans="1:6">
      <c r="A338" s="171"/>
      <c r="B338" s="171" t="s">
        <v>691</v>
      </c>
      <c r="C338" s="173" t="s">
        <v>741</v>
      </c>
      <c r="D338" s="171"/>
      <c r="E338" s="173"/>
      <c r="F338" s="171"/>
    </row>
    <row r="339" spans="1:6">
      <c r="A339" s="171"/>
      <c r="B339" s="171" t="s">
        <v>622</v>
      </c>
      <c r="C339" s="177" t="s">
        <v>622</v>
      </c>
      <c r="D339" s="171"/>
      <c r="E339" s="173"/>
      <c r="F339" s="171"/>
    </row>
    <row r="340" spans="1:6">
      <c r="A340" s="187">
        <v>1.4E-2</v>
      </c>
      <c r="B340" s="171" t="s">
        <v>19</v>
      </c>
      <c r="C340" s="173" t="s">
        <v>742</v>
      </c>
      <c r="D340" s="171">
        <v>2561.98</v>
      </c>
      <c r="E340" s="173" t="s">
        <v>19</v>
      </c>
      <c r="F340" s="171">
        <v>35.869999999999997</v>
      </c>
    </row>
    <row r="341" spans="1:6">
      <c r="A341" s="171">
        <v>0.3</v>
      </c>
      <c r="B341" s="171" t="s">
        <v>29</v>
      </c>
      <c r="C341" s="173" t="s">
        <v>743</v>
      </c>
      <c r="D341" s="171">
        <v>947.1</v>
      </c>
      <c r="E341" s="173" t="s">
        <v>29</v>
      </c>
      <c r="F341" s="171">
        <v>284.13</v>
      </c>
    </row>
    <row r="342" spans="1:6">
      <c r="A342" s="171">
        <v>0.3</v>
      </c>
      <c r="B342" s="171" t="s">
        <v>29</v>
      </c>
      <c r="C342" s="173" t="s">
        <v>744</v>
      </c>
      <c r="D342" s="171">
        <v>618.20000000000005</v>
      </c>
      <c r="E342" s="173" t="s">
        <v>29</v>
      </c>
      <c r="F342" s="171">
        <v>185.46</v>
      </c>
    </row>
    <row r="343" spans="1:6">
      <c r="A343" s="171"/>
      <c r="B343" s="171" t="s">
        <v>28</v>
      </c>
      <c r="C343" s="173" t="s">
        <v>745</v>
      </c>
      <c r="D343" s="171"/>
      <c r="E343" s="173" t="s">
        <v>28</v>
      </c>
      <c r="F343" s="171">
        <v>0</v>
      </c>
    </row>
    <row r="344" spans="1:6">
      <c r="A344" s="171"/>
      <c r="B344" s="171"/>
      <c r="C344" s="171"/>
      <c r="D344" s="171"/>
      <c r="E344" s="173"/>
      <c r="F344" s="177" t="s">
        <v>622</v>
      </c>
    </row>
    <row r="345" spans="1:6">
      <c r="A345" s="171"/>
      <c r="B345" s="171"/>
      <c r="C345" s="174" t="s">
        <v>746</v>
      </c>
      <c r="D345" s="171"/>
      <c r="E345" s="173"/>
      <c r="F345" s="171">
        <v>505.46</v>
      </c>
    </row>
    <row r="346" spans="1:6">
      <c r="A346" s="171"/>
      <c r="B346" s="171"/>
      <c r="C346" s="171"/>
      <c r="D346" s="171"/>
      <c r="E346" s="173"/>
      <c r="F346" s="177" t="s">
        <v>622</v>
      </c>
    </row>
    <row r="347" spans="1:6">
      <c r="A347" s="171"/>
      <c r="B347" s="171"/>
      <c r="C347" s="178" t="s">
        <v>747</v>
      </c>
      <c r="D347" s="176"/>
      <c r="E347" s="172"/>
      <c r="F347" s="176">
        <v>74.66</v>
      </c>
    </row>
    <row r="348" spans="1:6">
      <c r="A348" s="173" t="s">
        <v>619</v>
      </c>
      <c r="B348" s="171"/>
      <c r="C348" s="171"/>
      <c r="D348" s="171"/>
      <c r="E348" s="173"/>
      <c r="F348" s="171"/>
    </row>
    <row r="349" spans="1:6">
      <c r="A349" s="171"/>
      <c r="B349" s="171"/>
      <c r="C349" s="171"/>
      <c r="D349" s="171"/>
      <c r="E349" s="173"/>
      <c r="F349" s="177" t="s">
        <v>657</v>
      </c>
    </row>
    <row r="350" spans="1:6">
      <c r="A350" s="171"/>
      <c r="B350" s="171" t="s">
        <v>748</v>
      </c>
      <c r="C350" s="173" t="s">
        <v>749</v>
      </c>
      <c r="D350" s="171"/>
      <c r="E350" s="173"/>
      <c r="F350" s="171"/>
    </row>
    <row r="351" spans="1:6">
      <c r="A351" s="171"/>
      <c r="B351" s="171" t="s">
        <v>622</v>
      </c>
      <c r="C351" s="177" t="s">
        <v>622</v>
      </c>
      <c r="D351" s="171"/>
      <c r="E351" s="173"/>
      <c r="F351" s="171"/>
    </row>
    <row r="352" spans="1:6">
      <c r="A352" s="187">
        <v>7.0000000000000001E-3</v>
      </c>
      <c r="B352" s="171" t="s">
        <v>19</v>
      </c>
      <c r="C352" s="173" t="s">
        <v>742</v>
      </c>
      <c r="D352" s="171">
        <v>2561.98</v>
      </c>
      <c r="E352" s="173" t="s">
        <v>19</v>
      </c>
      <c r="F352" s="171">
        <v>17.93</v>
      </c>
    </row>
    <row r="353" spans="1:6">
      <c r="A353" s="171">
        <v>0.2</v>
      </c>
      <c r="B353" s="171" t="s">
        <v>29</v>
      </c>
      <c r="C353" s="173" t="s">
        <v>743</v>
      </c>
      <c r="D353" s="171">
        <v>947.1</v>
      </c>
      <c r="E353" s="173" t="s">
        <v>29</v>
      </c>
      <c r="F353" s="171">
        <v>189.42</v>
      </c>
    </row>
    <row r="354" spans="1:6">
      <c r="A354" s="171">
        <v>0.2</v>
      </c>
      <c r="B354" s="171" t="s">
        <v>29</v>
      </c>
      <c r="C354" s="173" t="s">
        <v>744</v>
      </c>
      <c r="D354" s="171">
        <v>618.20000000000005</v>
      </c>
      <c r="E354" s="173" t="s">
        <v>29</v>
      </c>
      <c r="F354" s="171">
        <v>123.64</v>
      </c>
    </row>
    <row r="355" spans="1:6">
      <c r="A355" s="171"/>
      <c r="B355" s="171"/>
      <c r="C355" s="173" t="s">
        <v>745</v>
      </c>
      <c r="D355" s="171"/>
      <c r="E355" s="173"/>
      <c r="F355" s="171">
        <v>0</v>
      </c>
    </row>
    <row r="356" spans="1:6">
      <c r="A356" s="171"/>
      <c r="B356" s="171"/>
      <c r="C356" s="171"/>
      <c r="D356" s="171"/>
      <c r="E356" s="173"/>
      <c r="F356" s="177" t="s">
        <v>622</v>
      </c>
    </row>
    <row r="357" spans="1:6">
      <c r="A357" s="171"/>
      <c r="B357" s="171"/>
      <c r="C357" s="174" t="s">
        <v>746</v>
      </c>
      <c r="D357" s="171"/>
      <c r="E357" s="173"/>
      <c r="F357" s="171">
        <v>330.99</v>
      </c>
    </row>
    <row r="358" spans="1:6">
      <c r="A358" s="171"/>
      <c r="B358" s="171"/>
      <c r="C358" s="171"/>
      <c r="D358" s="171"/>
      <c r="E358" s="173"/>
      <c r="F358" s="177" t="s">
        <v>622</v>
      </c>
    </row>
    <row r="359" spans="1:6">
      <c r="A359" s="171"/>
      <c r="B359" s="171"/>
      <c r="C359" s="178" t="s">
        <v>747</v>
      </c>
      <c r="D359" s="176"/>
      <c r="E359" s="172"/>
      <c r="F359" s="176">
        <v>48.89</v>
      </c>
    </row>
    <row r="360" spans="1:6">
      <c r="A360" s="171"/>
      <c r="B360" s="171"/>
      <c r="C360" s="171"/>
      <c r="D360" s="171"/>
      <c r="E360" s="173"/>
      <c r="F360" s="177" t="s">
        <v>657</v>
      </c>
    </row>
    <row r="361" spans="1:6">
      <c r="A361" s="171"/>
      <c r="B361" s="171"/>
      <c r="C361" s="171"/>
      <c r="D361" s="171"/>
      <c r="E361" s="173"/>
      <c r="F361" s="177"/>
    </row>
    <row r="362" spans="1:6">
      <c r="A362" s="171"/>
      <c r="B362" s="171"/>
      <c r="C362" s="171"/>
      <c r="D362" s="171"/>
      <c r="E362" s="173"/>
      <c r="F362" s="177"/>
    </row>
    <row r="363" spans="1:6">
      <c r="A363" s="171"/>
      <c r="B363" s="171" t="s">
        <v>750</v>
      </c>
      <c r="C363" s="173" t="s">
        <v>751</v>
      </c>
      <c r="D363" s="171"/>
      <c r="E363" s="173"/>
      <c r="F363" s="177"/>
    </row>
    <row r="364" spans="1:6">
      <c r="A364" s="171"/>
      <c r="B364" s="171" t="s">
        <v>622</v>
      </c>
      <c r="C364" s="177" t="s">
        <v>622</v>
      </c>
      <c r="D364" s="171"/>
      <c r="E364" s="173"/>
      <c r="F364" s="177"/>
    </row>
    <row r="365" spans="1:6">
      <c r="A365" s="187">
        <v>4.7000000000000002E-3</v>
      </c>
      <c r="B365" s="171" t="s">
        <v>19</v>
      </c>
      <c r="C365" s="173" t="s">
        <v>742</v>
      </c>
      <c r="D365" s="171">
        <v>2561.98</v>
      </c>
      <c r="E365" s="173" t="s">
        <v>19</v>
      </c>
      <c r="F365" s="171">
        <v>12.04</v>
      </c>
    </row>
    <row r="366" spans="1:6">
      <c r="A366" s="171">
        <v>0.15</v>
      </c>
      <c r="B366" s="171" t="s">
        <v>29</v>
      </c>
      <c r="C366" s="173" t="s">
        <v>743</v>
      </c>
      <c r="D366" s="171">
        <v>947.1</v>
      </c>
      <c r="E366" s="173" t="s">
        <v>29</v>
      </c>
      <c r="F366" s="171">
        <v>142.07</v>
      </c>
    </row>
    <row r="367" spans="1:6">
      <c r="A367" s="171">
        <v>0.15</v>
      </c>
      <c r="B367" s="171" t="s">
        <v>29</v>
      </c>
      <c r="C367" s="173" t="s">
        <v>744</v>
      </c>
      <c r="D367" s="171">
        <v>618.20000000000005</v>
      </c>
      <c r="E367" s="173" t="s">
        <v>29</v>
      </c>
      <c r="F367" s="171">
        <v>92.73</v>
      </c>
    </row>
    <row r="368" spans="1:6">
      <c r="A368" s="171"/>
      <c r="B368" s="171"/>
      <c r="C368" s="173" t="s">
        <v>745</v>
      </c>
      <c r="D368" s="171"/>
      <c r="E368" s="173"/>
      <c r="F368" s="171">
        <v>0</v>
      </c>
    </row>
    <row r="369" spans="1:6">
      <c r="A369" s="171"/>
      <c r="B369" s="171"/>
      <c r="C369" s="171"/>
      <c r="D369" s="171"/>
      <c r="E369" s="173"/>
      <c r="F369" s="177" t="s">
        <v>622</v>
      </c>
    </row>
    <row r="370" spans="1:6">
      <c r="A370" s="171"/>
      <c r="B370" s="171"/>
      <c r="C370" s="174" t="s">
        <v>746</v>
      </c>
      <c r="D370" s="171"/>
      <c r="E370" s="173"/>
      <c r="F370" s="171">
        <v>246.84</v>
      </c>
    </row>
    <row r="371" spans="1:6">
      <c r="A371" s="171"/>
      <c r="B371" s="171"/>
      <c r="C371" s="171"/>
      <c r="D371" s="171"/>
      <c r="E371" s="173"/>
      <c r="F371" s="177" t="s">
        <v>622</v>
      </c>
    </row>
    <row r="372" spans="1:6">
      <c r="A372" s="171"/>
      <c r="B372" s="171"/>
      <c r="C372" s="178" t="s">
        <v>747</v>
      </c>
      <c r="D372" s="176"/>
      <c r="E372" s="172"/>
      <c r="F372" s="176">
        <v>36.46</v>
      </c>
    </row>
    <row r="373" spans="1:6">
      <c r="A373" s="171"/>
      <c r="B373" s="171"/>
      <c r="C373" s="171"/>
      <c r="D373" s="171"/>
      <c r="E373" s="173"/>
      <c r="F373" s="177" t="s">
        <v>657</v>
      </c>
    </row>
    <row r="374" spans="1:6">
      <c r="A374" s="186"/>
      <c r="B374" s="175" t="s">
        <v>752</v>
      </c>
      <c r="C374" s="171" t="s">
        <v>753</v>
      </c>
      <c r="D374" s="176">
        <v>804.89</v>
      </c>
      <c r="E374" s="186"/>
      <c r="F374" s="186"/>
    </row>
    <row r="375" spans="1:6">
      <c r="A375" s="186"/>
      <c r="B375" s="176"/>
      <c r="C375" s="171"/>
      <c r="D375" s="176"/>
      <c r="E375" s="186"/>
      <c r="F375" s="186"/>
    </row>
    <row r="376" spans="1:6">
      <c r="A376" s="186"/>
      <c r="B376" s="175" t="s">
        <v>748</v>
      </c>
      <c r="C376" s="171" t="s">
        <v>754</v>
      </c>
      <c r="D376" s="176">
        <v>900.96</v>
      </c>
      <c r="E376" s="186"/>
      <c r="F376" s="186"/>
    </row>
    <row r="377" spans="1:6">
      <c r="A377" s="186"/>
      <c r="B377" s="176"/>
      <c r="C377" s="171"/>
      <c r="D377" s="176"/>
      <c r="E377" s="186"/>
      <c r="F377" s="186"/>
    </row>
    <row r="378" spans="1:6" ht="28">
      <c r="A378" s="186"/>
      <c r="B378" s="200" t="s">
        <v>750</v>
      </c>
      <c r="C378" s="190" t="s">
        <v>755</v>
      </c>
      <c r="D378" s="176">
        <v>1081.1500000000001</v>
      </c>
      <c r="E378" s="186"/>
      <c r="F378" s="186"/>
    </row>
    <row r="379" spans="1:6">
      <c r="A379" s="186"/>
      <c r="B379" s="175"/>
      <c r="C379" s="171"/>
      <c r="D379" s="171"/>
      <c r="E379" s="186"/>
      <c r="F379" s="186"/>
    </row>
    <row r="380" spans="1:6">
      <c r="A380" s="186"/>
      <c r="B380" s="175" t="s">
        <v>756</v>
      </c>
      <c r="C380" s="171" t="s">
        <v>757</v>
      </c>
      <c r="D380" s="176">
        <v>991.06</v>
      </c>
      <c r="E380" s="186"/>
      <c r="F380" s="186"/>
    </row>
    <row r="381" spans="1:6">
      <c r="A381" s="186"/>
      <c r="B381" s="186"/>
      <c r="C381" s="186"/>
      <c r="D381" s="186"/>
      <c r="E381" s="186"/>
      <c r="F381" s="186"/>
    </row>
    <row r="382" spans="1:6">
      <c r="A382" s="182">
        <v>37.1</v>
      </c>
      <c r="B382" s="171" t="s">
        <v>627</v>
      </c>
      <c r="C382" s="173" t="s">
        <v>758</v>
      </c>
      <c r="D382" s="171"/>
      <c r="E382" s="173"/>
      <c r="F382" s="171"/>
    </row>
    <row r="383" spans="1:6">
      <c r="A383" s="171"/>
      <c r="B383" s="171"/>
      <c r="C383" s="177" t="s">
        <v>622</v>
      </c>
      <c r="D383" s="171"/>
      <c r="E383" s="173"/>
      <c r="F383" s="171"/>
    </row>
    <row r="384" spans="1:6">
      <c r="A384" s="171">
        <v>0.09</v>
      </c>
      <c r="B384" s="171" t="s">
        <v>79</v>
      </c>
      <c r="C384" s="173" t="s">
        <v>759</v>
      </c>
      <c r="D384" s="171">
        <v>1322</v>
      </c>
      <c r="E384" s="173" t="s">
        <v>79</v>
      </c>
      <c r="F384" s="171">
        <v>118.98</v>
      </c>
    </row>
    <row r="385" spans="1:6">
      <c r="A385" s="171">
        <v>2.2000000000000002</v>
      </c>
      <c r="B385" s="171" t="s">
        <v>677</v>
      </c>
      <c r="C385" s="173" t="s">
        <v>678</v>
      </c>
      <c r="D385" s="171">
        <v>884.4</v>
      </c>
      <c r="E385" s="173" t="s">
        <v>677</v>
      </c>
      <c r="F385" s="171">
        <v>1945.68</v>
      </c>
    </row>
    <row r="386" spans="1:6">
      <c r="A386" s="171">
        <v>0.5</v>
      </c>
      <c r="B386" s="171" t="s">
        <v>677</v>
      </c>
      <c r="C386" s="173" t="s">
        <v>679</v>
      </c>
      <c r="D386" s="171">
        <v>618.20000000000005</v>
      </c>
      <c r="E386" s="173" t="s">
        <v>677</v>
      </c>
      <c r="F386" s="171">
        <v>309.10000000000002</v>
      </c>
    </row>
    <row r="387" spans="1:6">
      <c r="A387" s="171">
        <v>3.8</v>
      </c>
      <c r="B387" s="171" t="s">
        <v>677</v>
      </c>
      <c r="C387" s="173" t="s">
        <v>680</v>
      </c>
      <c r="D387" s="171">
        <v>507.1</v>
      </c>
      <c r="E387" s="173" t="s">
        <v>677</v>
      </c>
      <c r="F387" s="171">
        <v>1926.98</v>
      </c>
    </row>
    <row r="388" spans="1:6">
      <c r="A388" s="171"/>
      <c r="B388" s="171" t="s">
        <v>28</v>
      </c>
      <c r="C388" s="173" t="s">
        <v>760</v>
      </c>
      <c r="D388" s="173" t="s">
        <v>619</v>
      </c>
      <c r="E388" s="173" t="s">
        <v>28</v>
      </c>
      <c r="F388" s="171">
        <v>1.5</v>
      </c>
    </row>
    <row r="389" spans="1:6">
      <c r="A389" s="171"/>
      <c r="B389" s="171"/>
      <c r="C389" s="171"/>
      <c r="D389" s="171"/>
      <c r="E389" s="173"/>
      <c r="F389" s="177" t="s">
        <v>622</v>
      </c>
    </row>
    <row r="390" spans="1:6">
      <c r="A390" s="171"/>
      <c r="B390" s="171"/>
      <c r="C390" s="173" t="s">
        <v>761</v>
      </c>
      <c r="D390" s="171"/>
      <c r="E390" s="173"/>
      <c r="F390" s="171">
        <v>4302.24</v>
      </c>
    </row>
    <row r="391" spans="1:6">
      <c r="A391" s="171"/>
      <c r="B391" s="171"/>
      <c r="C391" s="171"/>
      <c r="D391" s="171"/>
      <c r="E391" s="173"/>
      <c r="F391" s="177" t="s">
        <v>622</v>
      </c>
    </row>
    <row r="392" spans="1:6">
      <c r="A392" s="171"/>
      <c r="B392" s="171"/>
      <c r="C392" s="178" t="s">
        <v>724</v>
      </c>
      <c r="D392" s="176"/>
      <c r="E392" s="172"/>
      <c r="F392" s="176">
        <v>43.02</v>
      </c>
    </row>
    <row r="393" spans="1:6">
      <c r="A393" s="174"/>
      <c r="B393" s="171" t="s">
        <v>627</v>
      </c>
      <c r="C393" s="173" t="s">
        <v>1340</v>
      </c>
      <c r="D393" s="173"/>
      <c r="E393" s="174"/>
      <c r="F393" s="171"/>
    </row>
    <row r="394" spans="1:6">
      <c r="A394" s="171"/>
      <c r="B394" s="171"/>
      <c r="C394" s="173" t="s">
        <v>762</v>
      </c>
      <c r="D394" s="171"/>
      <c r="E394" s="174"/>
      <c r="F394" s="171"/>
    </row>
    <row r="395" spans="1:6">
      <c r="A395" s="171"/>
      <c r="B395" s="171"/>
      <c r="C395" s="172" t="s">
        <v>763</v>
      </c>
      <c r="D395" s="171"/>
      <c r="E395" s="174"/>
      <c r="F395" s="171"/>
    </row>
    <row r="396" spans="1:6">
      <c r="A396" s="171"/>
      <c r="B396" s="171"/>
      <c r="C396" s="177" t="s">
        <v>622</v>
      </c>
      <c r="D396" s="171"/>
      <c r="E396" s="174"/>
      <c r="F396" s="171"/>
    </row>
    <row r="397" spans="1:6">
      <c r="A397" s="171">
        <v>1.34</v>
      </c>
      <c r="B397" s="171" t="s">
        <v>22</v>
      </c>
      <c r="C397" s="201" t="s">
        <v>764</v>
      </c>
      <c r="D397" s="199">
        <v>73.099999999999994</v>
      </c>
      <c r="E397" s="173" t="s">
        <v>22</v>
      </c>
      <c r="F397" s="171">
        <v>97.95</v>
      </c>
    </row>
    <row r="398" spans="1:6">
      <c r="A398" s="171">
        <v>0.5</v>
      </c>
      <c r="B398" s="171" t="s">
        <v>697</v>
      </c>
      <c r="C398" s="173" t="s">
        <v>765</v>
      </c>
      <c r="D398" s="171">
        <v>756.8</v>
      </c>
      <c r="E398" s="171" t="s">
        <v>697</v>
      </c>
      <c r="F398" s="171">
        <v>378.4</v>
      </c>
    </row>
    <row r="399" spans="1:6">
      <c r="A399" s="171">
        <v>0.5</v>
      </c>
      <c r="B399" s="171" t="s">
        <v>697</v>
      </c>
      <c r="C399" s="173" t="s">
        <v>679</v>
      </c>
      <c r="D399" s="171">
        <v>618.20000000000005</v>
      </c>
      <c r="E399" s="171" t="s">
        <v>697</v>
      </c>
      <c r="F399" s="171">
        <v>309.10000000000002</v>
      </c>
    </row>
    <row r="400" spans="1:6">
      <c r="A400" s="171">
        <v>0.8</v>
      </c>
      <c r="B400" s="171" t="s">
        <v>697</v>
      </c>
      <c r="C400" s="173" t="s">
        <v>680</v>
      </c>
      <c r="D400" s="171">
        <v>507.1</v>
      </c>
      <c r="E400" s="171" t="s">
        <v>697</v>
      </c>
      <c r="F400" s="171">
        <v>405.68</v>
      </c>
    </row>
    <row r="401" spans="1:6">
      <c r="A401" s="171"/>
      <c r="B401" s="171" t="s">
        <v>28</v>
      </c>
      <c r="C401" s="173" t="s">
        <v>766</v>
      </c>
      <c r="D401" s="173" t="s">
        <v>619</v>
      </c>
      <c r="E401" s="174" t="s">
        <v>28</v>
      </c>
      <c r="F401" s="171">
        <v>2.6</v>
      </c>
    </row>
    <row r="402" spans="1:6">
      <c r="A402" s="171"/>
      <c r="B402" s="171"/>
      <c r="C402" s="171"/>
      <c r="D402" s="171"/>
      <c r="E402" s="174"/>
      <c r="F402" s="177" t="s">
        <v>622</v>
      </c>
    </row>
    <row r="403" spans="1:6">
      <c r="A403" s="171"/>
      <c r="B403" s="171"/>
      <c r="C403" s="173" t="s">
        <v>723</v>
      </c>
      <c r="D403" s="171"/>
      <c r="E403" s="174"/>
      <c r="F403" s="171">
        <v>1193.73</v>
      </c>
    </row>
    <row r="404" spans="1:6">
      <c r="A404" s="171"/>
      <c r="B404" s="171"/>
      <c r="C404" s="171"/>
      <c r="D404" s="171"/>
      <c r="E404" s="174"/>
      <c r="F404" s="177" t="s">
        <v>622</v>
      </c>
    </row>
    <row r="405" spans="1:6">
      <c r="A405" s="171"/>
      <c r="B405" s="171"/>
      <c r="C405" s="172" t="s">
        <v>724</v>
      </c>
      <c r="D405" s="171"/>
      <c r="E405" s="174"/>
      <c r="F405" s="176">
        <v>119.37</v>
      </c>
    </row>
    <row r="406" spans="1:6">
      <c r="A406" s="186"/>
      <c r="B406" s="186"/>
      <c r="C406" s="186"/>
      <c r="D406" s="186"/>
      <c r="E406" s="186"/>
      <c r="F406" s="186"/>
    </row>
    <row r="407" spans="1:6">
      <c r="A407" s="174">
        <v>40</v>
      </c>
      <c r="B407" s="171" t="s">
        <v>627</v>
      </c>
      <c r="C407" s="173" t="s">
        <v>1341</v>
      </c>
      <c r="D407" s="173"/>
      <c r="E407" s="174"/>
      <c r="F407" s="171"/>
    </row>
    <row r="408" spans="1:6">
      <c r="A408" s="171"/>
      <c r="B408" s="171"/>
      <c r="C408" s="173" t="s">
        <v>762</v>
      </c>
      <c r="D408" s="171"/>
      <c r="E408" s="174"/>
      <c r="F408" s="171"/>
    </row>
    <row r="409" spans="1:6">
      <c r="A409" s="171"/>
      <c r="B409" s="171"/>
      <c r="C409" s="172" t="s">
        <v>767</v>
      </c>
      <c r="D409" s="171"/>
      <c r="E409" s="174"/>
      <c r="F409" s="171"/>
    </row>
    <row r="410" spans="1:6">
      <c r="A410" s="171"/>
      <c r="B410" s="171"/>
      <c r="C410" s="177" t="s">
        <v>622</v>
      </c>
      <c r="D410" s="171"/>
      <c r="E410" s="174"/>
      <c r="F410" s="171"/>
    </row>
    <row r="411" spans="1:6">
      <c r="A411" s="171">
        <v>1.4</v>
      </c>
      <c r="B411" s="171" t="s">
        <v>703</v>
      </c>
      <c r="C411" s="202" t="s">
        <v>768</v>
      </c>
      <c r="D411" s="203">
        <v>292.7</v>
      </c>
      <c r="E411" s="174" t="s">
        <v>703</v>
      </c>
      <c r="F411" s="171">
        <v>409.78</v>
      </c>
    </row>
    <row r="412" spans="1:6">
      <c r="A412" s="171">
        <v>0.98</v>
      </c>
      <c r="B412" s="171" t="s">
        <v>703</v>
      </c>
      <c r="C412" s="204" t="s">
        <v>769</v>
      </c>
      <c r="D412" s="171">
        <v>146.1</v>
      </c>
      <c r="E412" s="174" t="s">
        <v>703</v>
      </c>
      <c r="F412" s="171">
        <v>143.18</v>
      </c>
    </row>
    <row r="413" spans="1:6">
      <c r="A413" s="171">
        <v>2.2000000000000002</v>
      </c>
      <c r="B413" s="171" t="s">
        <v>697</v>
      </c>
      <c r="C413" s="173" t="s">
        <v>765</v>
      </c>
      <c r="D413" s="171">
        <v>756.8</v>
      </c>
      <c r="E413" s="174" t="s">
        <v>697</v>
      </c>
      <c r="F413" s="171">
        <v>1664.96</v>
      </c>
    </row>
    <row r="414" spans="1:6">
      <c r="A414" s="171"/>
      <c r="B414" s="171" t="s">
        <v>28</v>
      </c>
      <c r="C414" s="173" t="s">
        <v>766</v>
      </c>
      <c r="D414" s="173" t="s">
        <v>619</v>
      </c>
      <c r="E414" s="174" t="s">
        <v>28</v>
      </c>
      <c r="F414" s="171">
        <v>2.5499999999999998</v>
      </c>
    </row>
    <row r="415" spans="1:6">
      <c r="A415" s="171"/>
      <c r="B415" s="171"/>
      <c r="C415" s="171"/>
      <c r="D415" s="171"/>
      <c r="E415" s="174"/>
      <c r="F415" s="177"/>
    </row>
    <row r="416" spans="1:6">
      <c r="A416" s="171"/>
      <c r="B416" s="171"/>
      <c r="C416" s="173" t="s">
        <v>723</v>
      </c>
      <c r="D416" s="171"/>
      <c r="E416" s="174"/>
      <c r="F416" s="171">
        <v>2220.4699999999998</v>
      </c>
    </row>
    <row r="417" spans="1:6">
      <c r="A417" s="171"/>
      <c r="B417" s="171"/>
      <c r="C417" s="171"/>
      <c r="D417" s="171"/>
      <c r="E417" s="174"/>
      <c r="F417" s="177" t="s">
        <v>622</v>
      </c>
    </row>
    <row r="418" spans="1:6">
      <c r="A418" s="171"/>
      <c r="B418" s="171"/>
      <c r="C418" s="173" t="s">
        <v>724</v>
      </c>
      <c r="D418" s="171"/>
      <c r="E418" s="174"/>
      <c r="F418" s="176">
        <v>222.05</v>
      </c>
    </row>
    <row r="419" spans="1:6">
      <c r="A419" s="173" t="s">
        <v>619</v>
      </c>
      <c r="B419" s="171"/>
      <c r="C419" s="171"/>
      <c r="D419" s="171"/>
      <c r="E419" s="174"/>
      <c r="F419" s="171"/>
    </row>
    <row r="420" spans="1:6">
      <c r="A420" s="186"/>
      <c r="B420" s="186"/>
      <c r="C420" s="186"/>
      <c r="D420" s="186"/>
      <c r="E420" s="186"/>
      <c r="F420" s="186"/>
    </row>
    <row r="421" spans="1:6">
      <c r="A421" s="171"/>
      <c r="B421" s="171"/>
      <c r="C421" s="174" t="s">
        <v>770</v>
      </c>
      <c r="D421" s="171"/>
      <c r="E421" s="173"/>
      <c r="F421" s="177" t="s">
        <v>657</v>
      </c>
    </row>
    <row r="422" spans="1:6">
      <c r="A422" s="171"/>
      <c r="B422" s="171"/>
      <c r="C422" s="174" t="s">
        <v>771</v>
      </c>
      <c r="D422" s="171"/>
      <c r="E422" s="173"/>
      <c r="F422" s="171"/>
    </row>
    <row r="423" spans="1:6">
      <c r="A423" s="182">
        <v>21.2</v>
      </c>
      <c r="B423" s="171"/>
      <c r="C423" s="176" t="s">
        <v>772</v>
      </c>
      <c r="D423" s="171"/>
      <c r="E423" s="173"/>
      <c r="F423" s="171"/>
    </row>
    <row r="424" spans="1:6">
      <c r="A424" s="182"/>
      <c r="B424" s="171"/>
      <c r="C424" s="177" t="s">
        <v>622</v>
      </c>
      <c r="D424" s="171"/>
      <c r="E424" s="173"/>
      <c r="F424" s="171"/>
    </row>
    <row r="425" spans="1:6">
      <c r="A425" s="171"/>
      <c r="B425" s="171" t="s">
        <v>773</v>
      </c>
      <c r="C425" s="173" t="s">
        <v>774</v>
      </c>
      <c r="D425" s="171"/>
      <c r="E425" s="173"/>
      <c r="F425" s="173" t="s">
        <v>619</v>
      </c>
    </row>
    <row r="426" spans="1:6">
      <c r="A426" s="171"/>
      <c r="B426" s="171"/>
      <c r="C426" s="177" t="s">
        <v>622</v>
      </c>
      <c r="D426" s="171"/>
      <c r="E426" s="173"/>
      <c r="F426" s="173" t="s">
        <v>619</v>
      </c>
    </row>
    <row r="427" spans="1:6">
      <c r="A427" s="171">
        <v>1</v>
      </c>
      <c r="B427" s="171" t="s">
        <v>79</v>
      </c>
      <c r="C427" s="173" t="s">
        <v>775</v>
      </c>
      <c r="D427" s="171">
        <v>12980</v>
      </c>
      <c r="E427" s="173" t="s">
        <v>79</v>
      </c>
      <c r="F427" s="171">
        <v>12980</v>
      </c>
    </row>
    <row r="428" spans="1:6">
      <c r="A428" s="171">
        <v>1</v>
      </c>
      <c r="B428" s="171" t="s">
        <v>79</v>
      </c>
      <c r="C428" s="173" t="s">
        <v>774</v>
      </c>
      <c r="D428" s="171">
        <v>111600</v>
      </c>
      <c r="E428" s="173" t="s">
        <v>79</v>
      </c>
      <c r="F428" s="171">
        <v>111600</v>
      </c>
    </row>
    <row r="429" spans="1:6">
      <c r="A429" s="171"/>
      <c r="B429" s="171"/>
      <c r="C429" s="171"/>
      <c r="D429" s="171"/>
      <c r="E429" s="173"/>
      <c r="F429" s="177" t="s">
        <v>657</v>
      </c>
    </row>
    <row r="430" spans="1:6">
      <c r="A430" s="171"/>
      <c r="B430" s="171"/>
      <c r="C430" s="173" t="s">
        <v>776</v>
      </c>
      <c r="D430" s="171"/>
      <c r="E430" s="173"/>
      <c r="F430" s="176">
        <v>124580</v>
      </c>
    </row>
    <row r="431" spans="1:6">
      <c r="A431" s="171"/>
      <c r="B431" s="171"/>
      <c r="C431" s="171"/>
      <c r="D431" s="171"/>
      <c r="E431" s="173"/>
      <c r="F431" s="177" t="s">
        <v>657</v>
      </c>
    </row>
    <row r="432" spans="1:6">
      <c r="A432" s="171"/>
      <c r="B432" s="171" t="s">
        <v>25</v>
      </c>
      <c r="C432" s="173" t="s">
        <v>777</v>
      </c>
      <c r="D432" s="171"/>
      <c r="E432" s="173"/>
      <c r="F432" s="173" t="s">
        <v>619</v>
      </c>
    </row>
    <row r="433" spans="1:6">
      <c r="A433" s="171"/>
      <c r="B433" s="171"/>
      <c r="C433" s="177" t="s">
        <v>622</v>
      </c>
      <c r="D433" s="171"/>
      <c r="E433" s="173"/>
      <c r="F433" s="171"/>
    </row>
    <row r="434" spans="1:6">
      <c r="A434" s="171">
        <v>1</v>
      </c>
      <c r="B434" s="171" t="s">
        <v>79</v>
      </c>
      <c r="C434" s="173" t="s">
        <v>775</v>
      </c>
      <c r="D434" s="171">
        <v>12980</v>
      </c>
      <c r="E434" s="173" t="s">
        <v>79</v>
      </c>
      <c r="F434" s="171">
        <v>12980</v>
      </c>
    </row>
    <row r="435" spans="1:6">
      <c r="A435" s="171">
        <v>1</v>
      </c>
      <c r="B435" s="171" t="s">
        <v>79</v>
      </c>
      <c r="C435" s="173" t="s">
        <v>774</v>
      </c>
      <c r="D435" s="171">
        <v>99400</v>
      </c>
      <c r="E435" s="173" t="s">
        <v>79</v>
      </c>
      <c r="F435" s="171">
        <v>99400</v>
      </c>
    </row>
    <row r="436" spans="1:6">
      <c r="A436" s="171"/>
      <c r="B436" s="171"/>
      <c r="C436" s="171"/>
      <c r="D436" s="171"/>
      <c r="E436" s="173"/>
      <c r="F436" s="177" t="s">
        <v>657</v>
      </c>
    </row>
    <row r="437" spans="1:6">
      <c r="A437" s="171"/>
      <c r="B437" s="171"/>
      <c r="C437" s="173" t="s">
        <v>778</v>
      </c>
      <c r="D437" s="171"/>
      <c r="E437" s="173"/>
      <c r="F437" s="176">
        <v>112380</v>
      </c>
    </row>
    <row r="438" spans="1:6">
      <c r="A438" s="171"/>
      <c r="B438" s="171"/>
      <c r="C438" s="171"/>
      <c r="D438" s="171"/>
      <c r="E438" s="173"/>
      <c r="F438" s="177" t="s">
        <v>657</v>
      </c>
    </row>
    <row r="439" spans="1:6">
      <c r="A439" s="174" t="s">
        <v>779</v>
      </c>
      <c r="B439" s="171" t="s">
        <v>627</v>
      </c>
      <c r="C439" s="173" t="s">
        <v>780</v>
      </c>
      <c r="D439" s="171"/>
      <c r="E439" s="173"/>
      <c r="F439" s="171"/>
    </row>
    <row r="440" spans="1:6">
      <c r="A440" s="171"/>
      <c r="B440" s="171"/>
      <c r="C440" s="177" t="s">
        <v>622</v>
      </c>
      <c r="D440" s="171"/>
      <c r="E440" s="173"/>
      <c r="F440" s="171"/>
    </row>
    <row r="441" spans="1:6">
      <c r="A441" s="171">
        <v>0.03</v>
      </c>
      <c r="B441" s="171" t="s">
        <v>79</v>
      </c>
      <c r="C441" s="173" t="s">
        <v>781</v>
      </c>
      <c r="D441" s="171">
        <v>6684.04</v>
      </c>
      <c r="E441" s="173" t="s">
        <v>79</v>
      </c>
      <c r="F441" s="171">
        <v>200.52</v>
      </c>
    </row>
    <row r="442" spans="1:6">
      <c r="A442" s="171">
        <v>0.5</v>
      </c>
      <c r="B442" s="171" t="s">
        <v>697</v>
      </c>
      <c r="C442" s="173" t="s">
        <v>715</v>
      </c>
      <c r="D442" s="171">
        <v>947.1</v>
      </c>
      <c r="E442" s="173" t="s">
        <v>697</v>
      </c>
      <c r="F442" s="171">
        <v>473.55</v>
      </c>
    </row>
    <row r="443" spans="1:6">
      <c r="A443" s="171">
        <v>0.75</v>
      </c>
      <c r="B443" s="171" t="s">
        <v>697</v>
      </c>
      <c r="C443" s="173" t="s">
        <v>679</v>
      </c>
      <c r="D443" s="171">
        <v>618.20000000000005</v>
      </c>
      <c r="E443" s="173" t="s">
        <v>697</v>
      </c>
      <c r="F443" s="171">
        <v>463.65</v>
      </c>
    </row>
    <row r="444" spans="1:6">
      <c r="A444" s="171"/>
      <c r="B444" s="171" t="s">
        <v>28</v>
      </c>
      <c r="C444" s="173" t="s">
        <v>633</v>
      </c>
      <c r="D444" s="171"/>
      <c r="E444" s="173" t="s">
        <v>28</v>
      </c>
      <c r="F444" s="171">
        <v>0</v>
      </c>
    </row>
    <row r="445" spans="1:6">
      <c r="A445" s="171"/>
      <c r="B445" s="171"/>
      <c r="C445" s="171"/>
      <c r="D445" s="171"/>
      <c r="E445" s="173"/>
      <c r="F445" s="177" t="s">
        <v>622</v>
      </c>
    </row>
    <row r="446" spans="1:6">
      <c r="A446" s="171"/>
      <c r="B446" s="171"/>
      <c r="C446" s="173" t="s">
        <v>782</v>
      </c>
      <c r="D446" s="171"/>
      <c r="E446" s="173"/>
      <c r="F446" s="171">
        <v>1137.72</v>
      </c>
    </row>
    <row r="447" spans="1:6">
      <c r="A447" s="171"/>
      <c r="B447" s="171"/>
      <c r="C447" s="171"/>
      <c r="D447" s="171"/>
      <c r="E447" s="173"/>
      <c r="F447" s="177" t="s">
        <v>622</v>
      </c>
    </row>
    <row r="448" spans="1:6">
      <c r="A448" s="171"/>
      <c r="B448" s="171"/>
      <c r="C448" s="173" t="s">
        <v>724</v>
      </c>
      <c r="D448" s="171"/>
      <c r="E448" s="173"/>
      <c r="F448" s="171">
        <v>1531.25</v>
      </c>
    </row>
    <row r="449" spans="1:6">
      <c r="A449" s="171"/>
      <c r="B449" s="171"/>
      <c r="C449" s="171"/>
      <c r="D449" s="171"/>
      <c r="E449" s="173"/>
      <c r="F449" s="177" t="s">
        <v>657</v>
      </c>
    </row>
    <row r="450" spans="1:6">
      <c r="A450" s="171"/>
      <c r="B450" s="171"/>
      <c r="C450" s="173" t="s">
        <v>685</v>
      </c>
      <c r="D450" s="171">
        <v>1531.25</v>
      </c>
      <c r="E450" s="173">
        <v>4.59</v>
      </c>
      <c r="F450" s="176">
        <v>1535.84</v>
      </c>
    </row>
    <row r="451" spans="1:6">
      <c r="A451" s="171"/>
      <c r="B451" s="171"/>
      <c r="C451" s="173" t="s">
        <v>686</v>
      </c>
      <c r="D451" s="171">
        <v>1535.84</v>
      </c>
      <c r="E451" s="173">
        <v>9.0399999999999991</v>
      </c>
      <c r="F451" s="176">
        <v>1544.88</v>
      </c>
    </row>
    <row r="452" spans="1:6">
      <c r="A452" s="171"/>
      <c r="B452" s="171"/>
      <c r="C452" s="173" t="s">
        <v>687</v>
      </c>
      <c r="D452" s="171">
        <v>1544.88</v>
      </c>
      <c r="E452" s="173">
        <v>9.0399999999999991</v>
      </c>
      <c r="F452" s="176">
        <v>1553.92</v>
      </c>
    </row>
    <row r="453" spans="1:6">
      <c r="A453" s="171"/>
      <c r="B453" s="171"/>
      <c r="C453" s="173" t="s">
        <v>688</v>
      </c>
      <c r="D453" s="171">
        <v>1553.92</v>
      </c>
      <c r="E453" s="173">
        <v>9.0399999999999991</v>
      </c>
      <c r="F453" s="176">
        <v>1562.96</v>
      </c>
    </row>
    <row r="454" spans="1:6">
      <c r="A454" s="173" t="s">
        <v>619</v>
      </c>
      <c r="B454" s="171"/>
      <c r="C454" s="173" t="s">
        <v>686</v>
      </c>
      <c r="D454" s="171">
        <v>1562.96</v>
      </c>
      <c r="E454" s="173">
        <v>9.0399999999999991</v>
      </c>
      <c r="F454" s="176">
        <v>1572</v>
      </c>
    </row>
    <row r="455" spans="1:6">
      <c r="A455" s="171"/>
      <c r="B455" s="171"/>
      <c r="C455" s="173">
        <v>5</v>
      </c>
      <c r="D455" s="171">
        <v>1572</v>
      </c>
      <c r="E455" s="173">
        <v>9.0399999999999991</v>
      </c>
      <c r="F455" s="176">
        <v>1581.04</v>
      </c>
    </row>
    <row r="456" spans="1:6">
      <c r="A456" s="186"/>
      <c r="B456" s="186"/>
      <c r="C456" s="186"/>
      <c r="D456" s="186"/>
      <c r="E456" s="186"/>
      <c r="F456" s="186"/>
    </row>
    <row r="457" spans="1:6">
      <c r="A457" s="174">
        <v>16.2</v>
      </c>
      <c r="B457" s="171"/>
      <c r="C457" s="173" t="s">
        <v>783</v>
      </c>
      <c r="D457" s="171"/>
      <c r="E457" s="173"/>
      <c r="F457" s="171"/>
    </row>
    <row r="458" spans="1:6">
      <c r="A458" s="171"/>
      <c r="B458" s="171"/>
      <c r="C458" s="173" t="s">
        <v>784</v>
      </c>
      <c r="D458" s="171"/>
      <c r="E458" s="173"/>
      <c r="F458" s="171"/>
    </row>
    <row r="459" spans="1:6">
      <c r="A459" s="171"/>
      <c r="B459" s="171"/>
      <c r="C459" s="173" t="s">
        <v>785</v>
      </c>
      <c r="D459" s="171"/>
      <c r="E459" s="173"/>
      <c r="F459" s="171"/>
    </row>
    <row r="460" spans="1:6">
      <c r="A460" s="171"/>
      <c r="B460" s="171"/>
      <c r="C460" s="173" t="s">
        <v>786</v>
      </c>
      <c r="D460" s="173"/>
      <c r="E460" s="173"/>
      <c r="F460" s="171"/>
    </row>
    <row r="461" spans="1:6">
      <c r="A461" s="171"/>
      <c r="B461" s="171"/>
      <c r="C461" s="173" t="s">
        <v>787</v>
      </c>
      <c r="D461" s="171"/>
      <c r="E461" s="173"/>
      <c r="F461" s="171"/>
    </row>
    <row r="462" spans="1:6">
      <c r="A462" s="171"/>
      <c r="B462" s="171"/>
      <c r="C462" s="173" t="s">
        <v>788</v>
      </c>
      <c r="D462" s="171"/>
      <c r="E462" s="173"/>
      <c r="F462" s="171"/>
    </row>
    <row r="463" spans="1:6">
      <c r="A463" s="171"/>
      <c r="B463" s="171"/>
      <c r="C463" s="173" t="s">
        <v>789</v>
      </c>
      <c r="D463" s="171"/>
      <c r="E463" s="173"/>
      <c r="F463" s="171"/>
    </row>
    <row r="464" spans="1:6">
      <c r="A464" s="171"/>
      <c r="B464" s="171"/>
      <c r="C464" s="177" t="s">
        <v>622</v>
      </c>
      <c r="D464" s="177" t="s">
        <v>622</v>
      </c>
      <c r="E464" s="173"/>
      <c r="F464" s="171"/>
    </row>
    <row r="465" spans="1:6">
      <c r="A465" s="171">
        <v>1</v>
      </c>
      <c r="B465" s="171" t="s">
        <v>260</v>
      </c>
      <c r="C465" s="173" t="s">
        <v>790</v>
      </c>
      <c r="D465" s="171">
        <v>290</v>
      </c>
      <c r="E465" s="173" t="s">
        <v>260</v>
      </c>
      <c r="F465" s="171">
        <v>290</v>
      </c>
    </row>
    <row r="466" spans="1:6">
      <c r="A466" s="171">
        <v>1</v>
      </c>
      <c r="B466" s="171" t="s">
        <v>260</v>
      </c>
      <c r="C466" s="173" t="s">
        <v>791</v>
      </c>
      <c r="D466" s="171">
        <v>175</v>
      </c>
      <c r="E466" s="173" t="s">
        <v>260</v>
      </c>
      <c r="F466" s="171">
        <v>175</v>
      </c>
    </row>
    <row r="467" spans="1:6">
      <c r="A467" s="171">
        <v>1</v>
      </c>
      <c r="B467" s="171" t="s">
        <v>28</v>
      </c>
      <c r="C467" s="173" t="s">
        <v>792</v>
      </c>
      <c r="D467" s="205">
        <v>15</v>
      </c>
      <c r="E467" s="173" t="s">
        <v>28</v>
      </c>
      <c r="F467" s="171">
        <v>15</v>
      </c>
    </row>
    <row r="468" spans="1:6">
      <c r="A468" s="171"/>
      <c r="B468" s="171"/>
      <c r="C468" s="171"/>
      <c r="D468" s="171"/>
      <c r="E468" s="173"/>
      <c r="F468" s="177" t="s">
        <v>622</v>
      </c>
    </row>
    <row r="469" spans="1:6">
      <c r="A469" s="171"/>
      <c r="B469" s="171"/>
      <c r="C469" s="173" t="s">
        <v>724</v>
      </c>
      <c r="D469" s="171"/>
      <c r="E469" s="173"/>
      <c r="F469" s="171">
        <v>480</v>
      </c>
    </row>
    <row r="470" spans="1:6">
      <c r="A470" s="171"/>
      <c r="B470" s="171"/>
      <c r="C470" s="173" t="s">
        <v>793</v>
      </c>
      <c r="D470" s="171"/>
      <c r="E470" s="173"/>
      <c r="F470" s="177" t="s">
        <v>657</v>
      </c>
    </row>
    <row r="471" spans="1:6">
      <c r="A471" s="171"/>
      <c r="B471" s="171"/>
      <c r="C471" s="173" t="s">
        <v>685</v>
      </c>
      <c r="D471" s="171">
        <v>480</v>
      </c>
      <c r="E471" s="173">
        <v>3.74</v>
      </c>
      <c r="F471" s="176">
        <v>483.74</v>
      </c>
    </row>
    <row r="472" spans="1:6">
      <c r="A472" s="171"/>
      <c r="B472" s="171"/>
      <c r="C472" s="173" t="s">
        <v>686</v>
      </c>
      <c r="D472" s="171">
        <v>483.74</v>
      </c>
      <c r="E472" s="173">
        <v>7.55</v>
      </c>
      <c r="F472" s="176">
        <v>491.29</v>
      </c>
    </row>
    <row r="473" spans="1:6">
      <c r="A473" s="171"/>
      <c r="B473" s="171"/>
      <c r="C473" s="173" t="s">
        <v>687</v>
      </c>
      <c r="D473" s="171">
        <v>491.29</v>
      </c>
      <c r="E473" s="173">
        <v>7.55</v>
      </c>
      <c r="F473" s="176">
        <v>498.84</v>
      </c>
    </row>
    <row r="474" spans="1:6">
      <c r="A474" s="171"/>
      <c r="B474" s="171"/>
      <c r="C474" s="173" t="s">
        <v>688</v>
      </c>
      <c r="D474" s="171">
        <v>498.84</v>
      </c>
      <c r="E474" s="173">
        <v>7.55</v>
      </c>
      <c r="F474" s="176">
        <v>506.39</v>
      </c>
    </row>
    <row r="475" spans="1:6">
      <c r="A475" s="171"/>
      <c r="B475" s="171"/>
      <c r="C475" s="173" t="s">
        <v>794</v>
      </c>
      <c r="D475" s="171">
        <v>506.39</v>
      </c>
      <c r="E475" s="173">
        <v>7.55</v>
      </c>
      <c r="F475" s="176">
        <v>513.94000000000005</v>
      </c>
    </row>
    <row r="476" spans="1:6">
      <c r="A476" s="186"/>
      <c r="B476" s="186"/>
      <c r="C476" s="173" t="s">
        <v>795</v>
      </c>
      <c r="D476" s="206">
        <f>F475</f>
        <v>513.94000000000005</v>
      </c>
      <c r="E476" s="173">
        <v>7.55</v>
      </c>
      <c r="F476" s="207">
        <f>D476+E476</f>
        <v>521.49</v>
      </c>
    </row>
    <row r="477" spans="1:6">
      <c r="A477" s="186"/>
      <c r="B477" s="186"/>
      <c r="C477" s="186"/>
      <c r="D477" s="186"/>
      <c r="E477" s="186"/>
      <c r="F477" s="186"/>
    </row>
    <row r="478" spans="1:6">
      <c r="A478" s="174" t="s">
        <v>796</v>
      </c>
      <c r="B478" s="171" t="s">
        <v>627</v>
      </c>
      <c r="C478" s="173" t="s">
        <v>797</v>
      </c>
      <c r="D478" s="171"/>
      <c r="E478" s="173"/>
      <c r="F478" s="171"/>
    </row>
    <row r="479" spans="1:6">
      <c r="A479" s="171"/>
      <c r="B479" s="171"/>
      <c r="C479" s="173" t="s">
        <v>798</v>
      </c>
      <c r="D479" s="171"/>
      <c r="E479" s="173"/>
      <c r="F479" s="171"/>
    </row>
    <row r="480" spans="1:6">
      <c r="A480" s="171"/>
      <c r="B480" s="171"/>
      <c r="C480" s="173" t="s">
        <v>799</v>
      </c>
      <c r="D480" s="171"/>
      <c r="E480" s="173"/>
      <c r="F480" s="171"/>
    </row>
    <row r="481" spans="1:6">
      <c r="A481" s="171"/>
      <c r="B481" s="171"/>
      <c r="C481" s="177" t="s">
        <v>622</v>
      </c>
      <c r="D481" s="171"/>
      <c r="E481" s="173"/>
      <c r="F481" s="171"/>
    </row>
    <row r="482" spans="1:6">
      <c r="A482" s="171"/>
      <c r="B482" s="171"/>
      <c r="C482" s="173" t="s">
        <v>800</v>
      </c>
      <c r="D482" s="171"/>
      <c r="E482" s="173"/>
      <c r="F482" s="171"/>
    </row>
    <row r="483" spans="1:6">
      <c r="A483" s="171"/>
      <c r="B483" s="171"/>
      <c r="C483" s="173" t="s">
        <v>801</v>
      </c>
      <c r="D483" s="171"/>
      <c r="E483" s="173"/>
      <c r="F483" s="171"/>
    </row>
    <row r="484" spans="1:6">
      <c r="A484" s="171"/>
      <c r="B484" s="171"/>
      <c r="C484" s="171"/>
      <c r="D484" s="171"/>
      <c r="E484" s="173" t="s">
        <v>622</v>
      </c>
      <c r="F484" s="171"/>
    </row>
    <row r="485" spans="1:6">
      <c r="A485" s="171"/>
      <c r="B485" s="171"/>
      <c r="C485" s="173" t="s">
        <v>802</v>
      </c>
      <c r="D485" s="171"/>
      <c r="E485" s="173"/>
      <c r="F485" s="171"/>
    </row>
    <row r="486" spans="1:6">
      <c r="A486" s="171"/>
      <c r="B486" s="171"/>
      <c r="C486" s="173" t="s">
        <v>803</v>
      </c>
      <c r="D486" s="171"/>
      <c r="E486" s="173"/>
      <c r="F486" s="208">
        <v>2.4299999999999999E-2</v>
      </c>
    </row>
    <row r="487" spans="1:6">
      <c r="A487" s="171"/>
      <c r="B487" s="171"/>
      <c r="C487" s="171"/>
      <c r="D487" s="171"/>
      <c r="E487" s="173" t="s">
        <v>619</v>
      </c>
      <c r="F487" s="177" t="s">
        <v>622</v>
      </c>
    </row>
    <row r="488" spans="1:6">
      <c r="A488" s="171"/>
      <c r="B488" s="171"/>
      <c r="C488" s="173" t="s">
        <v>804</v>
      </c>
      <c r="D488" s="171"/>
      <c r="E488" s="209" t="s">
        <v>619</v>
      </c>
      <c r="F488" s="208">
        <v>1.47E-2</v>
      </c>
    </row>
    <row r="489" spans="1:6">
      <c r="A489" s="171"/>
      <c r="B489" s="171"/>
      <c r="C489" s="173" t="s">
        <v>805</v>
      </c>
      <c r="D489" s="171"/>
      <c r="E489" s="173" t="s">
        <v>619</v>
      </c>
      <c r="F489" s="208">
        <v>4.5999999999999999E-3</v>
      </c>
    </row>
    <row r="490" spans="1:6">
      <c r="A490" s="171"/>
      <c r="B490" s="171"/>
      <c r="C490" s="171"/>
      <c r="D490" s="171"/>
      <c r="E490" s="173"/>
      <c r="F490" s="177" t="s">
        <v>622</v>
      </c>
    </row>
    <row r="491" spans="1:6">
      <c r="A491" s="171"/>
      <c r="B491" s="171"/>
      <c r="C491" s="171"/>
      <c r="D491" s="171"/>
      <c r="E491" s="173"/>
      <c r="F491" s="208">
        <v>1.9300000000000001E-2</v>
      </c>
    </row>
    <row r="492" spans="1:6">
      <c r="A492" s="171"/>
      <c r="B492" s="171"/>
      <c r="C492" s="171"/>
      <c r="D492" s="171"/>
      <c r="E492" s="173"/>
      <c r="F492" s="177" t="s">
        <v>622</v>
      </c>
    </row>
    <row r="493" spans="1:6">
      <c r="A493" s="171"/>
      <c r="B493" s="171"/>
      <c r="C493" s="171"/>
      <c r="D493" s="171"/>
      <c r="E493" s="173"/>
      <c r="F493" s="171"/>
    </row>
    <row r="494" spans="1:6">
      <c r="A494" s="171"/>
      <c r="B494" s="171"/>
      <c r="C494" s="171"/>
      <c r="D494" s="171"/>
      <c r="E494" s="173"/>
      <c r="F494" s="171"/>
    </row>
    <row r="495" spans="1:6">
      <c r="A495" s="208">
        <v>1.14E-2</v>
      </c>
      <c r="B495" s="171" t="s">
        <v>79</v>
      </c>
      <c r="C495" s="173" t="s">
        <v>806</v>
      </c>
      <c r="D495" s="171">
        <v>111600</v>
      </c>
      <c r="E495" s="173" t="s">
        <v>79</v>
      </c>
      <c r="F495" s="171">
        <v>1272.24</v>
      </c>
    </row>
    <row r="496" spans="1:6">
      <c r="A496" s="208">
        <v>2.4299999999999999E-2</v>
      </c>
      <c r="B496" s="171" t="s">
        <v>79</v>
      </c>
      <c r="C496" s="173" t="s">
        <v>807</v>
      </c>
      <c r="D496" s="171">
        <v>99400</v>
      </c>
      <c r="E496" s="173" t="s">
        <v>79</v>
      </c>
      <c r="F496" s="171">
        <v>2415.42</v>
      </c>
    </row>
    <row r="497" spans="1:6">
      <c r="A497" s="208">
        <v>1.9300000000000001E-2</v>
      </c>
      <c r="B497" s="171" t="s">
        <v>79</v>
      </c>
      <c r="C497" s="173" t="s">
        <v>808</v>
      </c>
      <c r="D497" s="171">
        <v>95000</v>
      </c>
      <c r="E497" s="173" t="s">
        <v>79</v>
      </c>
      <c r="F497" s="171">
        <v>1833.5</v>
      </c>
    </row>
    <row r="498" spans="1:6">
      <c r="A498" s="187"/>
      <c r="B498" s="171"/>
      <c r="C498" s="173" t="s">
        <v>809</v>
      </c>
      <c r="D498" s="173" t="s">
        <v>619</v>
      </c>
      <c r="E498" s="173"/>
      <c r="F498" s="173" t="s">
        <v>619</v>
      </c>
    </row>
    <row r="499" spans="1:6">
      <c r="A499" s="187">
        <v>1.823</v>
      </c>
      <c r="B499" s="171" t="s">
        <v>260</v>
      </c>
      <c r="C499" s="173" t="s">
        <v>810</v>
      </c>
      <c r="D499" s="171">
        <v>1457.5</v>
      </c>
      <c r="E499" s="173" t="s">
        <v>260</v>
      </c>
      <c r="F499" s="171">
        <v>2657.02</v>
      </c>
    </row>
    <row r="500" spans="1:6">
      <c r="A500" s="171">
        <v>1</v>
      </c>
      <c r="B500" s="171" t="s">
        <v>697</v>
      </c>
      <c r="C500" s="173" t="s">
        <v>811</v>
      </c>
      <c r="D500" s="171">
        <v>53.4</v>
      </c>
      <c r="E500" s="173" t="s">
        <v>677</v>
      </c>
      <c r="F500" s="171">
        <v>53.4</v>
      </c>
    </row>
    <row r="501" spans="1:6">
      <c r="A501" s="171">
        <v>3</v>
      </c>
      <c r="B501" s="171" t="s">
        <v>677</v>
      </c>
      <c r="C501" s="173" t="s">
        <v>812</v>
      </c>
      <c r="D501" s="171">
        <v>83</v>
      </c>
      <c r="E501" s="173" t="s">
        <v>677</v>
      </c>
      <c r="F501" s="171">
        <v>249</v>
      </c>
    </row>
    <row r="502" spans="1:6">
      <c r="A502" s="171">
        <v>2</v>
      </c>
      <c r="B502" s="171" t="s">
        <v>677</v>
      </c>
      <c r="C502" s="173" t="s">
        <v>813</v>
      </c>
      <c r="D502" s="171">
        <v>60</v>
      </c>
      <c r="E502" s="173" t="s">
        <v>677</v>
      </c>
      <c r="F502" s="171">
        <v>120</v>
      </c>
    </row>
    <row r="503" spans="1:6">
      <c r="A503" s="171">
        <v>1</v>
      </c>
      <c r="B503" s="171" t="s">
        <v>677</v>
      </c>
      <c r="C503" s="173" t="s">
        <v>814</v>
      </c>
      <c r="D503" s="171">
        <v>167.6</v>
      </c>
      <c r="E503" s="173" t="s">
        <v>677</v>
      </c>
      <c r="F503" s="171">
        <v>167.6</v>
      </c>
    </row>
    <row r="504" spans="1:6">
      <c r="A504" s="171">
        <v>1</v>
      </c>
      <c r="B504" s="171" t="s">
        <v>677</v>
      </c>
      <c r="C504" s="173" t="s">
        <v>815</v>
      </c>
      <c r="D504" s="171">
        <v>7.3</v>
      </c>
      <c r="E504" s="173" t="s">
        <v>677</v>
      </c>
      <c r="F504" s="171">
        <v>7.3</v>
      </c>
    </row>
    <row r="505" spans="1:6">
      <c r="A505" s="171">
        <v>1</v>
      </c>
      <c r="B505" s="171" t="s">
        <v>677</v>
      </c>
      <c r="C505" s="173" t="s">
        <v>816</v>
      </c>
      <c r="D505" s="171">
        <v>45.9</v>
      </c>
      <c r="E505" s="173" t="s">
        <v>677</v>
      </c>
      <c r="F505" s="171">
        <v>45.9</v>
      </c>
    </row>
    <row r="506" spans="1:6">
      <c r="A506" s="171">
        <v>64</v>
      </c>
      <c r="B506" s="171" t="s">
        <v>30</v>
      </c>
      <c r="C506" s="204" t="s">
        <v>817</v>
      </c>
      <c r="D506" s="199">
        <v>2.39</v>
      </c>
      <c r="E506" s="173" t="s">
        <v>818</v>
      </c>
      <c r="F506" s="171">
        <v>152.96</v>
      </c>
    </row>
    <row r="507" spans="1:6">
      <c r="A507" s="171"/>
      <c r="B507" s="171"/>
      <c r="C507" s="173" t="s">
        <v>819</v>
      </c>
      <c r="D507" s="171"/>
      <c r="E507" s="173"/>
      <c r="F507" s="171">
        <v>8974.34</v>
      </c>
    </row>
    <row r="508" spans="1:6">
      <c r="A508" s="171"/>
      <c r="B508" s="171"/>
      <c r="C508" s="171"/>
      <c r="D508" s="171"/>
      <c r="E508" s="173"/>
      <c r="F508" s="177" t="s">
        <v>622</v>
      </c>
    </row>
    <row r="509" spans="1:6">
      <c r="A509" s="171"/>
      <c r="B509" s="171"/>
      <c r="C509" s="178" t="s">
        <v>724</v>
      </c>
      <c r="D509" s="171"/>
      <c r="E509" s="173"/>
      <c r="F509" s="176">
        <v>4922.84</v>
      </c>
    </row>
    <row r="510" spans="1:6">
      <c r="A510" s="173" t="s">
        <v>619</v>
      </c>
      <c r="B510" s="171"/>
      <c r="C510" s="171"/>
      <c r="D510" s="171"/>
      <c r="E510" s="173"/>
      <c r="F510" s="171"/>
    </row>
    <row r="511" spans="1:6">
      <c r="A511" s="171"/>
      <c r="B511" s="171"/>
      <c r="C511" s="171"/>
      <c r="D511" s="171"/>
      <c r="E511" s="173"/>
      <c r="F511" s="177" t="s">
        <v>657</v>
      </c>
    </row>
    <row r="512" spans="1:6">
      <c r="A512" s="174" t="s">
        <v>820</v>
      </c>
      <c r="B512" s="171"/>
      <c r="C512" s="173" t="s">
        <v>821</v>
      </c>
      <c r="D512" s="171"/>
      <c r="E512" s="173"/>
      <c r="F512" s="173" t="s">
        <v>619</v>
      </c>
    </row>
    <row r="513" spans="1:6">
      <c r="A513" s="171"/>
      <c r="B513" s="171"/>
      <c r="C513" s="177" t="s">
        <v>622</v>
      </c>
      <c r="D513" s="171"/>
      <c r="E513" s="173"/>
      <c r="F513" s="171"/>
    </row>
    <row r="514" spans="1:6">
      <c r="A514" s="210">
        <v>1.153E-2</v>
      </c>
      <c r="B514" s="211" t="s">
        <v>79</v>
      </c>
      <c r="C514" s="212" t="s">
        <v>822</v>
      </c>
      <c r="D514" s="211">
        <v>111600</v>
      </c>
      <c r="E514" s="212" t="s">
        <v>79</v>
      </c>
      <c r="F514" s="211">
        <v>1286.75</v>
      </c>
    </row>
    <row r="515" spans="1:6">
      <c r="A515" s="213">
        <v>1.35E-2</v>
      </c>
      <c r="B515" s="171" t="s">
        <v>79</v>
      </c>
      <c r="C515" s="173" t="s">
        <v>823</v>
      </c>
      <c r="D515" s="171">
        <v>99400</v>
      </c>
      <c r="E515" s="173" t="s">
        <v>79</v>
      </c>
      <c r="F515" s="171">
        <v>1341.9</v>
      </c>
    </row>
    <row r="516" spans="1:6">
      <c r="A516" s="213">
        <v>1.016</v>
      </c>
      <c r="B516" s="171" t="s">
        <v>260</v>
      </c>
      <c r="C516" s="173" t="s">
        <v>824</v>
      </c>
      <c r="D516" s="171">
        <v>387.4</v>
      </c>
      <c r="E516" s="173" t="s">
        <v>260</v>
      </c>
      <c r="F516" s="171">
        <v>393.6</v>
      </c>
    </row>
    <row r="517" spans="1:6">
      <c r="A517" s="213">
        <v>1.64</v>
      </c>
      <c r="B517" s="171" t="s">
        <v>260</v>
      </c>
      <c r="C517" s="173" t="s">
        <v>825</v>
      </c>
      <c r="D517" s="171">
        <v>1215.5</v>
      </c>
      <c r="E517" s="173" t="s">
        <v>260</v>
      </c>
      <c r="F517" s="171">
        <v>1993.42</v>
      </c>
    </row>
    <row r="518" spans="1:6">
      <c r="A518" s="171">
        <v>2</v>
      </c>
      <c r="B518" s="171" t="s">
        <v>677</v>
      </c>
      <c r="C518" s="173" t="s">
        <v>826</v>
      </c>
      <c r="D518" s="171">
        <v>60</v>
      </c>
      <c r="E518" s="173" t="s">
        <v>677</v>
      </c>
      <c r="F518" s="171">
        <v>120</v>
      </c>
    </row>
    <row r="519" spans="1:6">
      <c r="A519" s="171">
        <v>3</v>
      </c>
      <c r="B519" s="171" t="s">
        <v>677</v>
      </c>
      <c r="C519" s="173" t="s">
        <v>827</v>
      </c>
      <c r="D519" s="171">
        <v>83</v>
      </c>
      <c r="E519" s="173" t="s">
        <v>677</v>
      </c>
      <c r="F519" s="171">
        <v>249</v>
      </c>
    </row>
    <row r="520" spans="1:6">
      <c r="A520" s="171">
        <v>1</v>
      </c>
      <c r="B520" s="171" t="s">
        <v>677</v>
      </c>
      <c r="C520" s="173" t="s">
        <v>828</v>
      </c>
      <c r="D520" s="171">
        <v>167.6</v>
      </c>
      <c r="E520" s="173" t="s">
        <v>677</v>
      </c>
      <c r="F520" s="171">
        <v>167.6</v>
      </c>
    </row>
    <row r="521" spans="1:6">
      <c r="A521" s="171">
        <v>1</v>
      </c>
      <c r="B521" s="171" t="s">
        <v>677</v>
      </c>
      <c r="C521" s="173" t="s">
        <v>829</v>
      </c>
      <c r="D521" s="171">
        <v>7.3</v>
      </c>
      <c r="E521" s="173" t="s">
        <v>677</v>
      </c>
      <c r="F521" s="171">
        <v>7.3</v>
      </c>
    </row>
    <row r="522" spans="1:6">
      <c r="A522" s="171">
        <v>1</v>
      </c>
      <c r="B522" s="171" t="s">
        <v>677</v>
      </c>
      <c r="C522" s="173" t="s">
        <v>830</v>
      </c>
      <c r="D522" s="171">
        <v>53.4</v>
      </c>
      <c r="E522" s="173" t="s">
        <v>677</v>
      </c>
      <c r="F522" s="171">
        <v>53.4</v>
      </c>
    </row>
    <row r="523" spans="1:6">
      <c r="A523" s="171">
        <v>1</v>
      </c>
      <c r="B523" s="171" t="s">
        <v>677</v>
      </c>
      <c r="C523" s="173" t="s">
        <v>816</v>
      </c>
      <c r="D523" s="171">
        <v>45.9</v>
      </c>
      <c r="E523" s="173" t="s">
        <v>677</v>
      </c>
      <c r="F523" s="171">
        <v>45.9</v>
      </c>
    </row>
    <row r="524" spans="1:6">
      <c r="A524" s="171">
        <v>58</v>
      </c>
      <c r="B524" s="171" t="s">
        <v>30</v>
      </c>
      <c r="C524" s="173" t="s">
        <v>831</v>
      </c>
      <c r="D524" s="171">
        <v>2.39</v>
      </c>
      <c r="E524" s="173" t="s">
        <v>677</v>
      </c>
      <c r="F524" s="171">
        <v>138.62</v>
      </c>
    </row>
    <row r="525" spans="1:6">
      <c r="A525" s="171"/>
      <c r="B525" s="171"/>
      <c r="C525" s="174" t="s">
        <v>832</v>
      </c>
      <c r="D525" s="171"/>
      <c r="E525" s="173"/>
      <c r="F525" s="171">
        <v>5797.49</v>
      </c>
    </row>
    <row r="526" spans="1:6">
      <c r="A526" s="171"/>
      <c r="B526" s="171" t="s">
        <v>619</v>
      </c>
      <c r="C526" s="171"/>
      <c r="D526" s="171"/>
      <c r="E526" s="173"/>
      <c r="F526" s="177" t="s">
        <v>622</v>
      </c>
    </row>
    <row r="527" spans="1:6">
      <c r="A527" s="171"/>
      <c r="B527" s="171"/>
      <c r="C527" s="178" t="s">
        <v>724</v>
      </c>
      <c r="D527" s="171"/>
      <c r="E527" s="173"/>
      <c r="F527" s="176">
        <v>3535.05</v>
      </c>
    </row>
    <row r="528" spans="1:6">
      <c r="A528" s="171"/>
      <c r="B528" s="171"/>
      <c r="C528" s="171"/>
      <c r="D528" s="171"/>
      <c r="E528" s="173"/>
      <c r="F528" s="177" t="s">
        <v>657</v>
      </c>
    </row>
    <row r="529" spans="1:6">
      <c r="A529" s="174">
        <v>39</v>
      </c>
      <c r="B529" s="171"/>
      <c r="C529" s="204" t="s">
        <v>833</v>
      </c>
      <c r="D529" s="199">
        <v>62.6</v>
      </c>
      <c r="E529" s="173" t="s">
        <v>22</v>
      </c>
      <c r="F529" s="214">
        <v>62.6</v>
      </c>
    </row>
    <row r="530" spans="1:6">
      <c r="A530" s="215">
        <v>23.3</v>
      </c>
      <c r="B530" s="206"/>
      <c r="C530" s="206" t="s">
        <v>1224</v>
      </c>
      <c r="D530" s="206" t="s">
        <v>1225</v>
      </c>
      <c r="E530" s="206"/>
      <c r="F530" s="206">
        <v>52</v>
      </c>
    </row>
    <row r="531" spans="1:6">
      <c r="A531" s="174">
        <v>25</v>
      </c>
      <c r="B531" s="171" t="s">
        <v>627</v>
      </c>
      <c r="C531" s="173" t="s">
        <v>834</v>
      </c>
      <c r="D531" s="173" t="s">
        <v>619</v>
      </c>
      <c r="E531" s="173" t="s">
        <v>835</v>
      </c>
      <c r="F531" s="216">
        <v>9.6</v>
      </c>
    </row>
    <row r="532" spans="1:6">
      <c r="A532" s="186"/>
      <c r="B532" s="186"/>
      <c r="C532" s="186"/>
      <c r="D532" s="186"/>
      <c r="E532" s="186"/>
      <c r="F532" s="186"/>
    </row>
    <row r="533" spans="1:6">
      <c r="A533" s="174" t="s">
        <v>836</v>
      </c>
      <c r="B533" s="171" t="s">
        <v>627</v>
      </c>
      <c r="C533" s="173" t="s">
        <v>837</v>
      </c>
      <c r="D533" s="171"/>
      <c r="E533" s="173"/>
      <c r="F533" s="171"/>
    </row>
    <row r="534" spans="1:6">
      <c r="A534" s="171"/>
      <c r="B534" s="171"/>
      <c r="C534" s="173" t="s">
        <v>838</v>
      </c>
      <c r="D534" s="171"/>
      <c r="E534" s="173"/>
      <c r="F534" s="171"/>
    </row>
    <row r="535" spans="1:6">
      <c r="A535" s="171"/>
      <c r="B535" s="171"/>
      <c r="C535" s="173" t="s">
        <v>839</v>
      </c>
      <c r="D535" s="171"/>
      <c r="E535" s="173"/>
      <c r="F535" s="171"/>
    </row>
    <row r="536" spans="1:6">
      <c r="A536" s="171"/>
      <c r="B536" s="171"/>
      <c r="C536" s="173" t="s">
        <v>840</v>
      </c>
      <c r="D536" s="171"/>
      <c r="E536" s="173"/>
      <c r="F536" s="171"/>
    </row>
    <row r="537" spans="1:6">
      <c r="A537" s="171"/>
      <c r="B537" s="171"/>
      <c r="C537" s="177" t="s">
        <v>622</v>
      </c>
      <c r="D537" s="171"/>
      <c r="E537" s="173"/>
      <c r="F537" s="171"/>
    </row>
    <row r="538" spans="1:6">
      <c r="A538" s="171">
        <v>0.24</v>
      </c>
      <c r="B538" s="171" t="s">
        <v>79</v>
      </c>
      <c r="C538" s="173" t="s">
        <v>841</v>
      </c>
      <c r="D538" s="171">
        <v>1130.21</v>
      </c>
      <c r="E538" s="173" t="s">
        <v>79</v>
      </c>
      <c r="F538" s="171">
        <v>271.25</v>
      </c>
    </row>
    <row r="539" spans="1:6">
      <c r="A539" s="179">
        <v>0.11700000000000001</v>
      </c>
      <c r="B539" s="171" t="s">
        <v>629</v>
      </c>
      <c r="C539" s="173" t="s">
        <v>630</v>
      </c>
      <c r="D539" s="171">
        <v>5960</v>
      </c>
      <c r="E539" s="173" t="s">
        <v>629</v>
      </c>
      <c r="F539" s="171">
        <v>697.32</v>
      </c>
    </row>
    <row r="540" spans="1:6">
      <c r="A540" s="171">
        <v>0.5</v>
      </c>
      <c r="B540" s="171" t="s">
        <v>697</v>
      </c>
      <c r="C540" s="173" t="s">
        <v>715</v>
      </c>
      <c r="D540" s="171">
        <v>947.1</v>
      </c>
      <c r="E540" s="173" t="s">
        <v>697</v>
      </c>
      <c r="F540" s="171">
        <v>473.55</v>
      </c>
    </row>
    <row r="541" spans="1:6">
      <c r="A541" s="171">
        <v>1.1000000000000001</v>
      </c>
      <c r="B541" s="171" t="s">
        <v>697</v>
      </c>
      <c r="C541" s="173" t="s">
        <v>842</v>
      </c>
      <c r="D541" s="171">
        <v>618.20000000000005</v>
      </c>
      <c r="E541" s="173" t="s">
        <v>697</v>
      </c>
      <c r="F541" s="171">
        <v>680.02</v>
      </c>
    </row>
    <row r="542" spans="1:6">
      <c r="A542" s="171">
        <v>4.3</v>
      </c>
      <c r="B542" s="171" t="s">
        <v>697</v>
      </c>
      <c r="C542" s="173" t="s">
        <v>680</v>
      </c>
      <c r="D542" s="171">
        <v>507.1</v>
      </c>
      <c r="E542" s="173" t="s">
        <v>697</v>
      </c>
      <c r="F542" s="171">
        <v>2180.5300000000002</v>
      </c>
    </row>
    <row r="543" spans="1:6">
      <c r="A543" s="171"/>
      <c r="B543" s="171" t="s">
        <v>28</v>
      </c>
      <c r="C543" s="173" t="s">
        <v>633</v>
      </c>
      <c r="D543" s="171"/>
      <c r="E543" s="173" t="s">
        <v>28</v>
      </c>
      <c r="F543" s="171">
        <v>0</v>
      </c>
    </row>
    <row r="544" spans="1:6">
      <c r="A544" s="171"/>
      <c r="B544" s="171"/>
      <c r="C544" s="171"/>
      <c r="D544" s="171"/>
      <c r="E544" s="173"/>
      <c r="F544" s="177" t="s">
        <v>622</v>
      </c>
    </row>
    <row r="545" spans="1:6">
      <c r="A545" s="171"/>
      <c r="B545" s="171"/>
      <c r="C545" s="173" t="s">
        <v>723</v>
      </c>
      <c r="D545" s="171"/>
      <c r="E545" s="173"/>
      <c r="F545" s="171">
        <v>4302.67</v>
      </c>
    </row>
    <row r="546" spans="1:6">
      <c r="A546" s="171"/>
      <c r="B546" s="171"/>
      <c r="C546" s="171"/>
      <c r="D546" s="171"/>
      <c r="E546" s="173"/>
      <c r="F546" s="177" t="s">
        <v>622</v>
      </c>
    </row>
    <row r="547" spans="1:6">
      <c r="A547" s="171"/>
      <c r="B547" s="171"/>
      <c r="C547" s="178" t="s">
        <v>724</v>
      </c>
      <c r="D547" s="171"/>
      <c r="E547" s="173"/>
      <c r="F547" s="176">
        <v>430.27</v>
      </c>
    </row>
    <row r="548" spans="1:6">
      <c r="A548" s="186"/>
      <c r="B548" s="186"/>
      <c r="C548" s="186"/>
      <c r="D548" s="186"/>
      <c r="E548" s="186"/>
      <c r="F548" s="186"/>
    </row>
    <row r="549" spans="1:6">
      <c r="A549" s="174">
        <v>31</v>
      </c>
      <c r="B549" s="171" t="s">
        <v>627</v>
      </c>
      <c r="C549" s="172" t="s">
        <v>1342</v>
      </c>
      <c r="D549" s="171"/>
      <c r="E549" s="173"/>
      <c r="F549" s="171"/>
    </row>
    <row r="550" spans="1:6">
      <c r="A550" s="171"/>
      <c r="B550" s="171"/>
      <c r="C550" s="173" t="s">
        <v>843</v>
      </c>
      <c r="D550" s="171"/>
      <c r="E550" s="173"/>
      <c r="F550" s="171"/>
    </row>
    <row r="551" spans="1:6">
      <c r="A551" s="171"/>
      <c r="B551" s="171"/>
      <c r="C551" s="173" t="s">
        <v>844</v>
      </c>
      <c r="D551" s="171"/>
      <c r="E551" s="173"/>
      <c r="F551" s="171"/>
    </row>
    <row r="552" spans="1:6">
      <c r="A552" s="171"/>
      <c r="B552" s="171"/>
      <c r="C552" s="173" t="s">
        <v>845</v>
      </c>
      <c r="D552" s="171"/>
      <c r="E552" s="173"/>
      <c r="F552" s="171"/>
    </row>
    <row r="553" spans="1:6">
      <c r="A553" s="171"/>
      <c r="B553" s="171"/>
      <c r="C553" s="173" t="s">
        <v>846</v>
      </c>
      <c r="D553" s="171"/>
      <c r="E553" s="173"/>
      <c r="F553" s="171"/>
    </row>
    <row r="554" spans="1:6">
      <c r="A554" s="171"/>
      <c r="B554" s="171"/>
      <c r="C554" s="177" t="s">
        <v>622</v>
      </c>
      <c r="D554" s="171"/>
      <c r="E554" s="173"/>
      <c r="F554" s="171"/>
    </row>
    <row r="555" spans="1:6">
      <c r="A555" s="171">
        <v>12.8</v>
      </c>
      <c r="B555" s="171" t="s">
        <v>79</v>
      </c>
      <c r="C555" s="173" t="s">
        <v>847</v>
      </c>
      <c r="D555" s="171">
        <v>1004.78</v>
      </c>
      <c r="E555" s="173" t="s">
        <v>79</v>
      </c>
      <c r="F555" s="171">
        <v>12861.18</v>
      </c>
    </row>
    <row r="556" spans="1:6">
      <c r="A556" s="171">
        <v>5</v>
      </c>
      <c r="B556" s="171" t="s">
        <v>79</v>
      </c>
      <c r="C556" s="173" t="s">
        <v>848</v>
      </c>
      <c r="D556" s="171">
        <v>1138.46</v>
      </c>
      <c r="E556" s="173" t="s">
        <v>79</v>
      </c>
      <c r="F556" s="171">
        <v>5692.3</v>
      </c>
    </row>
    <row r="557" spans="1:6">
      <c r="A557" s="171">
        <v>1.8</v>
      </c>
      <c r="B557" s="171" t="s">
        <v>697</v>
      </c>
      <c r="C557" s="173" t="s">
        <v>715</v>
      </c>
      <c r="D557" s="171">
        <v>947.1</v>
      </c>
      <c r="E557" s="173" t="s">
        <v>697</v>
      </c>
      <c r="F557" s="171">
        <v>1704.78</v>
      </c>
    </row>
    <row r="558" spans="1:6">
      <c r="A558" s="171">
        <v>17.7</v>
      </c>
      <c r="B558" s="171" t="s">
        <v>697</v>
      </c>
      <c r="C558" s="173" t="s">
        <v>842</v>
      </c>
      <c r="D558" s="171">
        <v>618.20000000000005</v>
      </c>
      <c r="E558" s="173" t="s">
        <v>697</v>
      </c>
      <c r="F558" s="171">
        <v>10942.14</v>
      </c>
    </row>
    <row r="559" spans="1:6">
      <c r="A559" s="171">
        <v>14.1</v>
      </c>
      <c r="B559" s="171" t="s">
        <v>697</v>
      </c>
      <c r="C559" s="173" t="s">
        <v>680</v>
      </c>
      <c r="D559" s="171">
        <v>507.1</v>
      </c>
      <c r="E559" s="173" t="s">
        <v>697</v>
      </c>
      <c r="F559" s="171">
        <v>7150.11</v>
      </c>
    </row>
    <row r="560" spans="1:6">
      <c r="A560" s="171"/>
      <c r="B560" s="171" t="s">
        <v>28</v>
      </c>
      <c r="C560" s="173" t="s">
        <v>633</v>
      </c>
      <c r="D560" s="171"/>
      <c r="E560" s="173" t="s">
        <v>28</v>
      </c>
      <c r="F560" s="171">
        <v>0</v>
      </c>
    </row>
    <row r="561" spans="1:6">
      <c r="A561" s="171"/>
      <c r="B561" s="171"/>
      <c r="C561" s="171"/>
      <c r="D561" s="171"/>
      <c r="E561" s="173"/>
      <c r="F561" s="177" t="s">
        <v>622</v>
      </c>
    </row>
    <row r="562" spans="1:6">
      <c r="A562" s="171"/>
      <c r="B562" s="171"/>
      <c r="C562" s="173" t="s">
        <v>647</v>
      </c>
      <c r="D562" s="171"/>
      <c r="E562" s="173"/>
      <c r="F562" s="171">
        <v>38350.51</v>
      </c>
    </row>
    <row r="563" spans="1:6">
      <c r="A563" s="171"/>
      <c r="B563" s="171"/>
      <c r="C563" s="171"/>
      <c r="D563" s="171"/>
      <c r="E563" s="173"/>
      <c r="F563" s="177" t="s">
        <v>622</v>
      </c>
    </row>
    <row r="564" spans="1:6">
      <c r="A564" s="171"/>
      <c r="B564" s="171"/>
      <c r="C564" s="178" t="s">
        <v>681</v>
      </c>
      <c r="D564" s="171"/>
      <c r="E564" s="173"/>
      <c r="F564" s="176">
        <v>3835.05</v>
      </c>
    </row>
    <row r="565" spans="1:6">
      <c r="A565" s="171"/>
      <c r="B565" s="171"/>
      <c r="C565" s="171"/>
      <c r="D565" s="171"/>
      <c r="E565" s="173"/>
      <c r="F565" s="177" t="s">
        <v>657</v>
      </c>
    </row>
    <row r="566" spans="1:6">
      <c r="A566" s="186"/>
      <c r="B566" s="186"/>
      <c r="C566" s="186"/>
      <c r="D566" s="186"/>
      <c r="E566" s="186"/>
      <c r="F566" s="186"/>
    </row>
    <row r="567" spans="1:6">
      <c r="A567" s="174" t="s">
        <v>849</v>
      </c>
      <c r="B567" s="171" t="s">
        <v>627</v>
      </c>
      <c r="C567" s="173" t="s">
        <v>850</v>
      </c>
      <c r="D567" s="171"/>
      <c r="E567" s="173"/>
      <c r="F567" s="171"/>
    </row>
    <row r="568" spans="1:6">
      <c r="A568" s="171"/>
      <c r="B568" s="171"/>
      <c r="C568" s="173" t="s">
        <v>851</v>
      </c>
      <c r="D568" s="171"/>
      <c r="E568" s="173"/>
      <c r="F568" s="171"/>
    </row>
    <row r="569" spans="1:6">
      <c r="A569" s="171"/>
      <c r="B569" s="171"/>
      <c r="C569" s="173" t="s">
        <v>852</v>
      </c>
      <c r="D569" s="171"/>
      <c r="E569" s="173"/>
      <c r="F569" s="171"/>
    </row>
    <row r="570" spans="1:6">
      <c r="A570" s="171"/>
      <c r="B570" s="171"/>
      <c r="C570" s="177" t="s">
        <v>622</v>
      </c>
      <c r="D570" s="171"/>
      <c r="E570" s="173"/>
      <c r="F570" s="171"/>
    </row>
    <row r="571" spans="1:6">
      <c r="A571" s="171">
        <v>1.44</v>
      </c>
      <c r="B571" s="171" t="s">
        <v>703</v>
      </c>
      <c r="C571" s="173" t="s">
        <v>853</v>
      </c>
      <c r="D571" s="171">
        <v>146.1</v>
      </c>
      <c r="E571" s="173" t="s">
        <v>703</v>
      </c>
      <c r="F571" s="171">
        <v>210.38</v>
      </c>
    </row>
    <row r="572" spans="1:6">
      <c r="A572" s="171">
        <v>0.7</v>
      </c>
      <c r="B572" s="171" t="s">
        <v>697</v>
      </c>
      <c r="C572" s="173" t="s">
        <v>765</v>
      </c>
      <c r="D572" s="171">
        <v>756.8</v>
      </c>
      <c r="E572" s="173" t="s">
        <v>697</v>
      </c>
      <c r="F572" s="171">
        <v>529.76</v>
      </c>
    </row>
    <row r="573" spans="1:6">
      <c r="A573" s="171">
        <v>2.5499999999999998</v>
      </c>
      <c r="B573" s="171" t="s">
        <v>703</v>
      </c>
      <c r="C573" s="173" t="s">
        <v>854</v>
      </c>
      <c r="D573" s="171">
        <v>236.6</v>
      </c>
      <c r="E573" s="173" t="s">
        <v>703</v>
      </c>
      <c r="F573" s="171">
        <v>603.33000000000004</v>
      </c>
    </row>
    <row r="574" spans="1:6">
      <c r="A574" s="171">
        <v>1.2</v>
      </c>
      <c r="B574" s="171" t="s">
        <v>697</v>
      </c>
      <c r="C574" s="173" t="s">
        <v>765</v>
      </c>
      <c r="D574" s="171">
        <v>756.8</v>
      </c>
      <c r="E574" s="173" t="s">
        <v>697</v>
      </c>
      <c r="F574" s="171">
        <v>908.16</v>
      </c>
    </row>
    <row r="575" spans="1:6">
      <c r="A575" s="171"/>
      <c r="B575" s="171" t="s">
        <v>28</v>
      </c>
      <c r="C575" s="173" t="s">
        <v>766</v>
      </c>
      <c r="D575" s="173" t="s">
        <v>619</v>
      </c>
      <c r="E575" s="173" t="s">
        <v>28</v>
      </c>
      <c r="F575" s="171">
        <v>1.5</v>
      </c>
    </row>
    <row r="576" spans="1:6">
      <c r="A576" s="171"/>
      <c r="B576" s="171"/>
      <c r="C576" s="171"/>
      <c r="D576" s="171"/>
      <c r="E576" s="173"/>
      <c r="F576" s="177" t="s">
        <v>622</v>
      </c>
    </row>
    <row r="577" spans="1:6">
      <c r="A577" s="171"/>
      <c r="B577" s="171"/>
      <c r="C577" s="173" t="s">
        <v>723</v>
      </c>
      <c r="D577" s="171"/>
      <c r="E577" s="173"/>
      <c r="F577" s="171">
        <v>2253.13</v>
      </c>
    </row>
    <row r="578" spans="1:6">
      <c r="A578" s="171"/>
      <c r="B578" s="171"/>
      <c r="C578" s="171"/>
      <c r="D578" s="171"/>
      <c r="E578" s="173"/>
      <c r="F578" s="177" t="s">
        <v>622</v>
      </c>
    </row>
    <row r="579" spans="1:6">
      <c r="A579" s="171"/>
      <c r="B579" s="171"/>
      <c r="C579" s="178" t="s">
        <v>724</v>
      </c>
      <c r="D579" s="176"/>
      <c r="E579" s="172"/>
      <c r="F579" s="176">
        <v>225.31</v>
      </c>
    </row>
    <row r="580" spans="1:6">
      <c r="A580" s="173" t="s">
        <v>619</v>
      </c>
      <c r="B580" s="171"/>
      <c r="C580" s="171"/>
      <c r="D580" s="171"/>
      <c r="E580" s="173"/>
      <c r="F580" s="171"/>
    </row>
    <row r="581" spans="1:6">
      <c r="A581" s="171"/>
      <c r="B581" s="171"/>
      <c r="C581" s="171"/>
      <c r="D581" s="171"/>
      <c r="E581" s="173"/>
      <c r="F581" s="177" t="s">
        <v>657</v>
      </c>
    </row>
    <row r="582" spans="1:6">
      <c r="A582" s="184">
        <v>41</v>
      </c>
      <c r="B582" s="171" t="s">
        <v>627</v>
      </c>
      <c r="C582" s="173" t="s">
        <v>855</v>
      </c>
      <c r="D582" s="171"/>
      <c r="E582" s="173"/>
      <c r="F582" s="171"/>
    </row>
    <row r="583" spans="1:6">
      <c r="A583" s="171"/>
      <c r="B583" s="171"/>
      <c r="C583" s="173" t="s">
        <v>856</v>
      </c>
      <c r="D583" s="171"/>
      <c r="E583" s="173"/>
      <c r="F583" s="171"/>
    </row>
    <row r="584" spans="1:6">
      <c r="A584" s="171"/>
      <c r="B584" s="171"/>
      <c r="C584" s="173" t="s">
        <v>857</v>
      </c>
      <c r="D584" s="171"/>
      <c r="E584" s="173"/>
      <c r="F584" s="171"/>
    </row>
    <row r="585" spans="1:6">
      <c r="A585" s="171"/>
      <c r="B585" s="171"/>
      <c r="C585" s="177" t="s">
        <v>622</v>
      </c>
      <c r="D585" s="171"/>
      <c r="E585" s="173"/>
      <c r="F585" s="171"/>
    </row>
    <row r="586" spans="1:6">
      <c r="A586" s="171">
        <v>2.2200000000000002</v>
      </c>
      <c r="B586" s="171" t="s">
        <v>703</v>
      </c>
      <c r="C586" s="173" t="s">
        <v>854</v>
      </c>
      <c r="D586" s="171">
        <v>225.4</v>
      </c>
      <c r="E586" s="173" t="s">
        <v>703</v>
      </c>
      <c r="F586" s="171">
        <v>500.39</v>
      </c>
    </row>
    <row r="587" spans="1:6">
      <c r="A587" s="171">
        <v>1.1000000000000001</v>
      </c>
      <c r="B587" s="171" t="s">
        <v>697</v>
      </c>
      <c r="C587" s="173" t="s">
        <v>765</v>
      </c>
      <c r="D587" s="171">
        <v>756.8</v>
      </c>
      <c r="E587" s="173" t="s">
        <v>697</v>
      </c>
      <c r="F587" s="171">
        <v>832.48</v>
      </c>
    </row>
    <row r="588" spans="1:6">
      <c r="A588" s="171"/>
      <c r="B588" s="171" t="s">
        <v>28</v>
      </c>
      <c r="C588" s="173" t="s">
        <v>766</v>
      </c>
      <c r="D588" s="173" t="s">
        <v>619</v>
      </c>
      <c r="E588" s="173" t="s">
        <v>28</v>
      </c>
      <c r="F588" s="171">
        <v>1.5</v>
      </c>
    </row>
    <row r="589" spans="1:6">
      <c r="A589" s="171"/>
      <c r="B589" s="171"/>
      <c r="C589" s="171"/>
      <c r="D589" s="171"/>
      <c r="E589" s="173"/>
      <c r="F589" s="177" t="s">
        <v>622</v>
      </c>
    </row>
    <row r="590" spans="1:6">
      <c r="A590" s="171"/>
      <c r="B590" s="171"/>
      <c r="C590" s="173" t="s">
        <v>723</v>
      </c>
      <c r="D590" s="171"/>
      <c r="E590" s="173"/>
      <c r="F590" s="171">
        <v>1334.37</v>
      </c>
    </row>
    <row r="591" spans="1:6">
      <c r="A591" s="171"/>
      <c r="B591" s="171"/>
      <c r="C591" s="171"/>
      <c r="D591" s="171"/>
      <c r="E591" s="173"/>
      <c r="F591" s="177" t="s">
        <v>622</v>
      </c>
    </row>
    <row r="592" spans="1:6">
      <c r="A592" s="171"/>
      <c r="B592" s="171"/>
      <c r="C592" s="178" t="s">
        <v>724</v>
      </c>
      <c r="D592" s="176"/>
      <c r="E592" s="172"/>
      <c r="F592" s="176">
        <v>133.44</v>
      </c>
    </row>
    <row r="593" spans="1:6">
      <c r="A593" s="186"/>
      <c r="B593" s="186"/>
      <c r="C593" s="186"/>
      <c r="D593" s="186"/>
      <c r="E593" s="186"/>
      <c r="F593" s="186"/>
    </row>
    <row r="594" spans="1:6">
      <c r="A594" s="182">
        <v>29.5</v>
      </c>
      <c r="B594" s="171" t="s">
        <v>627</v>
      </c>
      <c r="C594" s="173" t="s">
        <v>858</v>
      </c>
      <c r="D594" s="171"/>
      <c r="E594" s="173"/>
      <c r="F594" s="171"/>
    </row>
    <row r="595" spans="1:6">
      <c r="A595" s="171"/>
      <c r="B595" s="171"/>
      <c r="C595" s="173" t="s">
        <v>859</v>
      </c>
      <c r="D595" s="171"/>
      <c r="E595" s="173"/>
      <c r="F595" s="171"/>
    </row>
    <row r="596" spans="1:6">
      <c r="A596" s="171"/>
      <c r="B596" s="171"/>
      <c r="C596" s="173" t="s">
        <v>860</v>
      </c>
      <c r="D596" s="171"/>
      <c r="E596" s="173"/>
      <c r="F596" s="171"/>
    </row>
    <row r="597" spans="1:6">
      <c r="A597" s="171"/>
      <c r="B597" s="171"/>
      <c r="C597" s="177" t="s">
        <v>622</v>
      </c>
      <c r="D597" s="177" t="s">
        <v>622</v>
      </c>
      <c r="E597" s="173"/>
      <c r="F597" s="171"/>
    </row>
    <row r="598" spans="1:6">
      <c r="A598" s="171">
        <v>10</v>
      </c>
      <c r="B598" s="171" t="s">
        <v>260</v>
      </c>
      <c r="C598" s="173" t="s">
        <v>861</v>
      </c>
      <c r="D598" s="171">
        <v>363.34</v>
      </c>
      <c r="E598" s="173" t="s">
        <v>260</v>
      </c>
      <c r="F598" s="171">
        <v>3633.4</v>
      </c>
    </row>
    <row r="599" spans="1:6">
      <c r="A599" s="171">
        <v>0.21</v>
      </c>
      <c r="B599" s="171" t="s">
        <v>79</v>
      </c>
      <c r="C599" s="173" t="s">
        <v>862</v>
      </c>
      <c r="D599" s="171">
        <v>3706.3</v>
      </c>
      <c r="E599" s="173" t="s">
        <v>79</v>
      </c>
      <c r="F599" s="171">
        <v>778.32</v>
      </c>
    </row>
    <row r="600" spans="1:6">
      <c r="A600" s="171"/>
      <c r="B600" s="171"/>
      <c r="C600" s="173" t="s">
        <v>863</v>
      </c>
      <c r="D600" s="173" t="s">
        <v>619</v>
      </c>
      <c r="E600" s="173"/>
      <c r="F600" s="173" t="s">
        <v>619</v>
      </c>
    </row>
    <row r="601" spans="1:6">
      <c r="A601" s="171">
        <v>1.1000000000000001</v>
      </c>
      <c r="B601" s="171" t="s">
        <v>697</v>
      </c>
      <c r="C601" s="173" t="s">
        <v>715</v>
      </c>
      <c r="D601" s="171">
        <v>947.1</v>
      </c>
      <c r="E601" s="173" t="s">
        <v>697</v>
      </c>
      <c r="F601" s="171">
        <v>1041.81</v>
      </c>
    </row>
    <row r="602" spans="1:6">
      <c r="A602" s="171">
        <v>1.1000000000000001</v>
      </c>
      <c r="B602" s="171" t="s">
        <v>697</v>
      </c>
      <c r="C602" s="173" t="s">
        <v>678</v>
      </c>
      <c r="D602" s="171">
        <v>884.4</v>
      </c>
      <c r="E602" s="173" t="s">
        <v>697</v>
      </c>
      <c r="F602" s="171">
        <v>972.84</v>
      </c>
    </row>
    <row r="603" spans="1:6">
      <c r="A603" s="171">
        <v>2.2000000000000002</v>
      </c>
      <c r="B603" s="171" t="s">
        <v>697</v>
      </c>
      <c r="C603" s="173" t="s">
        <v>679</v>
      </c>
      <c r="D603" s="171">
        <v>618.20000000000005</v>
      </c>
      <c r="E603" s="173" t="s">
        <v>697</v>
      </c>
      <c r="F603" s="171">
        <v>1360.04</v>
      </c>
    </row>
    <row r="604" spans="1:6">
      <c r="A604" s="171">
        <v>2.2000000000000002</v>
      </c>
      <c r="B604" s="171" t="s">
        <v>697</v>
      </c>
      <c r="C604" s="173" t="s">
        <v>680</v>
      </c>
      <c r="D604" s="171">
        <v>507.1</v>
      </c>
      <c r="E604" s="173" t="s">
        <v>697</v>
      </c>
      <c r="F604" s="171">
        <v>1115.6199999999999</v>
      </c>
    </row>
    <row r="605" spans="1:6">
      <c r="A605" s="179">
        <v>20</v>
      </c>
      <c r="B605" s="171" t="s">
        <v>22</v>
      </c>
      <c r="C605" s="173" t="s">
        <v>630</v>
      </c>
      <c r="D605" s="171">
        <v>5960</v>
      </c>
      <c r="E605" s="173" t="s">
        <v>629</v>
      </c>
      <c r="F605" s="171">
        <v>119.2</v>
      </c>
    </row>
    <row r="606" spans="1:6">
      <c r="A606" s="179">
        <v>2</v>
      </c>
      <c r="B606" s="171" t="s">
        <v>22</v>
      </c>
      <c r="C606" s="217" t="s">
        <v>864</v>
      </c>
      <c r="D606" s="218">
        <v>36.1</v>
      </c>
      <c r="E606" s="173" t="s">
        <v>22</v>
      </c>
      <c r="F606" s="171">
        <v>72.2</v>
      </c>
    </row>
    <row r="607" spans="1:6">
      <c r="A607" s="171">
        <v>1.6</v>
      </c>
      <c r="B607" s="171" t="s">
        <v>697</v>
      </c>
      <c r="C607" s="173" t="s">
        <v>678</v>
      </c>
      <c r="D607" s="171">
        <v>884.4</v>
      </c>
      <c r="E607" s="173" t="s">
        <v>697</v>
      </c>
      <c r="F607" s="171">
        <v>1415.04</v>
      </c>
    </row>
    <row r="608" spans="1:6">
      <c r="A608" s="171">
        <v>0.5</v>
      </c>
      <c r="B608" s="171" t="s">
        <v>697</v>
      </c>
      <c r="C608" s="173" t="s">
        <v>679</v>
      </c>
      <c r="D608" s="171">
        <v>618.20000000000005</v>
      </c>
      <c r="E608" s="173" t="s">
        <v>697</v>
      </c>
      <c r="F608" s="171">
        <v>309.10000000000002</v>
      </c>
    </row>
    <row r="609" spans="1:6">
      <c r="A609" s="171">
        <v>1.1000000000000001</v>
      </c>
      <c r="B609" s="171" t="s">
        <v>697</v>
      </c>
      <c r="C609" s="173" t="s">
        <v>680</v>
      </c>
      <c r="D609" s="171">
        <v>507.1</v>
      </c>
      <c r="E609" s="173" t="s">
        <v>697</v>
      </c>
      <c r="F609" s="171">
        <v>557.80999999999995</v>
      </c>
    </row>
    <row r="610" spans="1:6">
      <c r="A610" s="171"/>
      <c r="B610" s="171" t="s">
        <v>28</v>
      </c>
      <c r="C610" s="173" t="s">
        <v>633</v>
      </c>
      <c r="D610" s="171"/>
      <c r="E610" s="173" t="s">
        <v>28</v>
      </c>
      <c r="F610" s="171">
        <v>0</v>
      </c>
    </row>
    <row r="611" spans="1:6">
      <c r="A611" s="171"/>
      <c r="B611" s="171"/>
      <c r="C611" s="171"/>
      <c r="D611" s="171"/>
      <c r="E611" s="173"/>
      <c r="F611" s="177" t="s">
        <v>622</v>
      </c>
    </row>
    <row r="612" spans="1:6">
      <c r="A612" s="171"/>
      <c r="B612" s="171"/>
      <c r="C612" s="173" t="s">
        <v>723</v>
      </c>
      <c r="D612" s="171"/>
      <c r="E612" s="173"/>
      <c r="F612" s="171">
        <v>11375.38</v>
      </c>
    </row>
    <row r="613" spans="1:6">
      <c r="A613" s="171"/>
      <c r="B613" s="171"/>
      <c r="C613" s="171"/>
      <c r="D613" s="171"/>
      <c r="E613" s="173"/>
      <c r="F613" s="177" t="s">
        <v>622</v>
      </c>
    </row>
    <row r="614" spans="1:6">
      <c r="A614" s="171"/>
      <c r="B614" s="171"/>
      <c r="C614" s="178" t="s">
        <v>724</v>
      </c>
      <c r="D614" s="171"/>
      <c r="E614" s="173"/>
      <c r="F614" s="176">
        <v>1137.54</v>
      </c>
    </row>
    <row r="615" spans="1:6">
      <c r="A615" s="171"/>
      <c r="B615" s="171"/>
      <c r="C615" s="171"/>
      <c r="D615" s="171"/>
      <c r="E615" s="173"/>
      <c r="F615" s="177" t="s">
        <v>657</v>
      </c>
    </row>
    <row r="616" spans="1:6">
      <c r="A616" s="182">
        <v>29.4</v>
      </c>
      <c r="B616" s="171" t="s">
        <v>627</v>
      </c>
      <c r="C616" s="173" t="s">
        <v>865</v>
      </c>
      <c r="D616" s="171"/>
      <c r="E616" s="173"/>
      <c r="F616" s="171"/>
    </row>
    <row r="617" spans="1:6">
      <c r="A617" s="171"/>
      <c r="B617" s="171"/>
      <c r="C617" s="173" t="s">
        <v>866</v>
      </c>
      <c r="D617" s="171"/>
      <c r="E617" s="173"/>
      <c r="F617" s="171"/>
    </row>
    <row r="618" spans="1:6">
      <c r="A618" s="171"/>
      <c r="B618" s="171"/>
      <c r="C618" s="177" t="s">
        <v>622</v>
      </c>
      <c r="D618" s="171"/>
      <c r="E618" s="173"/>
      <c r="F618" s="171"/>
    </row>
    <row r="619" spans="1:6">
      <c r="A619" s="171">
        <v>1.86</v>
      </c>
      <c r="B619" s="171" t="s">
        <v>260</v>
      </c>
      <c r="C619" s="173" t="s">
        <v>867</v>
      </c>
      <c r="D619" s="171">
        <v>400</v>
      </c>
      <c r="E619" s="173" t="s">
        <v>260</v>
      </c>
      <c r="F619" s="171">
        <v>744</v>
      </c>
    </row>
    <row r="620" spans="1:6">
      <c r="A620" s="171">
        <v>0.4</v>
      </c>
      <c r="B620" s="171" t="s">
        <v>22</v>
      </c>
      <c r="C620" s="173" t="s">
        <v>868</v>
      </c>
      <c r="D620" s="218">
        <v>36.1</v>
      </c>
      <c r="E620" s="173" t="s">
        <v>22</v>
      </c>
      <c r="F620" s="171">
        <v>14.44</v>
      </c>
    </row>
    <row r="621" spans="1:6">
      <c r="A621" s="171">
        <v>0.02</v>
      </c>
      <c r="B621" s="171" t="s">
        <v>79</v>
      </c>
      <c r="C621" s="173" t="s">
        <v>869</v>
      </c>
      <c r="D621" s="171">
        <v>5136.7</v>
      </c>
      <c r="E621" s="173" t="s">
        <v>79</v>
      </c>
      <c r="F621" s="171">
        <v>102.73</v>
      </c>
    </row>
    <row r="622" spans="1:6">
      <c r="A622" s="171">
        <v>1</v>
      </c>
      <c r="B622" s="171" t="s">
        <v>697</v>
      </c>
      <c r="C622" s="173" t="s">
        <v>715</v>
      </c>
      <c r="D622" s="171">
        <v>947.1</v>
      </c>
      <c r="E622" s="173" t="s">
        <v>697</v>
      </c>
      <c r="F622" s="171">
        <v>947.1</v>
      </c>
    </row>
    <row r="623" spans="1:6">
      <c r="A623" s="171">
        <v>1</v>
      </c>
      <c r="B623" s="171" t="s">
        <v>697</v>
      </c>
      <c r="C623" s="173" t="s">
        <v>870</v>
      </c>
      <c r="D623" s="171">
        <v>618.20000000000005</v>
      </c>
      <c r="E623" s="173" t="s">
        <v>697</v>
      </c>
      <c r="F623" s="171">
        <v>618.20000000000005</v>
      </c>
    </row>
    <row r="624" spans="1:6">
      <c r="A624" s="171"/>
      <c r="B624" s="171" t="s">
        <v>28</v>
      </c>
      <c r="C624" s="173" t="s">
        <v>633</v>
      </c>
      <c r="D624" s="171"/>
      <c r="E624" s="173" t="s">
        <v>28</v>
      </c>
      <c r="F624" s="171"/>
    </row>
    <row r="625" spans="1:6">
      <c r="A625" s="171"/>
      <c r="B625" s="171"/>
      <c r="C625" s="171"/>
      <c r="D625" s="171"/>
      <c r="E625" s="173"/>
      <c r="F625" s="177" t="s">
        <v>622</v>
      </c>
    </row>
    <row r="626" spans="1:6">
      <c r="A626" s="171"/>
      <c r="B626" s="171"/>
      <c r="C626" s="173" t="s">
        <v>871</v>
      </c>
      <c r="D626" s="171"/>
      <c r="E626" s="173"/>
      <c r="F626" s="171">
        <v>2426.4699999999998</v>
      </c>
    </row>
    <row r="627" spans="1:6">
      <c r="A627" s="171"/>
      <c r="B627" s="171"/>
      <c r="C627" s="171"/>
      <c r="D627" s="171"/>
      <c r="E627" s="173"/>
      <c r="F627" s="177" t="s">
        <v>622</v>
      </c>
    </row>
    <row r="628" spans="1:6">
      <c r="A628" s="171"/>
      <c r="B628" s="171"/>
      <c r="C628" s="178" t="s">
        <v>724</v>
      </c>
      <c r="D628" s="171"/>
      <c r="E628" s="173"/>
      <c r="F628" s="176">
        <v>1304.55</v>
      </c>
    </row>
    <row r="629" spans="1:6">
      <c r="A629" s="171"/>
      <c r="B629" s="171"/>
      <c r="C629" s="171"/>
      <c r="D629" s="171"/>
      <c r="E629" s="173"/>
      <c r="F629" s="177" t="s">
        <v>657</v>
      </c>
    </row>
    <row r="630" spans="1:6">
      <c r="A630" s="179"/>
      <c r="B630" s="171"/>
      <c r="C630" s="176" t="s">
        <v>872</v>
      </c>
      <c r="D630" s="171"/>
      <c r="E630" s="174"/>
      <c r="F630" s="171"/>
    </row>
    <row r="631" spans="1:6">
      <c r="A631" s="179"/>
      <c r="B631" s="171"/>
      <c r="C631" s="171"/>
      <c r="D631" s="171"/>
      <c r="E631" s="174"/>
      <c r="F631" s="171"/>
    </row>
    <row r="632" spans="1:6">
      <c r="A632" s="179"/>
      <c r="B632" s="171"/>
      <c r="C632" s="171"/>
      <c r="D632" s="171"/>
      <c r="E632" s="174"/>
      <c r="F632" s="171"/>
    </row>
    <row r="633" spans="1:6">
      <c r="A633" s="179">
        <v>10</v>
      </c>
      <c r="B633" s="171" t="s">
        <v>260</v>
      </c>
      <c r="C633" s="173" t="s">
        <v>873</v>
      </c>
      <c r="D633" s="203">
        <v>633</v>
      </c>
      <c r="E633" s="174" t="s">
        <v>260</v>
      </c>
      <c r="F633" s="171">
        <v>6330</v>
      </c>
    </row>
    <row r="634" spans="1:6">
      <c r="A634" s="179">
        <v>0.21</v>
      </c>
      <c r="B634" s="171" t="s">
        <v>79</v>
      </c>
      <c r="C634" s="173" t="s">
        <v>862</v>
      </c>
      <c r="D634" s="171">
        <v>3706.3</v>
      </c>
      <c r="E634" s="174" t="s">
        <v>79</v>
      </c>
      <c r="F634" s="171">
        <v>778.32</v>
      </c>
    </row>
    <row r="635" spans="1:6">
      <c r="A635" s="179">
        <v>1.1000000000000001</v>
      </c>
      <c r="B635" s="171" t="s">
        <v>697</v>
      </c>
      <c r="C635" s="173" t="s">
        <v>715</v>
      </c>
      <c r="D635" s="171">
        <v>947.1</v>
      </c>
      <c r="E635" s="174" t="s">
        <v>697</v>
      </c>
      <c r="F635" s="171">
        <v>1041.81</v>
      </c>
    </row>
    <row r="636" spans="1:6">
      <c r="A636" s="179">
        <v>1.1000000000000001</v>
      </c>
      <c r="B636" s="171" t="s">
        <v>697</v>
      </c>
      <c r="C636" s="173" t="s">
        <v>678</v>
      </c>
      <c r="D636" s="171">
        <v>884.4</v>
      </c>
      <c r="E636" s="174" t="s">
        <v>697</v>
      </c>
      <c r="F636" s="171">
        <v>972.84</v>
      </c>
    </row>
    <row r="637" spans="1:6">
      <c r="A637" s="179">
        <v>2.2000000000000002</v>
      </c>
      <c r="B637" s="171" t="s">
        <v>697</v>
      </c>
      <c r="C637" s="173" t="s">
        <v>679</v>
      </c>
      <c r="D637" s="171">
        <v>618.20000000000005</v>
      </c>
      <c r="E637" s="174" t="s">
        <v>697</v>
      </c>
      <c r="F637" s="171">
        <v>1360.04</v>
      </c>
    </row>
    <row r="638" spans="1:6">
      <c r="A638" s="179">
        <v>2.2000000000000002</v>
      </c>
      <c r="B638" s="171" t="s">
        <v>697</v>
      </c>
      <c r="C638" s="173" t="s">
        <v>680</v>
      </c>
      <c r="D638" s="171">
        <v>507.1</v>
      </c>
      <c r="E638" s="174" t="s">
        <v>697</v>
      </c>
      <c r="F638" s="171">
        <v>1115.6199999999999</v>
      </c>
    </row>
    <row r="639" spans="1:6">
      <c r="A639" s="179">
        <v>20</v>
      </c>
      <c r="B639" s="171" t="s">
        <v>22</v>
      </c>
      <c r="C639" s="173" t="s">
        <v>630</v>
      </c>
      <c r="D639" s="171">
        <v>5960</v>
      </c>
      <c r="E639" s="174" t="s">
        <v>629</v>
      </c>
      <c r="F639" s="171">
        <v>119.2</v>
      </c>
    </row>
    <row r="640" spans="1:6">
      <c r="A640" s="179">
        <v>2</v>
      </c>
      <c r="B640" s="171" t="s">
        <v>22</v>
      </c>
      <c r="C640" s="173" t="s">
        <v>874</v>
      </c>
      <c r="D640" s="171">
        <v>36.1</v>
      </c>
      <c r="E640" s="174" t="s">
        <v>22</v>
      </c>
      <c r="F640" s="171">
        <v>72.2</v>
      </c>
    </row>
    <row r="641" spans="1:6">
      <c r="A641" s="179">
        <v>1.6</v>
      </c>
      <c r="B641" s="171" t="s">
        <v>697</v>
      </c>
      <c r="C641" s="173" t="s">
        <v>678</v>
      </c>
      <c r="D641" s="171">
        <v>884.4</v>
      </c>
      <c r="E641" s="174" t="s">
        <v>697</v>
      </c>
      <c r="F641" s="171">
        <v>1415.04</v>
      </c>
    </row>
    <row r="642" spans="1:6">
      <c r="A642" s="179">
        <v>0.5</v>
      </c>
      <c r="B642" s="171" t="s">
        <v>697</v>
      </c>
      <c r="C642" s="173" t="s">
        <v>679</v>
      </c>
      <c r="D642" s="171">
        <v>618.20000000000005</v>
      </c>
      <c r="E642" s="174" t="s">
        <v>697</v>
      </c>
      <c r="F642" s="171">
        <v>309.10000000000002</v>
      </c>
    </row>
    <row r="643" spans="1:6">
      <c r="A643" s="179">
        <v>1.1000000000000001</v>
      </c>
      <c r="B643" s="171" t="s">
        <v>697</v>
      </c>
      <c r="C643" s="173" t="s">
        <v>680</v>
      </c>
      <c r="D643" s="171">
        <v>507.1</v>
      </c>
      <c r="E643" s="174" t="s">
        <v>697</v>
      </c>
      <c r="F643" s="171">
        <v>557.80999999999995</v>
      </c>
    </row>
    <row r="644" spans="1:6">
      <c r="A644" s="179"/>
      <c r="B644" s="171" t="s">
        <v>28</v>
      </c>
      <c r="C644" s="173" t="s">
        <v>633</v>
      </c>
      <c r="D644" s="171"/>
      <c r="E644" s="174" t="s">
        <v>28</v>
      </c>
      <c r="F644" s="171"/>
    </row>
    <row r="645" spans="1:6">
      <c r="A645" s="179"/>
      <c r="B645" s="171"/>
      <c r="C645" s="171"/>
      <c r="D645" s="171"/>
      <c r="E645" s="174"/>
      <c r="F645" s="177" t="s">
        <v>622</v>
      </c>
    </row>
    <row r="646" spans="1:6">
      <c r="A646" s="179"/>
      <c r="B646" s="171"/>
      <c r="C646" s="173" t="s">
        <v>723</v>
      </c>
      <c r="D646" s="171"/>
      <c r="E646" s="174"/>
      <c r="F646" s="171">
        <v>14071.98</v>
      </c>
    </row>
    <row r="647" spans="1:6">
      <c r="A647" s="179"/>
      <c r="B647" s="171"/>
      <c r="C647" s="171"/>
      <c r="D647" s="171"/>
      <c r="E647" s="174"/>
      <c r="F647" s="177" t="s">
        <v>622</v>
      </c>
    </row>
    <row r="648" spans="1:6">
      <c r="A648" s="179"/>
      <c r="B648" s="171"/>
      <c r="C648" s="172" t="s">
        <v>724</v>
      </c>
      <c r="D648" s="171"/>
      <c r="E648" s="174"/>
      <c r="F648" s="176">
        <v>1407.2</v>
      </c>
    </row>
    <row r="649" spans="1:6">
      <c r="A649" s="179"/>
      <c r="B649" s="171"/>
      <c r="C649" s="171"/>
      <c r="D649" s="171"/>
      <c r="E649" s="171"/>
      <c r="F649" s="171"/>
    </row>
    <row r="650" spans="1:6">
      <c r="A650" s="186"/>
      <c r="B650" s="186"/>
      <c r="C650" s="186"/>
      <c r="D650" s="186"/>
      <c r="E650" s="186"/>
      <c r="F650" s="186"/>
    </row>
    <row r="651" spans="1:6">
      <c r="A651" s="182">
        <v>29.4</v>
      </c>
      <c r="B651" s="171" t="s">
        <v>627</v>
      </c>
      <c r="C651" s="173" t="s">
        <v>875</v>
      </c>
      <c r="D651" s="171"/>
      <c r="E651" s="171"/>
      <c r="F651" s="171"/>
    </row>
    <row r="652" spans="1:6">
      <c r="A652" s="171"/>
      <c r="B652" s="171"/>
      <c r="C652" s="173" t="s">
        <v>876</v>
      </c>
      <c r="D652" s="171"/>
      <c r="E652" s="171"/>
      <c r="F652" s="171"/>
    </row>
    <row r="653" spans="1:6">
      <c r="A653" s="171"/>
      <c r="B653" s="171"/>
      <c r="C653" s="177" t="s">
        <v>622</v>
      </c>
      <c r="D653" s="171"/>
      <c r="E653" s="171"/>
      <c r="F653" s="171"/>
    </row>
    <row r="654" spans="1:6">
      <c r="A654" s="171">
        <v>1.86</v>
      </c>
      <c r="B654" s="171" t="s">
        <v>260</v>
      </c>
      <c r="C654" s="173" t="s">
        <v>877</v>
      </c>
      <c r="D654" s="171">
        <v>1706</v>
      </c>
      <c r="E654" s="173" t="s">
        <v>260</v>
      </c>
      <c r="F654" s="171">
        <v>3173.16</v>
      </c>
    </row>
    <row r="655" spans="1:6">
      <c r="A655" s="171">
        <v>0.4</v>
      </c>
      <c r="B655" s="171" t="s">
        <v>22</v>
      </c>
      <c r="C655" s="173" t="s">
        <v>868</v>
      </c>
      <c r="D655" s="197">
        <v>36.1</v>
      </c>
      <c r="E655" s="173" t="s">
        <v>22</v>
      </c>
      <c r="F655" s="171">
        <v>14.44</v>
      </c>
    </row>
    <row r="656" spans="1:6">
      <c r="A656" s="171">
        <v>0.02</v>
      </c>
      <c r="B656" s="171" t="s">
        <v>79</v>
      </c>
      <c r="C656" s="173" t="s">
        <v>869</v>
      </c>
      <c r="D656" s="171">
        <v>5136.7</v>
      </c>
      <c r="E656" s="173" t="s">
        <v>79</v>
      </c>
      <c r="F656" s="171">
        <v>102.73</v>
      </c>
    </row>
    <row r="657" spans="1:6">
      <c r="A657" s="171">
        <v>1</v>
      </c>
      <c r="B657" s="171" t="s">
        <v>697</v>
      </c>
      <c r="C657" s="173" t="s">
        <v>715</v>
      </c>
      <c r="D657" s="171">
        <v>947.1</v>
      </c>
      <c r="E657" s="173" t="s">
        <v>697</v>
      </c>
      <c r="F657" s="171">
        <v>947.1</v>
      </c>
    </row>
    <row r="658" spans="1:6">
      <c r="A658" s="171">
        <v>1</v>
      </c>
      <c r="B658" s="171" t="s">
        <v>697</v>
      </c>
      <c r="C658" s="173" t="s">
        <v>870</v>
      </c>
      <c r="D658" s="171">
        <v>618.20000000000005</v>
      </c>
      <c r="E658" s="173" t="s">
        <v>697</v>
      </c>
      <c r="F658" s="171">
        <v>618.20000000000005</v>
      </c>
    </row>
    <row r="659" spans="1:6">
      <c r="A659" s="171"/>
      <c r="B659" s="171" t="s">
        <v>28</v>
      </c>
      <c r="C659" s="173" t="s">
        <v>633</v>
      </c>
      <c r="D659" s="171"/>
      <c r="E659" s="173" t="s">
        <v>28</v>
      </c>
      <c r="F659" s="171">
        <v>0</v>
      </c>
    </row>
    <row r="660" spans="1:6">
      <c r="A660" s="171"/>
      <c r="B660" s="171"/>
      <c r="C660" s="171"/>
      <c r="D660" s="171"/>
      <c r="E660" s="173"/>
      <c r="F660" s="177" t="s">
        <v>622</v>
      </c>
    </row>
    <row r="661" spans="1:6">
      <c r="A661" s="171"/>
      <c r="B661" s="171"/>
      <c r="C661" s="173" t="s">
        <v>871</v>
      </c>
      <c r="D661" s="171"/>
      <c r="E661" s="173"/>
      <c r="F661" s="171">
        <v>4855.63</v>
      </c>
    </row>
    <row r="662" spans="1:6">
      <c r="A662" s="171"/>
      <c r="B662" s="171"/>
      <c r="C662" s="171"/>
      <c r="D662" s="171"/>
      <c r="E662" s="173"/>
      <c r="F662" s="177" t="s">
        <v>622</v>
      </c>
    </row>
    <row r="663" spans="1:6">
      <c r="A663" s="171"/>
      <c r="B663" s="171"/>
      <c r="C663" s="178" t="s">
        <v>724</v>
      </c>
      <c r="D663" s="171"/>
      <c r="E663" s="173"/>
      <c r="F663" s="176">
        <v>2610.5500000000002</v>
      </c>
    </row>
    <row r="664" spans="1:6">
      <c r="A664" s="171"/>
      <c r="B664" s="171"/>
      <c r="C664" s="171"/>
      <c r="D664" s="171"/>
      <c r="E664" s="173"/>
      <c r="F664" s="177" t="s">
        <v>657</v>
      </c>
    </row>
    <row r="665" spans="1:6">
      <c r="A665" s="186"/>
      <c r="B665" s="186"/>
      <c r="C665" s="186"/>
      <c r="D665" s="186"/>
      <c r="E665" s="186"/>
      <c r="F665" s="186"/>
    </row>
    <row r="666" spans="1:6">
      <c r="A666" s="182">
        <v>15.1</v>
      </c>
      <c r="B666" s="171" t="s">
        <v>878</v>
      </c>
      <c r="C666" s="173" t="s">
        <v>1229</v>
      </c>
      <c r="D666" s="171"/>
      <c r="E666" s="174"/>
      <c r="F666" s="171"/>
    </row>
    <row r="667" spans="1:6">
      <c r="A667" s="171"/>
      <c r="B667" s="171"/>
      <c r="C667" s="173" t="s">
        <v>879</v>
      </c>
      <c r="D667" s="171"/>
      <c r="E667" s="174"/>
      <c r="F667" s="171"/>
    </row>
    <row r="668" spans="1:6">
      <c r="A668" s="171">
        <v>10</v>
      </c>
      <c r="B668" s="171" t="s">
        <v>20</v>
      </c>
      <c r="C668" s="219" t="s">
        <v>1230</v>
      </c>
      <c r="D668" s="199">
        <v>1706</v>
      </c>
      <c r="E668" s="174" t="s">
        <v>20</v>
      </c>
      <c r="F668" s="171">
        <v>17060</v>
      </c>
    </row>
    <row r="669" spans="1:6">
      <c r="A669" s="171">
        <v>0.12</v>
      </c>
      <c r="B669" s="171" t="s">
        <v>79</v>
      </c>
      <c r="C669" s="173" t="s">
        <v>880</v>
      </c>
      <c r="D669" s="171">
        <v>3706.3</v>
      </c>
      <c r="E669" s="174" t="s">
        <v>79</v>
      </c>
      <c r="F669" s="171">
        <v>444.76</v>
      </c>
    </row>
    <row r="670" spans="1:6">
      <c r="A670" s="171">
        <v>1</v>
      </c>
      <c r="B670" s="171" t="s">
        <v>29</v>
      </c>
      <c r="C670" s="173" t="s">
        <v>881</v>
      </c>
      <c r="D670" s="171">
        <v>947.1</v>
      </c>
      <c r="E670" s="174" t="s">
        <v>613</v>
      </c>
      <c r="F670" s="171">
        <v>947.1</v>
      </c>
    </row>
    <row r="671" spans="1:6">
      <c r="A671" s="171">
        <v>1</v>
      </c>
      <c r="B671" s="171" t="s">
        <v>29</v>
      </c>
      <c r="C671" s="173" t="s">
        <v>744</v>
      </c>
      <c r="D671" s="171">
        <v>618.20000000000005</v>
      </c>
      <c r="E671" s="174" t="s">
        <v>613</v>
      </c>
      <c r="F671" s="171">
        <v>618.20000000000005</v>
      </c>
    </row>
    <row r="672" spans="1:6">
      <c r="A672" s="171"/>
      <c r="B672" s="171" t="s">
        <v>28</v>
      </c>
      <c r="C672" s="173" t="s">
        <v>1226</v>
      </c>
      <c r="D672" s="171"/>
      <c r="E672" s="174" t="s">
        <v>28</v>
      </c>
      <c r="F672" s="171">
        <v>0.33</v>
      </c>
    </row>
    <row r="673" spans="1:6">
      <c r="A673" s="171"/>
      <c r="B673" s="171"/>
      <c r="C673" s="173" t="s">
        <v>1227</v>
      </c>
      <c r="D673" s="171"/>
      <c r="E673" s="174"/>
      <c r="F673" s="177" t="s">
        <v>622</v>
      </c>
    </row>
    <row r="674" spans="1:6">
      <c r="A674" s="171"/>
      <c r="B674" s="171"/>
      <c r="C674" s="174" t="s">
        <v>882</v>
      </c>
      <c r="D674" s="171"/>
      <c r="E674" s="174"/>
      <c r="F674" s="171">
        <v>19070.39</v>
      </c>
    </row>
    <row r="675" spans="1:6">
      <c r="A675" s="171"/>
      <c r="B675" s="171"/>
      <c r="C675" s="171"/>
      <c r="D675" s="171"/>
      <c r="E675" s="174"/>
      <c r="F675" s="177" t="s">
        <v>622</v>
      </c>
    </row>
    <row r="676" spans="1:6">
      <c r="A676" s="171"/>
      <c r="B676" s="171"/>
      <c r="C676" s="174" t="s">
        <v>883</v>
      </c>
      <c r="D676" s="171"/>
      <c r="E676" s="174"/>
      <c r="F676" s="176">
        <v>1907.04</v>
      </c>
    </row>
    <row r="677" spans="1:6">
      <c r="A677" s="171"/>
      <c r="B677" s="171"/>
      <c r="C677" s="173" t="s">
        <v>685</v>
      </c>
      <c r="D677" s="171">
        <v>1907.04</v>
      </c>
      <c r="E677" s="174">
        <v>2.27</v>
      </c>
      <c r="F677" s="171">
        <v>1909.31</v>
      </c>
    </row>
    <row r="678" spans="1:6">
      <c r="A678" s="171"/>
      <c r="B678" s="171"/>
      <c r="C678" s="173" t="s">
        <v>686</v>
      </c>
      <c r="D678" s="171">
        <v>1909.31</v>
      </c>
      <c r="E678" s="174">
        <v>4.4800000000000004</v>
      </c>
      <c r="F678" s="171">
        <v>1913.79</v>
      </c>
    </row>
    <row r="679" spans="1:6">
      <c r="A679" s="171"/>
      <c r="B679" s="171"/>
      <c r="C679" s="173" t="s">
        <v>687</v>
      </c>
      <c r="D679" s="171">
        <v>1913.79</v>
      </c>
      <c r="E679" s="174">
        <v>4.4800000000000004</v>
      </c>
      <c r="F679" s="171">
        <v>1918.27</v>
      </c>
    </row>
    <row r="680" spans="1:6">
      <c r="A680" s="171"/>
      <c r="B680" s="171"/>
      <c r="C680" s="173" t="s">
        <v>688</v>
      </c>
      <c r="D680" s="171">
        <v>1918.27</v>
      </c>
      <c r="E680" s="174">
        <v>4.4800000000000004</v>
      </c>
      <c r="F680" s="171">
        <v>1922.75</v>
      </c>
    </row>
    <row r="681" spans="1:6">
      <c r="A681" s="171"/>
      <c r="B681" s="171"/>
      <c r="C681" s="173" t="s">
        <v>794</v>
      </c>
      <c r="D681" s="171">
        <v>1922.75</v>
      </c>
      <c r="E681" s="174">
        <v>4.4800000000000004</v>
      </c>
      <c r="F681" s="171">
        <v>1927.23</v>
      </c>
    </row>
    <row r="682" spans="1:6">
      <c r="A682" s="171"/>
      <c r="B682" s="171"/>
      <c r="C682" s="173" t="s">
        <v>725</v>
      </c>
      <c r="D682" s="171">
        <v>1927.23</v>
      </c>
      <c r="E682" s="174">
        <v>4.4800000000000004</v>
      </c>
      <c r="F682" s="171">
        <v>1931.71</v>
      </c>
    </row>
    <row r="683" spans="1:6">
      <c r="A683" s="171"/>
      <c r="B683" s="171"/>
      <c r="C683" s="173" t="s">
        <v>1228</v>
      </c>
      <c r="D683" s="171">
        <v>1931.71</v>
      </c>
      <c r="E683" s="174">
        <v>4.4800000000000004</v>
      </c>
      <c r="F683" s="171">
        <v>1936.19</v>
      </c>
    </row>
    <row r="684" spans="1:6">
      <c r="A684" s="179"/>
      <c r="B684" s="172" t="s">
        <v>884</v>
      </c>
      <c r="C684" s="172"/>
      <c r="D684" s="171"/>
      <c r="E684" s="171"/>
      <c r="F684" s="171"/>
    </row>
    <row r="685" spans="1:6">
      <c r="A685" s="171">
        <v>10</v>
      </c>
      <c r="B685" s="171" t="s">
        <v>260</v>
      </c>
      <c r="C685" s="173" t="s">
        <v>885</v>
      </c>
      <c r="D685" s="199">
        <v>487</v>
      </c>
      <c r="E685" s="173" t="s">
        <v>260</v>
      </c>
      <c r="F685" s="171">
        <v>4870</v>
      </c>
    </row>
    <row r="686" spans="1:6">
      <c r="A686" s="171">
        <v>0.21</v>
      </c>
      <c r="B686" s="171" t="s">
        <v>79</v>
      </c>
      <c r="C686" s="173" t="s">
        <v>862</v>
      </c>
      <c r="D686" s="171">
        <v>3706.3</v>
      </c>
      <c r="E686" s="173" t="s">
        <v>79</v>
      </c>
      <c r="F686" s="171">
        <v>778.32</v>
      </c>
    </row>
    <row r="687" spans="1:6">
      <c r="A687" s="171">
        <v>10</v>
      </c>
      <c r="B687" s="171"/>
      <c r="C687" s="173" t="s">
        <v>886</v>
      </c>
      <c r="D687" s="188">
        <v>296.08</v>
      </c>
      <c r="E687" s="173"/>
      <c r="F687" s="171">
        <v>2960.8</v>
      </c>
    </row>
    <row r="688" spans="1:6">
      <c r="A688" s="171">
        <v>1.1000000000000001</v>
      </c>
      <c r="B688" s="208" t="s">
        <v>697</v>
      </c>
      <c r="C688" s="173" t="s">
        <v>715</v>
      </c>
      <c r="D688" s="171">
        <v>947.1</v>
      </c>
      <c r="E688" s="174" t="s">
        <v>697</v>
      </c>
      <c r="F688" s="171">
        <v>1041.81</v>
      </c>
    </row>
    <row r="689" spans="1:14" ht="16">
      <c r="A689" s="171">
        <v>2.1</v>
      </c>
      <c r="B689" s="208" t="s">
        <v>697</v>
      </c>
      <c r="C689" s="173" t="s">
        <v>678</v>
      </c>
      <c r="D689" s="171">
        <v>884.4</v>
      </c>
      <c r="E689" s="174" t="s">
        <v>697</v>
      </c>
      <c r="F689" s="171">
        <v>1857.24</v>
      </c>
      <c r="I689" s="148"/>
      <c r="J689" s="143"/>
      <c r="K689" s="144"/>
      <c r="L689" s="143"/>
      <c r="M689" s="145"/>
      <c r="N689" s="143"/>
    </row>
    <row r="690" spans="1:14" ht="16">
      <c r="A690" s="171">
        <v>2.2000000000000002</v>
      </c>
      <c r="B690" s="208" t="s">
        <v>697</v>
      </c>
      <c r="C690" s="173" t="s">
        <v>679</v>
      </c>
      <c r="D690" s="171">
        <v>618.20000000000005</v>
      </c>
      <c r="E690" s="174" t="s">
        <v>697</v>
      </c>
      <c r="F690" s="171">
        <v>1360.04</v>
      </c>
      <c r="I690" s="143"/>
      <c r="J690" s="143"/>
      <c r="K690" s="144"/>
      <c r="L690" s="143"/>
      <c r="M690" s="145"/>
      <c r="N690" s="143"/>
    </row>
    <row r="691" spans="1:14" ht="16">
      <c r="A691" s="171">
        <v>1.1000000000000001</v>
      </c>
      <c r="B691" s="208" t="s">
        <v>697</v>
      </c>
      <c r="C691" s="173" t="s">
        <v>680</v>
      </c>
      <c r="D691" s="171">
        <v>507.1</v>
      </c>
      <c r="E691" s="174" t="s">
        <v>697</v>
      </c>
      <c r="F691" s="171">
        <v>557.80999999999995</v>
      </c>
      <c r="I691" s="143"/>
      <c r="J691" s="143"/>
      <c r="K691" s="151"/>
      <c r="L691" s="149"/>
      <c r="M691" s="145"/>
      <c r="N691" s="143"/>
    </row>
    <row r="692" spans="1:14" ht="16">
      <c r="A692" s="179">
        <v>6.5</v>
      </c>
      <c r="B692" s="208" t="s">
        <v>22</v>
      </c>
      <c r="C692" s="173" t="s">
        <v>887</v>
      </c>
      <c r="D692" s="171">
        <v>17.18</v>
      </c>
      <c r="E692" s="174" t="s">
        <v>629</v>
      </c>
      <c r="F692" s="171">
        <v>111.67</v>
      </c>
      <c r="I692" s="143"/>
      <c r="J692" s="143"/>
      <c r="K692" s="144"/>
      <c r="L692" s="143"/>
      <c r="M692" s="145"/>
      <c r="N692" s="143"/>
    </row>
    <row r="693" spans="1:14" ht="16">
      <c r="A693" s="179">
        <v>3</v>
      </c>
      <c r="B693" s="208" t="s">
        <v>22</v>
      </c>
      <c r="C693" s="173" t="s">
        <v>888</v>
      </c>
      <c r="D693" s="199">
        <v>27</v>
      </c>
      <c r="E693" s="174" t="s">
        <v>22</v>
      </c>
      <c r="F693" s="171">
        <v>81</v>
      </c>
      <c r="I693" s="143"/>
      <c r="J693" s="143"/>
      <c r="K693" s="144"/>
      <c r="L693" s="143"/>
      <c r="M693" s="145"/>
      <c r="N693" s="143"/>
    </row>
    <row r="694" spans="1:14" ht="16">
      <c r="A694" s="171">
        <v>2.15</v>
      </c>
      <c r="B694" s="208" t="s">
        <v>697</v>
      </c>
      <c r="C694" s="173" t="s">
        <v>889</v>
      </c>
      <c r="D694" s="171">
        <v>45.8</v>
      </c>
      <c r="E694" s="174" t="s">
        <v>697</v>
      </c>
      <c r="F694" s="171">
        <v>98.47</v>
      </c>
      <c r="I694" s="143"/>
      <c r="J694" s="143"/>
      <c r="K694" s="144"/>
      <c r="L694" s="143"/>
      <c r="M694" s="145"/>
      <c r="N694" s="143"/>
    </row>
    <row r="695" spans="1:14" ht="16">
      <c r="A695" s="171">
        <v>0.4</v>
      </c>
      <c r="B695" s="208" t="s">
        <v>697</v>
      </c>
      <c r="C695" s="173" t="s">
        <v>890</v>
      </c>
      <c r="D695" s="171">
        <v>5364.32</v>
      </c>
      <c r="E695" s="174" t="s">
        <v>697</v>
      </c>
      <c r="F695" s="171">
        <v>2145.73</v>
      </c>
      <c r="I695" s="143"/>
      <c r="J695" s="143"/>
      <c r="K695" s="144"/>
      <c r="L695" s="143"/>
      <c r="M695" s="145"/>
      <c r="N695" s="143"/>
    </row>
    <row r="696" spans="1:14" ht="16">
      <c r="A696" s="171"/>
      <c r="B696" s="208"/>
      <c r="C696" s="173"/>
      <c r="D696" s="171"/>
      <c r="E696" s="174" t="s">
        <v>697</v>
      </c>
      <c r="F696" s="171">
        <v>0</v>
      </c>
      <c r="I696" s="143"/>
      <c r="J696" s="143"/>
      <c r="K696" s="144"/>
      <c r="L696" s="143"/>
      <c r="M696" s="145"/>
      <c r="N696" s="147"/>
    </row>
    <row r="697" spans="1:14" ht="16">
      <c r="A697" s="171"/>
      <c r="B697" s="208" t="s">
        <v>28</v>
      </c>
      <c r="C697" s="173" t="s">
        <v>633</v>
      </c>
      <c r="D697" s="171"/>
      <c r="E697" s="174" t="s">
        <v>28</v>
      </c>
      <c r="F697" s="171">
        <v>0.8</v>
      </c>
      <c r="I697" s="143"/>
      <c r="J697" s="143"/>
      <c r="K697" s="145"/>
      <c r="L697" s="143"/>
      <c r="M697" s="145"/>
      <c r="N697" s="143"/>
    </row>
    <row r="698" spans="1:14" ht="16">
      <c r="A698" s="171"/>
      <c r="B698" s="208"/>
      <c r="C698" s="171"/>
      <c r="D698" s="171"/>
      <c r="E698" s="174"/>
      <c r="F698" s="177" t="s">
        <v>622</v>
      </c>
      <c r="I698" s="143"/>
      <c r="J698" s="143"/>
      <c r="K698" s="143"/>
      <c r="L698" s="143"/>
      <c r="M698" s="145"/>
      <c r="N698" s="147"/>
    </row>
    <row r="699" spans="1:14" ht="16">
      <c r="A699" s="171">
        <v>-4.4800000000000004</v>
      </c>
      <c r="B699" s="208"/>
      <c r="C699" s="173" t="s">
        <v>723</v>
      </c>
      <c r="D699" s="171"/>
      <c r="E699" s="174"/>
      <c r="F699" s="171">
        <v>15863.69</v>
      </c>
      <c r="I699" s="143"/>
      <c r="J699" s="143"/>
      <c r="K699" s="145"/>
      <c r="L699" s="143"/>
      <c r="M699" s="145"/>
      <c r="N699" s="146"/>
    </row>
    <row r="700" spans="1:14" ht="16">
      <c r="A700" s="171">
        <v>-4.4800000000000004</v>
      </c>
      <c r="B700" s="208"/>
      <c r="C700" s="171"/>
      <c r="D700" s="171"/>
      <c r="E700" s="174"/>
      <c r="F700" s="177" t="s">
        <v>622</v>
      </c>
      <c r="I700" s="143"/>
      <c r="J700" s="143"/>
      <c r="K700" s="144"/>
      <c r="L700" s="143"/>
      <c r="M700" s="145"/>
      <c r="N700" s="143"/>
    </row>
    <row r="701" spans="1:14" ht="16">
      <c r="A701" s="171">
        <v>4.4800000000000004</v>
      </c>
      <c r="B701" s="208"/>
      <c r="C701" s="173" t="s">
        <v>724</v>
      </c>
      <c r="D701" s="171"/>
      <c r="E701" s="174"/>
      <c r="F701" s="176">
        <v>1586.37</v>
      </c>
      <c r="I701" s="143"/>
      <c r="J701" s="143"/>
      <c r="K701" s="144"/>
      <c r="L701" s="143"/>
      <c r="M701" s="145"/>
      <c r="N701" s="143"/>
    </row>
    <row r="702" spans="1:14" ht="16">
      <c r="A702" s="171">
        <v>4.4800000000000004</v>
      </c>
      <c r="B702" s="208"/>
      <c r="C702" s="171"/>
      <c r="D702" s="171"/>
      <c r="E702" s="174"/>
      <c r="F702" s="177" t="s">
        <v>657</v>
      </c>
      <c r="I702" s="143"/>
      <c r="J702" s="143"/>
      <c r="K702" s="144"/>
      <c r="L702" s="143"/>
      <c r="M702" s="145"/>
      <c r="N702" s="143"/>
    </row>
    <row r="703" spans="1:14" ht="16">
      <c r="A703" s="186"/>
      <c r="B703" s="186"/>
      <c r="C703" s="186"/>
      <c r="D703" s="186"/>
      <c r="E703" s="186"/>
      <c r="F703" s="186"/>
      <c r="I703" s="143"/>
      <c r="J703" s="143"/>
      <c r="K703" s="144"/>
      <c r="L703" s="143"/>
      <c r="M703" s="145"/>
      <c r="N703" s="143"/>
    </row>
    <row r="704" spans="1:14" ht="16">
      <c r="A704" s="171"/>
      <c r="B704" s="171"/>
      <c r="C704" s="173" t="s">
        <v>1343</v>
      </c>
      <c r="D704" s="171"/>
      <c r="E704" s="174"/>
      <c r="F704" s="171"/>
      <c r="I704" s="143"/>
      <c r="J704" s="143"/>
      <c r="K704" s="144"/>
      <c r="L704" s="143"/>
      <c r="M704" s="145"/>
      <c r="N704" s="143"/>
    </row>
    <row r="705" spans="1:14" ht="16">
      <c r="A705" s="171"/>
      <c r="B705" s="171"/>
      <c r="C705" s="173" t="s">
        <v>891</v>
      </c>
      <c r="D705" s="171"/>
      <c r="E705" s="174"/>
      <c r="F705" s="171"/>
      <c r="I705" s="143"/>
      <c r="J705" s="143"/>
      <c r="K705" s="144"/>
      <c r="L705" s="143"/>
      <c r="M705" s="145"/>
      <c r="N705" s="143"/>
    </row>
    <row r="706" spans="1:14" ht="16">
      <c r="A706" s="171"/>
      <c r="B706" s="171"/>
      <c r="C706" s="173" t="s">
        <v>892</v>
      </c>
      <c r="D706" s="171"/>
      <c r="E706" s="174"/>
      <c r="F706" s="171"/>
      <c r="I706" s="143"/>
      <c r="J706" s="143"/>
      <c r="K706" s="144"/>
      <c r="L706" s="143"/>
      <c r="M706" s="145"/>
      <c r="N706" s="143"/>
    </row>
    <row r="707" spans="1:14">
      <c r="A707" s="171"/>
      <c r="B707" s="171"/>
      <c r="C707" s="173" t="s">
        <v>893</v>
      </c>
      <c r="D707" s="171"/>
      <c r="E707" s="174"/>
      <c r="F707" s="171"/>
    </row>
    <row r="708" spans="1:14">
      <c r="A708" s="171"/>
      <c r="B708" s="171"/>
      <c r="C708" s="177" t="s">
        <v>622</v>
      </c>
      <c r="D708" s="177" t="s">
        <v>622</v>
      </c>
      <c r="E708" s="174"/>
      <c r="F708" s="171"/>
    </row>
    <row r="709" spans="1:14">
      <c r="A709" s="171">
        <v>8</v>
      </c>
      <c r="B709" s="171" t="s">
        <v>378</v>
      </c>
      <c r="C709" s="173" t="s">
        <v>894</v>
      </c>
      <c r="D709" s="220">
        <v>4.0999999999999996</v>
      </c>
      <c r="E709" s="174" t="s">
        <v>613</v>
      </c>
      <c r="F709" s="171">
        <v>32.799999999999997</v>
      </c>
    </row>
    <row r="710" spans="1:14">
      <c r="A710" s="171">
        <v>8</v>
      </c>
      <c r="B710" s="171" t="s">
        <v>378</v>
      </c>
      <c r="C710" s="173" t="s">
        <v>895</v>
      </c>
      <c r="D710" s="220">
        <v>3.69</v>
      </c>
      <c r="E710" s="174" t="s">
        <v>613</v>
      </c>
      <c r="F710" s="171">
        <v>29.52</v>
      </c>
    </row>
    <row r="711" spans="1:14">
      <c r="A711" s="171">
        <v>8</v>
      </c>
      <c r="B711" s="171" t="s">
        <v>378</v>
      </c>
      <c r="C711" s="173" t="s">
        <v>896</v>
      </c>
      <c r="D711" s="220">
        <v>4.0999999999999996</v>
      </c>
      <c r="E711" s="174" t="s">
        <v>613</v>
      </c>
      <c r="F711" s="171">
        <v>32.799999999999997</v>
      </c>
    </row>
    <row r="712" spans="1:14">
      <c r="A712" s="171">
        <v>0.75</v>
      </c>
      <c r="B712" s="171" t="s">
        <v>22</v>
      </c>
      <c r="C712" s="173" t="s">
        <v>897</v>
      </c>
      <c r="D712" s="197">
        <v>176.4</v>
      </c>
      <c r="E712" s="174" t="s">
        <v>613</v>
      </c>
      <c r="F712" s="171">
        <v>132.30000000000001</v>
      </c>
    </row>
    <row r="713" spans="1:14">
      <c r="A713" s="171">
        <v>2.25</v>
      </c>
      <c r="B713" s="171" t="s">
        <v>898</v>
      </c>
      <c r="C713" s="173" t="s">
        <v>899</v>
      </c>
      <c r="D713" s="197">
        <v>140.41</v>
      </c>
      <c r="E713" s="174" t="s">
        <v>898</v>
      </c>
      <c r="F713" s="171">
        <v>315.92</v>
      </c>
    </row>
    <row r="714" spans="1:14">
      <c r="A714" s="171">
        <v>4.5</v>
      </c>
      <c r="B714" s="171" t="s">
        <v>898</v>
      </c>
      <c r="C714" s="173" t="s">
        <v>900</v>
      </c>
      <c r="D714" s="197">
        <v>65</v>
      </c>
      <c r="E714" s="174" t="s">
        <v>898</v>
      </c>
      <c r="F714" s="171">
        <v>292.5</v>
      </c>
    </row>
    <row r="715" spans="1:14">
      <c r="A715" s="171">
        <v>6</v>
      </c>
      <c r="B715" s="171" t="s">
        <v>378</v>
      </c>
      <c r="C715" s="173" t="s">
        <v>901</v>
      </c>
      <c r="D715" s="197">
        <v>8</v>
      </c>
      <c r="E715" s="174" t="s">
        <v>613</v>
      </c>
      <c r="F715" s="171">
        <v>48</v>
      </c>
    </row>
    <row r="716" spans="1:14">
      <c r="A716" s="171">
        <v>6</v>
      </c>
      <c r="B716" s="171" t="s">
        <v>378</v>
      </c>
      <c r="C716" s="173" t="s">
        <v>902</v>
      </c>
      <c r="D716" s="197">
        <v>8.61</v>
      </c>
      <c r="E716" s="174" t="s">
        <v>613</v>
      </c>
      <c r="F716" s="171">
        <v>51.66</v>
      </c>
    </row>
    <row r="717" spans="1:14">
      <c r="A717" s="171">
        <v>4</v>
      </c>
      <c r="B717" s="171" t="s">
        <v>378</v>
      </c>
      <c r="C717" s="173" t="s">
        <v>903</v>
      </c>
      <c r="D717" s="197">
        <v>8.61</v>
      </c>
      <c r="E717" s="174" t="s">
        <v>613</v>
      </c>
      <c r="F717" s="171">
        <v>34.44</v>
      </c>
    </row>
    <row r="718" spans="1:14">
      <c r="A718" s="171">
        <v>300</v>
      </c>
      <c r="B718" s="171" t="s">
        <v>904</v>
      </c>
      <c r="C718" s="173" t="s">
        <v>905</v>
      </c>
      <c r="D718" s="197">
        <v>30</v>
      </c>
      <c r="E718" s="174" t="s">
        <v>906</v>
      </c>
      <c r="F718" s="171">
        <v>90</v>
      </c>
    </row>
    <row r="719" spans="1:14">
      <c r="A719" s="171">
        <v>300</v>
      </c>
      <c r="B719" s="171" t="s">
        <v>904</v>
      </c>
      <c r="C719" s="173" t="s">
        <v>907</v>
      </c>
      <c r="D719" s="197">
        <v>44.99</v>
      </c>
      <c r="E719" s="174" t="s">
        <v>908</v>
      </c>
      <c r="F719" s="171">
        <v>26.99</v>
      </c>
    </row>
    <row r="720" spans="1:14">
      <c r="A720" s="171">
        <v>1.5</v>
      </c>
      <c r="B720" s="171" t="s">
        <v>22</v>
      </c>
      <c r="C720" s="173" t="s">
        <v>909</v>
      </c>
      <c r="D720" s="197">
        <v>20.95</v>
      </c>
      <c r="E720" s="174" t="s">
        <v>22</v>
      </c>
      <c r="F720" s="171">
        <v>31.43</v>
      </c>
    </row>
    <row r="721" spans="1:6">
      <c r="A721" s="171">
        <v>2.25</v>
      </c>
      <c r="B721" s="171" t="s">
        <v>898</v>
      </c>
      <c r="C721" s="173" t="s">
        <v>910</v>
      </c>
      <c r="D721" s="197">
        <v>212.41</v>
      </c>
      <c r="E721" s="174" t="s">
        <v>898</v>
      </c>
      <c r="F721" s="171">
        <v>477.92</v>
      </c>
    </row>
    <row r="722" spans="1:6">
      <c r="A722" s="171">
        <v>0.75</v>
      </c>
      <c r="B722" s="171" t="s">
        <v>898</v>
      </c>
      <c r="C722" s="173" t="s">
        <v>911</v>
      </c>
      <c r="D722" s="197">
        <v>205.21</v>
      </c>
      <c r="E722" s="174" t="s">
        <v>898</v>
      </c>
      <c r="F722" s="171">
        <v>153.91</v>
      </c>
    </row>
    <row r="723" spans="1:6">
      <c r="A723" s="171">
        <v>2.25</v>
      </c>
      <c r="B723" s="171" t="s">
        <v>898</v>
      </c>
      <c r="C723" s="173" t="s">
        <v>912</v>
      </c>
      <c r="D723" s="197">
        <v>185.21</v>
      </c>
      <c r="E723" s="174" t="s">
        <v>898</v>
      </c>
      <c r="F723" s="171">
        <v>416.72</v>
      </c>
    </row>
    <row r="724" spans="1:6">
      <c r="A724" s="171">
        <v>500</v>
      </c>
      <c r="B724" s="171" t="s">
        <v>904</v>
      </c>
      <c r="C724" s="173" t="s">
        <v>913</v>
      </c>
      <c r="D724" s="197">
        <v>52.25</v>
      </c>
      <c r="E724" s="174" t="s">
        <v>22</v>
      </c>
      <c r="F724" s="171">
        <v>26.13</v>
      </c>
    </row>
    <row r="725" spans="1:6">
      <c r="A725" s="171">
        <v>1</v>
      </c>
      <c r="B725" s="171" t="s">
        <v>378</v>
      </c>
      <c r="C725" s="173" t="s">
        <v>914</v>
      </c>
      <c r="D725" s="197">
        <v>131.21</v>
      </c>
      <c r="E725" s="174" t="s">
        <v>915</v>
      </c>
      <c r="F725" s="171">
        <v>131.21</v>
      </c>
    </row>
    <row r="726" spans="1:6">
      <c r="A726" s="171">
        <v>1</v>
      </c>
      <c r="B726" s="171" t="s">
        <v>378</v>
      </c>
      <c r="C726" s="173" t="s">
        <v>916</v>
      </c>
      <c r="D726" s="197">
        <v>12.3</v>
      </c>
      <c r="E726" s="174" t="s">
        <v>915</v>
      </c>
      <c r="F726" s="171">
        <v>12.3</v>
      </c>
    </row>
    <row r="727" spans="1:6">
      <c r="A727" s="171">
        <v>4</v>
      </c>
      <c r="B727" s="171" t="s">
        <v>378</v>
      </c>
      <c r="C727" s="204" t="s">
        <v>917</v>
      </c>
      <c r="D727" s="171">
        <v>756.8</v>
      </c>
      <c r="E727" s="174" t="s">
        <v>613</v>
      </c>
      <c r="F727" s="171">
        <v>3027.2</v>
      </c>
    </row>
    <row r="728" spans="1:6">
      <c r="A728" s="171">
        <v>2</v>
      </c>
      <c r="B728" s="171" t="s">
        <v>378</v>
      </c>
      <c r="C728" s="204" t="s">
        <v>918</v>
      </c>
      <c r="D728" s="171">
        <v>732.6</v>
      </c>
      <c r="E728" s="174" t="s">
        <v>613</v>
      </c>
      <c r="F728" s="171">
        <v>1465.2</v>
      </c>
    </row>
    <row r="729" spans="1:6">
      <c r="A729" s="171">
        <v>2</v>
      </c>
      <c r="B729" s="171" t="s">
        <v>378</v>
      </c>
      <c r="C729" s="204" t="s">
        <v>919</v>
      </c>
      <c r="D729" s="171">
        <v>507.1</v>
      </c>
      <c r="E729" s="174" t="s">
        <v>613</v>
      </c>
      <c r="F729" s="171">
        <v>1014.2</v>
      </c>
    </row>
    <row r="730" spans="1:6">
      <c r="A730" s="171"/>
      <c r="B730" s="171"/>
      <c r="C730" s="173" t="s">
        <v>920</v>
      </c>
      <c r="D730" s="171"/>
      <c r="E730" s="174"/>
      <c r="F730" s="171">
        <v>20</v>
      </c>
    </row>
    <row r="731" spans="1:6">
      <c r="A731" s="171"/>
      <c r="B731" s="171"/>
      <c r="C731" s="171"/>
      <c r="D731" s="171"/>
      <c r="E731" s="173"/>
      <c r="F731" s="171" t="s">
        <v>921</v>
      </c>
    </row>
    <row r="732" spans="1:6">
      <c r="A732" s="171"/>
      <c r="B732" s="171"/>
      <c r="C732" s="173" t="s">
        <v>1344</v>
      </c>
      <c r="D732" s="171"/>
      <c r="E732" s="173"/>
      <c r="F732" s="171">
        <v>7863.15</v>
      </c>
    </row>
    <row r="733" spans="1:6">
      <c r="A733" s="171"/>
      <c r="B733" s="171"/>
      <c r="C733" s="176"/>
      <c r="D733" s="176"/>
      <c r="E733" s="172"/>
      <c r="F733" s="177" t="s">
        <v>657</v>
      </c>
    </row>
    <row r="734" spans="1:6">
      <c r="A734" s="171"/>
      <c r="B734" s="171"/>
      <c r="C734" s="176" t="s">
        <v>922</v>
      </c>
      <c r="D734" s="176"/>
      <c r="E734" s="172"/>
      <c r="F734" s="175">
        <v>1386.8</v>
      </c>
    </row>
    <row r="735" spans="1:6">
      <c r="A735" s="186"/>
      <c r="B735" s="186"/>
      <c r="C735" s="186"/>
      <c r="D735" s="186"/>
      <c r="E735" s="186"/>
      <c r="F735" s="186"/>
    </row>
    <row r="736" spans="1:6">
      <c r="A736" s="221"/>
      <c r="B736" s="176" t="s">
        <v>923</v>
      </c>
      <c r="C736" s="176"/>
      <c r="D736" s="171"/>
      <c r="E736" s="174"/>
      <c r="F736" s="171"/>
    </row>
    <row r="737" spans="1:6">
      <c r="A737" s="196"/>
      <c r="B737" s="171"/>
      <c r="C737" s="171"/>
      <c r="D737" s="171"/>
      <c r="E737" s="174"/>
      <c r="F737" s="171"/>
    </row>
    <row r="738" spans="1:6">
      <c r="A738" s="196">
        <v>5</v>
      </c>
      <c r="B738" s="171" t="s">
        <v>924</v>
      </c>
      <c r="C738" s="222" t="s">
        <v>925</v>
      </c>
      <c r="D738" s="223">
        <v>160</v>
      </c>
      <c r="E738" s="174" t="s">
        <v>926</v>
      </c>
      <c r="F738" s="171">
        <v>800</v>
      </c>
    </row>
    <row r="739" spans="1:6">
      <c r="A739" s="196">
        <v>1</v>
      </c>
      <c r="B739" s="171" t="s">
        <v>15</v>
      </c>
      <c r="C739" s="171" t="s">
        <v>927</v>
      </c>
      <c r="D739" s="171">
        <v>75</v>
      </c>
      <c r="E739" s="174" t="s">
        <v>613</v>
      </c>
      <c r="F739" s="171">
        <v>75</v>
      </c>
    </row>
    <row r="740" spans="1:6">
      <c r="A740" s="196">
        <v>2.5</v>
      </c>
      <c r="B740" s="171" t="s">
        <v>15</v>
      </c>
      <c r="C740" s="171" t="s">
        <v>928</v>
      </c>
      <c r="D740" s="171">
        <v>756.8</v>
      </c>
      <c r="E740" s="174" t="s">
        <v>15</v>
      </c>
      <c r="F740" s="171">
        <v>1892</v>
      </c>
    </row>
    <row r="741" spans="1:6">
      <c r="A741" s="196"/>
      <c r="B741" s="171"/>
      <c r="C741" s="171" t="s">
        <v>745</v>
      </c>
      <c r="D741" s="188" t="s">
        <v>28</v>
      </c>
      <c r="E741" s="174"/>
      <c r="F741" s="171">
        <v>0.25</v>
      </c>
    </row>
    <row r="742" spans="1:6">
      <c r="A742" s="196"/>
      <c r="B742" s="171"/>
      <c r="C742" s="171"/>
      <c r="D742" s="171"/>
      <c r="E742" s="174"/>
      <c r="F742" s="177" t="s">
        <v>657</v>
      </c>
    </row>
    <row r="743" spans="1:6">
      <c r="A743" s="196"/>
      <c r="B743" s="171"/>
      <c r="C743" s="171"/>
      <c r="D743" s="171" t="s">
        <v>929</v>
      </c>
      <c r="E743" s="174" t="s">
        <v>657</v>
      </c>
      <c r="F743" s="176">
        <v>2767.25</v>
      </c>
    </row>
    <row r="744" spans="1:6">
      <c r="A744" s="186"/>
      <c r="B744" s="186"/>
      <c r="C744" s="186"/>
      <c r="D744" s="186"/>
      <c r="E744" s="186"/>
      <c r="F744" s="186"/>
    </row>
    <row r="745" spans="1:6">
      <c r="A745" s="174">
        <v>46</v>
      </c>
      <c r="B745" s="171" t="s">
        <v>627</v>
      </c>
      <c r="C745" s="173" t="s">
        <v>930</v>
      </c>
      <c r="D745" s="171"/>
      <c r="E745" s="173"/>
      <c r="F745" s="171"/>
    </row>
    <row r="746" spans="1:6">
      <c r="A746" s="171"/>
      <c r="B746" s="171"/>
      <c r="C746" s="173" t="s">
        <v>931</v>
      </c>
      <c r="D746" s="171"/>
      <c r="E746" s="173"/>
      <c r="F746" s="171"/>
    </row>
    <row r="747" spans="1:6">
      <c r="A747" s="171"/>
      <c r="B747" s="171"/>
      <c r="C747" s="173" t="s">
        <v>932</v>
      </c>
      <c r="D747" s="171"/>
      <c r="E747" s="173" t="s">
        <v>619</v>
      </c>
      <c r="F747" s="171"/>
    </row>
    <row r="748" spans="1:6">
      <c r="A748" s="171"/>
      <c r="B748" s="171"/>
      <c r="C748" s="173" t="s">
        <v>933</v>
      </c>
      <c r="D748" s="171"/>
      <c r="E748" s="173"/>
      <c r="F748" s="171"/>
    </row>
    <row r="749" spans="1:6">
      <c r="A749" s="171"/>
      <c r="B749" s="171"/>
      <c r="C749" s="173" t="s">
        <v>934</v>
      </c>
      <c r="D749" s="171"/>
      <c r="E749" s="173"/>
      <c r="F749" s="171"/>
    </row>
    <row r="750" spans="1:6">
      <c r="A750" s="171"/>
      <c r="B750" s="171"/>
      <c r="C750" s="173" t="s">
        <v>935</v>
      </c>
      <c r="D750" s="171"/>
      <c r="E750" s="173"/>
      <c r="F750" s="171"/>
    </row>
    <row r="751" spans="1:6">
      <c r="A751" s="171"/>
      <c r="B751" s="171"/>
      <c r="C751" s="173" t="s">
        <v>936</v>
      </c>
      <c r="D751" s="171"/>
      <c r="E751" s="173"/>
      <c r="F751" s="171"/>
    </row>
    <row r="752" spans="1:6">
      <c r="A752" s="171"/>
      <c r="B752" s="171"/>
      <c r="C752" s="173" t="s">
        <v>937</v>
      </c>
      <c r="D752" s="171"/>
      <c r="E752" s="173"/>
      <c r="F752" s="171"/>
    </row>
    <row r="753" spans="1:6">
      <c r="A753" s="171"/>
      <c r="B753" s="171"/>
      <c r="C753" s="173" t="s">
        <v>938</v>
      </c>
      <c r="D753" s="171"/>
      <c r="E753" s="173"/>
      <c r="F753" s="171"/>
    </row>
    <row r="754" spans="1:6">
      <c r="A754" s="171"/>
      <c r="B754" s="171"/>
      <c r="C754" s="177" t="s">
        <v>657</v>
      </c>
      <c r="D754" s="171"/>
      <c r="E754" s="173"/>
      <c r="F754" s="171"/>
    </row>
    <row r="755" spans="1:6">
      <c r="A755" s="171"/>
      <c r="B755" s="171"/>
      <c r="C755" s="171"/>
      <c r="D755" s="171"/>
      <c r="E755" s="173"/>
      <c r="F755" s="171"/>
    </row>
    <row r="756" spans="1:6">
      <c r="A756" s="171">
        <v>1</v>
      </c>
      <c r="B756" s="171" t="s">
        <v>21</v>
      </c>
      <c r="C756" s="173" t="s">
        <v>939</v>
      </c>
      <c r="D756" s="218">
        <v>45.72</v>
      </c>
      <c r="E756" s="173" t="s">
        <v>21</v>
      </c>
      <c r="F756" s="171">
        <v>45.72</v>
      </c>
    </row>
    <row r="757" spans="1:6">
      <c r="A757" s="171">
        <v>1</v>
      </c>
      <c r="B757" s="171" t="s">
        <v>940</v>
      </c>
      <c r="C757" s="173" t="s">
        <v>941</v>
      </c>
      <c r="D757" s="218">
        <v>5</v>
      </c>
      <c r="E757" s="173" t="s">
        <v>940</v>
      </c>
      <c r="F757" s="171">
        <v>5</v>
      </c>
    </row>
    <row r="758" spans="1:6">
      <c r="A758" s="171"/>
      <c r="B758" s="171" t="s">
        <v>28</v>
      </c>
      <c r="C758" s="173" t="s">
        <v>942</v>
      </c>
      <c r="D758" s="171"/>
      <c r="E758" s="173" t="s">
        <v>28</v>
      </c>
      <c r="F758" s="171">
        <v>7.28</v>
      </c>
    </row>
    <row r="759" spans="1:6">
      <c r="A759" s="171"/>
      <c r="B759" s="171"/>
      <c r="C759" s="171"/>
      <c r="D759" s="171"/>
      <c r="E759" s="173"/>
      <c r="F759" s="177" t="s">
        <v>622</v>
      </c>
    </row>
    <row r="760" spans="1:6">
      <c r="A760" s="171"/>
      <c r="B760" s="171"/>
      <c r="C760" s="174" t="s">
        <v>943</v>
      </c>
      <c r="D760" s="171"/>
      <c r="E760" s="173"/>
      <c r="F760" s="171">
        <v>58</v>
      </c>
    </row>
    <row r="761" spans="1:6">
      <c r="A761" s="171"/>
      <c r="B761" s="171"/>
      <c r="C761" s="171"/>
      <c r="D761" s="171"/>
      <c r="E761" s="173"/>
      <c r="F761" s="177" t="s">
        <v>657</v>
      </c>
    </row>
    <row r="762" spans="1:6">
      <c r="A762" s="186"/>
      <c r="B762" s="186"/>
      <c r="C762" s="186"/>
      <c r="D762" s="186"/>
      <c r="E762" s="186"/>
      <c r="F762" s="186"/>
    </row>
    <row r="763" spans="1:6">
      <c r="A763" s="174">
        <v>47</v>
      </c>
      <c r="B763" s="171" t="s">
        <v>627</v>
      </c>
      <c r="C763" s="173" t="s">
        <v>1345</v>
      </c>
      <c r="D763" s="171"/>
      <c r="E763" s="173"/>
      <c r="F763" s="171"/>
    </row>
    <row r="764" spans="1:6">
      <c r="A764" s="171"/>
      <c r="B764" s="171"/>
      <c r="C764" s="173" t="s">
        <v>944</v>
      </c>
      <c r="D764" s="171"/>
      <c r="E764" s="173"/>
      <c r="F764" s="171"/>
    </row>
    <row r="765" spans="1:6">
      <c r="A765" s="171"/>
      <c r="B765" s="171"/>
      <c r="C765" s="173" t="s">
        <v>945</v>
      </c>
      <c r="D765" s="171"/>
      <c r="E765" s="173"/>
      <c r="F765" s="171"/>
    </row>
    <row r="766" spans="1:6">
      <c r="A766" s="171"/>
      <c r="B766" s="171"/>
      <c r="C766" s="173" t="s">
        <v>946</v>
      </c>
      <c r="D766" s="171"/>
      <c r="E766" s="173"/>
      <c r="F766" s="171"/>
    </row>
    <row r="767" spans="1:6">
      <c r="A767" s="171"/>
      <c r="B767" s="171"/>
      <c r="C767" s="173" t="s">
        <v>947</v>
      </c>
      <c r="D767" s="171"/>
      <c r="E767" s="173"/>
      <c r="F767" s="171"/>
    </row>
    <row r="768" spans="1:6">
      <c r="A768" s="171"/>
      <c r="B768" s="171"/>
      <c r="C768" s="177" t="s">
        <v>622</v>
      </c>
      <c r="D768" s="177" t="s">
        <v>622</v>
      </c>
      <c r="E768" s="173"/>
      <c r="F768" s="171"/>
    </row>
    <row r="769" spans="1:6">
      <c r="A769" s="171">
        <v>1</v>
      </c>
      <c r="B769" s="171" t="s">
        <v>948</v>
      </c>
      <c r="C769" s="173" t="s">
        <v>949</v>
      </c>
      <c r="D769" s="218">
        <v>85</v>
      </c>
      <c r="E769" s="173" t="s">
        <v>613</v>
      </c>
      <c r="F769" s="171">
        <v>85</v>
      </c>
    </row>
    <row r="770" spans="1:6">
      <c r="A770" s="171"/>
      <c r="B770" s="171" t="s">
        <v>28</v>
      </c>
      <c r="C770" s="173" t="s">
        <v>950</v>
      </c>
      <c r="D770" s="171"/>
      <c r="E770" s="173" t="s">
        <v>28</v>
      </c>
      <c r="F770" s="171">
        <v>7.5</v>
      </c>
    </row>
    <row r="771" spans="1:6">
      <c r="A771" s="171"/>
      <c r="B771" s="171" t="s">
        <v>28</v>
      </c>
      <c r="C771" s="173" t="s">
        <v>951</v>
      </c>
      <c r="D771" s="171"/>
      <c r="E771" s="173" t="s">
        <v>28</v>
      </c>
      <c r="F771" s="171">
        <v>2.5</v>
      </c>
    </row>
    <row r="772" spans="1:6">
      <c r="A772" s="171"/>
      <c r="B772" s="171"/>
      <c r="C772" s="173" t="s">
        <v>952</v>
      </c>
      <c r="D772" s="171"/>
      <c r="E772" s="173"/>
      <c r="F772" s="177" t="s">
        <v>622</v>
      </c>
    </row>
    <row r="773" spans="1:6">
      <c r="A773" s="171"/>
      <c r="B773" s="171"/>
      <c r="C773" s="174" t="s">
        <v>943</v>
      </c>
      <c r="D773" s="171"/>
      <c r="E773" s="173"/>
      <c r="F773" s="171">
        <v>95</v>
      </c>
    </row>
    <row r="774" spans="1:6">
      <c r="A774" s="171"/>
      <c r="B774" s="171"/>
      <c r="C774" s="171"/>
      <c r="D774" s="171"/>
      <c r="E774" s="173"/>
      <c r="F774" s="177" t="s">
        <v>657</v>
      </c>
    </row>
    <row r="775" spans="1:6">
      <c r="A775" s="174">
        <v>48</v>
      </c>
      <c r="B775" s="171" t="s">
        <v>627</v>
      </c>
      <c r="C775" s="173" t="s">
        <v>1346</v>
      </c>
      <c r="D775" s="171"/>
      <c r="E775" s="173"/>
      <c r="F775" s="171"/>
    </row>
    <row r="776" spans="1:6">
      <c r="A776" s="171"/>
      <c r="B776" s="171"/>
      <c r="C776" s="173" t="s">
        <v>953</v>
      </c>
      <c r="D776" s="171"/>
      <c r="E776" s="173"/>
      <c r="F776" s="173" t="s">
        <v>619</v>
      </c>
    </row>
    <row r="777" spans="1:6">
      <c r="A777" s="171"/>
      <c r="B777" s="171"/>
      <c r="C777" s="177" t="s">
        <v>622</v>
      </c>
      <c r="D777" s="171"/>
      <c r="E777" s="173"/>
      <c r="F777" s="171"/>
    </row>
    <row r="778" spans="1:6">
      <c r="A778" s="171">
        <v>1</v>
      </c>
      <c r="B778" s="171" t="s">
        <v>948</v>
      </c>
      <c r="C778" s="173" t="s">
        <v>954</v>
      </c>
      <c r="D778" s="218">
        <v>50</v>
      </c>
      <c r="E778" s="173" t="s">
        <v>613</v>
      </c>
      <c r="F778" s="171">
        <v>50</v>
      </c>
    </row>
    <row r="779" spans="1:6">
      <c r="A779" s="171"/>
      <c r="B779" s="171" t="s">
        <v>28</v>
      </c>
      <c r="C779" s="173" t="s">
        <v>955</v>
      </c>
      <c r="D779" s="171"/>
      <c r="E779" s="173" t="s">
        <v>28</v>
      </c>
      <c r="F779" s="171">
        <v>5</v>
      </c>
    </row>
    <row r="780" spans="1:6">
      <c r="A780" s="171"/>
      <c r="B780" s="171"/>
      <c r="C780" s="171"/>
      <c r="D780" s="171"/>
      <c r="E780" s="173"/>
      <c r="F780" s="177" t="s">
        <v>622</v>
      </c>
    </row>
    <row r="781" spans="1:6">
      <c r="A781" s="171"/>
      <c r="B781" s="171"/>
      <c r="C781" s="174" t="s">
        <v>956</v>
      </c>
      <c r="D781" s="171"/>
      <c r="E781" s="173"/>
      <c r="F781" s="171">
        <v>55</v>
      </c>
    </row>
    <row r="782" spans="1:6">
      <c r="A782" s="171"/>
      <c r="B782" s="171"/>
      <c r="C782" s="171"/>
      <c r="D782" s="171"/>
      <c r="E782" s="173"/>
      <c r="F782" s="177" t="s">
        <v>657</v>
      </c>
    </row>
    <row r="783" spans="1:6">
      <c r="A783" s="186"/>
      <c r="B783" s="186"/>
      <c r="C783" s="186"/>
      <c r="D783" s="186"/>
      <c r="E783" s="186"/>
      <c r="F783" s="186"/>
    </row>
    <row r="784" spans="1:6">
      <c r="A784" s="174" t="s">
        <v>957</v>
      </c>
      <c r="B784" s="171" t="s">
        <v>627</v>
      </c>
      <c r="C784" s="173" t="s">
        <v>958</v>
      </c>
      <c r="D784" s="171"/>
      <c r="E784" s="173"/>
      <c r="F784" s="171"/>
    </row>
    <row r="785" spans="1:6">
      <c r="A785" s="171"/>
      <c r="B785" s="171"/>
      <c r="C785" s="177" t="s">
        <v>622</v>
      </c>
      <c r="D785" s="177" t="s">
        <v>622</v>
      </c>
      <c r="E785" s="173"/>
      <c r="F785" s="171"/>
    </row>
    <row r="786" spans="1:6">
      <c r="A786" s="171">
        <v>1</v>
      </c>
      <c r="B786" s="171" t="s">
        <v>948</v>
      </c>
      <c r="C786" s="173" t="s">
        <v>959</v>
      </c>
      <c r="D786" s="218">
        <v>1.2</v>
      </c>
      <c r="E786" s="173" t="s">
        <v>613</v>
      </c>
      <c r="F786" s="171">
        <v>1.2</v>
      </c>
    </row>
    <row r="787" spans="1:6">
      <c r="A787" s="171"/>
      <c r="B787" s="171" t="s">
        <v>28</v>
      </c>
      <c r="C787" s="173" t="s">
        <v>955</v>
      </c>
      <c r="D787" s="171"/>
      <c r="E787" s="173" t="s">
        <v>28</v>
      </c>
      <c r="F787" s="171">
        <v>0.3</v>
      </c>
    </row>
    <row r="788" spans="1:6">
      <c r="A788" s="171"/>
      <c r="B788" s="171"/>
      <c r="C788" s="171"/>
      <c r="D788" s="171"/>
      <c r="E788" s="173"/>
      <c r="F788" s="177" t="s">
        <v>622</v>
      </c>
    </row>
    <row r="789" spans="1:6">
      <c r="A789" s="171"/>
      <c r="B789" s="171"/>
      <c r="C789" s="174" t="s">
        <v>956</v>
      </c>
      <c r="D789" s="171"/>
      <c r="E789" s="173"/>
      <c r="F789" s="171">
        <v>1.5</v>
      </c>
    </row>
    <row r="790" spans="1:6">
      <c r="A790" s="186"/>
      <c r="B790" s="186"/>
      <c r="C790" s="186"/>
      <c r="D790" s="186"/>
      <c r="E790" s="186"/>
      <c r="F790" s="186"/>
    </row>
    <row r="791" spans="1:6">
      <c r="A791" s="174" t="s">
        <v>960</v>
      </c>
      <c r="B791" s="171"/>
      <c r="C791" s="173" t="s">
        <v>961</v>
      </c>
      <c r="D791" s="171"/>
      <c r="E791" s="173"/>
      <c r="F791" s="171"/>
    </row>
    <row r="792" spans="1:6">
      <c r="A792" s="171"/>
      <c r="B792" s="171"/>
      <c r="C792" s="177" t="s">
        <v>622</v>
      </c>
      <c r="D792" s="171"/>
      <c r="E792" s="173"/>
      <c r="F792" s="171"/>
    </row>
    <row r="793" spans="1:6">
      <c r="A793" s="171">
        <v>4.32</v>
      </c>
      <c r="B793" s="171" t="s">
        <v>79</v>
      </c>
      <c r="C793" s="173" t="s">
        <v>962</v>
      </c>
      <c r="D793" s="171">
        <v>106.26</v>
      </c>
      <c r="E793" s="173" t="s">
        <v>79</v>
      </c>
      <c r="F793" s="171">
        <v>459.04</v>
      </c>
    </row>
    <row r="794" spans="1:6">
      <c r="A794" s="171">
        <v>1.44</v>
      </c>
      <c r="B794" s="171" t="s">
        <v>79</v>
      </c>
      <c r="C794" s="173" t="s">
        <v>963</v>
      </c>
      <c r="D794" s="218">
        <v>69.099999999999994</v>
      </c>
      <c r="E794" s="173" t="s">
        <v>79</v>
      </c>
      <c r="F794" s="171">
        <v>99.5</v>
      </c>
    </row>
    <row r="795" spans="1:6">
      <c r="A795" s="171">
        <v>1.44</v>
      </c>
      <c r="B795" s="171" t="s">
        <v>79</v>
      </c>
      <c r="C795" s="173" t="s">
        <v>964</v>
      </c>
      <c r="D795" s="171">
        <v>271.95</v>
      </c>
      <c r="E795" s="173" t="s">
        <v>79</v>
      </c>
      <c r="F795" s="171">
        <v>391.61</v>
      </c>
    </row>
    <row r="796" spans="1:6">
      <c r="A796" s="171">
        <v>1.44</v>
      </c>
      <c r="B796" s="171" t="s">
        <v>79</v>
      </c>
      <c r="C796" s="173" t="s">
        <v>965</v>
      </c>
      <c r="D796" s="171">
        <v>735.5</v>
      </c>
      <c r="E796" s="173" t="s">
        <v>79</v>
      </c>
      <c r="F796" s="171">
        <v>1059.1199999999999</v>
      </c>
    </row>
    <row r="797" spans="1:6">
      <c r="A797" s="171">
        <v>2.88</v>
      </c>
      <c r="B797" s="171" t="s">
        <v>79</v>
      </c>
      <c r="C797" s="173" t="s">
        <v>966</v>
      </c>
      <c r="D797" s="218">
        <v>10</v>
      </c>
      <c r="E797" s="173" t="s">
        <v>79</v>
      </c>
      <c r="F797" s="171">
        <v>28.8</v>
      </c>
    </row>
    <row r="798" spans="1:6">
      <c r="A798" s="171">
        <v>20</v>
      </c>
      <c r="B798" s="171" t="s">
        <v>967</v>
      </c>
      <c r="C798" s="173" t="s">
        <v>968</v>
      </c>
      <c r="D798" s="218">
        <v>46.1</v>
      </c>
      <c r="E798" s="173" t="s">
        <v>967</v>
      </c>
      <c r="F798" s="171">
        <v>922</v>
      </c>
    </row>
    <row r="799" spans="1:6">
      <c r="A799" s="171">
        <v>42</v>
      </c>
      <c r="B799" s="171" t="s">
        <v>969</v>
      </c>
      <c r="C799" s="173" t="s">
        <v>970</v>
      </c>
      <c r="D799" s="199">
        <v>17.5</v>
      </c>
      <c r="E799" s="173" t="s">
        <v>969</v>
      </c>
      <c r="F799" s="171">
        <v>735</v>
      </c>
    </row>
    <row r="800" spans="1:6">
      <c r="A800" s="171">
        <v>4.32</v>
      </c>
      <c r="B800" s="171" t="s">
        <v>79</v>
      </c>
      <c r="C800" s="173" t="s">
        <v>971</v>
      </c>
      <c r="D800" s="171">
        <v>36.96</v>
      </c>
      <c r="E800" s="173" t="s">
        <v>79</v>
      </c>
      <c r="F800" s="171">
        <v>159.66999999999999</v>
      </c>
    </row>
    <row r="801" spans="1:6">
      <c r="A801" s="174" t="s">
        <v>972</v>
      </c>
      <c r="B801" s="171"/>
      <c r="C801" s="173" t="s">
        <v>973</v>
      </c>
      <c r="D801" s="171"/>
      <c r="E801" s="173"/>
      <c r="F801" s="171">
        <v>2000</v>
      </c>
    </row>
    <row r="802" spans="1:6">
      <c r="A802" s="171"/>
      <c r="B802" s="171"/>
      <c r="C802" s="171"/>
      <c r="D802" s="171"/>
      <c r="E802" s="173"/>
      <c r="F802" s="177" t="s">
        <v>622</v>
      </c>
    </row>
    <row r="803" spans="1:6">
      <c r="A803" s="171"/>
      <c r="B803" s="171"/>
      <c r="C803" s="173" t="s">
        <v>974</v>
      </c>
      <c r="D803" s="171"/>
      <c r="E803" s="173"/>
      <c r="F803" s="171">
        <v>5854.74</v>
      </c>
    </row>
    <row r="804" spans="1:6">
      <c r="A804" s="171"/>
      <c r="B804" s="171"/>
      <c r="C804" s="171"/>
      <c r="D804" s="171"/>
      <c r="E804" s="173"/>
      <c r="F804" s="177" t="s">
        <v>622</v>
      </c>
    </row>
    <row r="805" spans="1:6">
      <c r="A805" s="171"/>
      <c r="B805" s="171"/>
      <c r="C805" s="173" t="s">
        <v>975</v>
      </c>
      <c r="D805" s="171"/>
      <c r="E805" s="173"/>
      <c r="F805" s="176">
        <v>292.74</v>
      </c>
    </row>
    <row r="806" spans="1:6">
      <c r="A806" s="171"/>
      <c r="B806" s="171"/>
      <c r="C806" s="171"/>
      <c r="D806" s="171"/>
      <c r="E806" s="173"/>
      <c r="F806" s="177" t="s">
        <v>657</v>
      </c>
    </row>
    <row r="807" spans="1:6">
      <c r="A807" s="171"/>
      <c r="B807" s="171"/>
      <c r="C807" s="171"/>
      <c r="D807" s="171"/>
      <c r="E807" s="173"/>
      <c r="F807" s="171"/>
    </row>
    <row r="808" spans="1:6">
      <c r="A808" s="174" t="s">
        <v>976</v>
      </c>
      <c r="B808" s="171"/>
      <c r="C808" s="173" t="s">
        <v>977</v>
      </c>
      <c r="D808" s="171"/>
      <c r="E808" s="173"/>
      <c r="F808" s="171"/>
    </row>
    <row r="809" spans="1:6">
      <c r="A809" s="171"/>
      <c r="B809" s="171"/>
      <c r="C809" s="177" t="s">
        <v>622</v>
      </c>
      <c r="D809" s="171"/>
      <c r="E809" s="173"/>
      <c r="F809" s="171"/>
    </row>
    <row r="810" spans="1:6">
      <c r="A810" s="171">
        <v>0.1</v>
      </c>
      <c r="B810" s="171" t="s">
        <v>79</v>
      </c>
      <c r="C810" s="173" t="s">
        <v>962</v>
      </c>
      <c r="D810" s="171">
        <v>212.52</v>
      </c>
      <c r="E810" s="173" t="s">
        <v>79</v>
      </c>
      <c r="F810" s="171">
        <v>21.25</v>
      </c>
    </row>
    <row r="811" spans="1:6">
      <c r="A811" s="171">
        <v>6.3</v>
      </c>
      <c r="B811" s="171" t="s">
        <v>969</v>
      </c>
      <c r="C811" s="173" t="s">
        <v>978</v>
      </c>
      <c r="D811" s="199">
        <v>34.6</v>
      </c>
      <c r="E811" s="173" t="s">
        <v>969</v>
      </c>
      <c r="F811" s="171">
        <v>217.98</v>
      </c>
    </row>
    <row r="812" spans="1:6">
      <c r="A812" s="171">
        <v>6.3</v>
      </c>
      <c r="B812" s="171" t="s">
        <v>969</v>
      </c>
      <c r="C812" s="173" t="s">
        <v>979</v>
      </c>
      <c r="D812" s="171">
        <v>17.5</v>
      </c>
      <c r="E812" s="173" t="s">
        <v>969</v>
      </c>
      <c r="F812" s="171">
        <v>110.25</v>
      </c>
    </row>
    <row r="813" spans="1:6">
      <c r="A813" s="171">
        <v>3.15</v>
      </c>
      <c r="B813" s="171" t="s">
        <v>485</v>
      </c>
      <c r="C813" s="173" t="s">
        <v>980</v>
      </c>
      <c r="D813" s="171">
        <v>36.299999999999997</v>
      </c>
      <c r="E813" s="173" t="s">
        <v>485</v>
      </c>
      <c r="F813" s="171">
        <v>114.35</v>
      </c>
    </row>
    <row r="814" spans="1:6">
      <c r="A814" s="171">
        <v>0.25</v>
      </c>
      <c r="B814" s="171" t="s">
        <v>948</v>
      </c>
      <c r="C814" s="173" t="s">
        <v>981</v>
      </c>
      <c r="D814" s="171">
        <v>884.4</v>
      </c>
      <c r="E814" s="173" t="s">
        <v>948</v>
      </c>
      <c r="F814" s="171">
        <v>221.1</v>
      </c>
    </row>
    <row r="815" spans="1:6">
      <c r="A815" s="171">
        <v>0.2</v>
      </c>
      <c r="B815" s="171" t="s">
        <v>948</v>
      </c>
      <c r="C815" s="173" t="s">
        <v>982</v>
      </c>
      <c r="D815" s="171">
        <v>821.7</v>
      </c>
      <c r="E815" s="173" t="s">
        <v>948</v>
      </c>
      <c r="F815" s="171">
        <v>164.34</v>
      </c>
    </row>
    <row r="816" spans="1:6">
      <c r="A816" s="171"/>
      <c r="B816" s="171"/>
      <c r="C816" s="173" t="s">
        <v>983</v>
      </c>
      <c r="D816" s="173" t="s">
        <v>619</v>
      </c>
      <c r="E816" s="173" t="s">
        <v>619</v>
      </c>
      <c r="F816" s="171">
        <v>0</v>
      </c>
    </row>
    <row r="817" spans="1:6">
      <c r="A817" s="171"/>
      <c r="B817" s="171"/>
      <c r="C817" s="171"/>
      <c r="D817" s="171"/>
      <c r="E817" s="173" t="s">
        <v>619</v>
      </c>
      <c r="F817" s="177" t="s">
        <v>622</v>
      </c>
    </row>
    <row r="818" spans="1:6">
      <c r="A818" s="173" t="s">
        <v>619</v>
      </c>
      <c r="B818" s="171" t="s">
        <v>619</v>
      </c>
      <c r="C818" s="173" t="s">
        <v>975</v>
      </c>
      <c r="D818" s="171"/>
      <c r="E818" s="173"/>
      <c r="F818" s="176">
        <v>849.27</v>
      </c>
    </row>
    <row r="819" spans="1:6">
      <c r="A819" s="171"/>
      <c r="B819" s="171"/>
      <c r="C819" s="173" t="s">
        <v>619</v>
      </c>
      <c r="D819" s="171"/>
      <c r="E819" s="173"/>
      <c r="F819" s="177" t="s">
        <v>622</v>
      </c>
    </row>
    <row r="820" spans="1:6">
      <c r="A820" s="174" t="s">
        <v>984</v>
      </c>
      <c r="B820" s="171"/>
      <c r="C820" s="173" t="s">
        <v>985</v>
      </c>
      <c r="D820" s="171"/>
      <c r="E820" s="173"/>
      <c r="F820" s="171"/>
    </row>
    <row r="821" spans="1:6">
      <c r="A821" s="171"/>
      <c r="B821" s="171"/>
      <c r="C821" s="177" t="s">
        <v>622</v>
      </c>
      <c r="D821" s="171"/>
      <c r="E821" s="173"/>
      <c r="F821" s="171"/>
    </row>
    <row r="822" spans="1:6">
      <c r="A822" s="187">
        <v>0.48599999999999999</v>
      </c>
      <c r="B822" s="171" t="s">
        <v>986</v>
      </c>
      <c r="C822" s="173" t="s">
        <v>962</v>
      </c>
      <c r="D822" s="171">
        <v>106.26</v>
      </c>
      <c r="E822" s="173" t="s">
        <v>986</v>
      </c>
      <c r="F822" s="171">
        <v>51.64</v>
      </c>
    </row>
    <row r="823" spans="1:6">
      <c r="A823" s="187">
        <v>0.48599999999999999</v>
      </c>
      <c r="B823" s="171" t="s">
        <v>986</v>
      </c>
      <c r="C823" s="173" t="s">
        <v>987</v>
      </c>
      <c r="D823" s="171">
        <v>4394.7</v>
      </c>
      <c r="E823" s="173" t="s">
        <v>986</v>
      </c>
      <c r="F823" s="171">
        <v>2135.8200000000002</v>
      </c>
    </row>
    <row r="824" spans="1:6">
      <c r="A824" s="171">
        <v>81.75</v>
      </c>
      <c r="B824" s="171" t="s">
        <v>384</v>
      </c>
      <c r="C824" s="173" t="s">
        <v>988</v>
      </c>
      <c r="D824" s="171">
        <v>47.3</v>
      </c>
      <c r="E824" s="173" t="s">
        <v>384</v>
      </c>
      <c r="F824" s="171">
        <v>3866.78</v>
      </c>
    </row>
    <row r="825" spans="1:6">
      <c r="A825" s="171">
        <v>7.2</v>
      </c>
      <c r="B825" s="171" t="s">
        <v>384</v>
      </c>
      <c r="C825" s="173" t="s">
        <v>989</v>
      </c>
      <c r="D825" s="171">
        <v>47.3</v>
      </c>
      <c r="E825" s="173" t="s">
        <v>384</v>
      </c>
      <c r="F825" s="171">
        <v>340.56</v>
      </c>
    </row>
    <row r="826" spans="1:6">
      <c r="A826" s="171">
        <v>43.68</v>
      </c>
      <c r="B826" s="171" t="s">
        <v>384</v>
      </c>
      <c r="C826" s="173" t="s">
        <v>990</v>
      </c>
      <c r="D826" s="171">
        <v>47.3</v>
      </c>
      <c r="E826" s="173" t="s">
        <v>384</v>
      </c>
      <c r="F826" s="171">
        <v>2066.06</v>
      </c>
    </row>
    <row r="827" spans="1:6">
      <c r="A827" s="171">
        <v>132.63</v>
      </c>
      <c r="B827" s="171" t="s">
        <v>384</v>
      </c>
      <c r="C827" s="173" t="s">
        <v>991</v>
      </c>
      <c r="D827" s="171">
        <v>41.6</v>
      </c>
      <c r="E827" s="173" t="s">
        <v>384</v>
      </c>
      <c r="F827" s="171">
        <v>5517.41</v>
      </c>
    </row>
    <row r="828" spans="1:6">
      <c r="A828" s="171">
        <v>2.2000000000000002</v>
      </c>
      <c r="B828" s="171" t="s">
        <v>485</v>
      </c>
      <c r="C828" s="173" t="s">
        <v>992</v>
      </c>
      <c r="D828" s="218">
        <v>970</v>
      </c>
      <c r="E828" s="173" t="s">
        <v>485</v>
      </c>
      <c r="F828" s="171">
        <v>2134</v>
      </c>
    </row>
    <row r="829" spans="1:6">
      <c r="A829" s="188" t="s">
        <v>3</v>
      </c>
      <c r="B829" s="171"/>
      <c r="C829" s="173" t="s">
        <v>993</v>
      </c>
      <c r="D829" s="188" t="s">
        <v>3</v>
      </c>
      <c r="E829" s="173"/>
      <c r="F829" s="171">
        <v>250</v>
      </c>
    </row>
    <row r="830" spans="1:6">
      <c r="A830" s="188" t="s">
        <v>3</v>
      </c>
      <c r="B830" s="171"/>
      <c r="C830" s="173" t="s">
        <v>994</v>
      </c>
      <c r="D830" s="188" t="s">
        <v>3</v>
      </c>
      <c r="E830" s="173"/>
      <c r="F830" s="171">
        <v>20.47</v>
      </c>
    </row>
    <row r="831" spans="1:6">
      <c r="A831" s="171"/>
      <c r="B831" s="171"/>
      <c r="C831" s="171"/>
      <c r="D831" s="171"/>
      <c r="E831" s="173"/>
      <c r="F831" s="177" t="s">
        <v>622</v>
      </c>
    </row>
    <row r="832" spans="1:6">
      <c r="A832" s="171"/>
      <c r="B832" s="171"/>
      <c r="C832" s="171"/>
      <c r="D832" s="171"/>
      <c r="E832" s="173"/>
      <c r="F832" s="171">
        <v>16382.74</v>
      </c>
    </row>
    <row r="833" spans="1:6">
      <c r="A833" s="186"/>
      <c r="B833" s="186"/>
      <c r="C833" s="186"/>
      <c r="D833" s="186"/>
      <c r="E833" s="186"/>
      <c r="F833" s="186"/>
    </row>
    <row r="834" spans="1:6">
      <c r="A834" s="184">
        <v>52</v>
      </c>
      <c r="B834" s="171" t="s">
        <v>627</v>
      </c>
      <c r="C834" s="173" t="s">
        <v>995</v>
      </c>
      <c r="D834" s="171"/>
      <c r="E834" s="173"/>
      <c r="F834" s="171"/>
    </row>
    <row r="835" spans="1:6">
      <c r="A835" s="171"/>
      <c r="B835" s="171"/>
      <c r="C835" s="173" t="s">
        <v>996</v>
      </c>
      <c r="D835" s="171"/>
      <c r="E835" s="173"/>
      <c r="F835" s="171"/>
    </row>
    <row r="836" spans="1:6">
      <c r="A836" s="171"/>
      <c r="B836" s="171"/>
      <c r="C836" s="173" t="s">
        <v>997</v>
      </c>
      <c r="D836" s="171"/>
      <c r="E836" s="173"/>
      <c r="F836" s="171"/>
    </row>
    <row r="837" spans="1:6">
      <c r="A837" s="171"/>
      <c r="B837" s="171"/>
      <c r="C837" s="173" t="s">
        <v>998</v>
      </c>
      <c r="D837" s="171"/>
      <c r="E837" s="173"/>
      <c r="F837" s="171"/>
    </row>
    <row r="838" spans="1:6">
      <c r="A838" s="171"/>
      <c r="B838" s="171"/>
      <c r="C838" s="173" t="s">
        <v>999</v>
      </c>
      <c r="D838" s="173"/>
      <c r="E838" s="173"/>
      <c r="F838" s="171"/>
    </row>
    <row r="839" spans="1:6">
      <c r="A839" s="171"/>
      <c r="B839" s="171"/>
      <c r="C839" s="173" t="s">
        <v>1000</v>
      </c>
      <c r="D839" s="171"/>
      <c r="E839" s="173"/>
      <c r="F839" s="171"/>
    </row>
    <row r="840" spans="1:6">
      <c r="A840" s="171"/>
      <c r="B840" s="171"/>
      <c r="C840" s="173" t="s">
        <v>1001</v>
      </c>
      <c r="D840" s="171"/>
      <c r="E840" s="173"/>
      <c r="F840" s="171"/>
    </row>
    <row r="841" spans="1:6">
      <c r="A841" s="171"/>
      <c r="B841" s="171"/>
      <c r="C841" s="173" t="s">
        <v>1002</v>
      </c>
      <c r="D841" s="171"/>
      <c r="E841" s="173"/>
      <c r="F841" s="171"/>
    </row>
    <row r="842" spans="1:6">
      <c r="A842" s="171"/>
      <c r="B842" s="171"/>
      <c r="C842" s="177" t="s">
        <v>657</v>
      </c>
      <c r="D842" s="177" t="s">
        <v>657</v>
      </c>
      <c r="E842" s="173"/>
      <c r="F842" s="171"/>
    </row>
    <row r="843" spans="1:6">
      <c r="A843" s="171"/>
      <c r="B843" s="171" t="s">
        <v>627</v>
      </c>
      <c r="C843" s="173" t="s">
        <v>1003</v>
      </c>
      <c r="D843" s="171"/>
      <c r="E843" s="173"/>
      <c r="F843" s="171"/>
    </row>
    <row r="844" spans="1:6">
      <c r="A844" s="171"/>
      <c r="B844" s="171"/>
      <c r="C844" s="173" t="s">
        <v>1004</v>
      </c>
      <c r="D844" s="171"/>
      <c r="E844" s="173"/>
      <c r="F844" s="171"/>
    </row>
    <row r="845" spans="1:6">
      <c r="A845" s="171"/>
      <c r="B845" s="171" t="s">
        <v>750</v>
      </c>
      <c r="C845" s="173" t="s">
        <v>1005</v>
      </c>
      <c r="D845" s="171"/>
      <c r="E845" s="173"/>
      <c r="F845" s="171"/>
    </row>
    <row r="846" spans="1:6">
      <c r="A846" s="171"/>
      <c r="B846" s="171"/>
      <c r="C846" s="177" t="s">
        <v>622</v>
      </c>
      <c r="D846" s="171"/>
      <c r="E846" s="173"/>
      <c r="F846" s="171"/>
    </row>
    <row r="847" spans="1:6">
      <c r="A847" s="171">
        <v>1</v>
      </c>
      <c r="B847" s="171" t="s">
        <v>21</v>
      </c>
      <c r="C847" s="173" t="s">
        <v>1006</v>
      </c>
      <c r="D847" s="171">
        <v>26</v>
      </c>
      <c r="E847" s="173" t="s">
        <v>21</v>
      </c>
      <c r="F847" s="171">
        <v>26</v>
      </c>
    </row>
    <row r="848" spans="1:6">
      <c r="A848" s="171">
        <v>1</v>
      </c>
      <c r="B848" s="171" t="s">
        <v>28</v>
      </c>
      <c r="C848" s="173" t="s">
        <v>1007</v>
      </c>
      <c r="D848" s="171">
        <v>18.2</v>
      </c>
      <c r="E848" s="173" t="s">
        <v>28</v>
      </c>
      <c r="F848" s="171">
        <v>18.2</v>
      </c>
    </row>
    <row r="849" spans="1:6">
      <c r="A849" s="171">
        <v>1</v>
      </c>
      <c r="B849" s="171" t="s">
        <v>21</v>
      </c>
      <c r="C849" s="173" t="s">
        <v>1008</v>
      </c>
      <c r="D849" s="171">
        <v>175.35</v>
      </c>
      <c r="E849" s="173" t="s">
        <v>21</v>
      </c>
      <c r="F849" s="171">
        <v>175.35</v>
      </c>
    </row>
    <row r="850" spans="1:6">
      <c r="A850" s="171"/>
      <c r="B850" s="171"/>
      <c r="C850" s="171"/>
      <c r="D850" s="173" t="s">
        <v>619</v>
      </c>
      <c r="E850" s="173"/>
      <c r="F850" s="177" t="s">
        <v>622</v>
      </c>
    </row>
    <row r="851" spans="1:6">
      <c r="A851" s="171"/>
      <c r="B851" s="171"/>
      <c r="C851" s="173" t="s">
        <v>1009</v>
      </c>
      <c r="D851" s="171"/>
      <c r="E851" s="173"/>
      <c r="F851" s="176">
        <v>219.55</v>
      </c>
    </row>
    <row r="852" spans="1:6">
      <c r="A852" s="171"/>
      <c r="B852" s="171"/>
      <c r="C852" s="173" t="s">
        <v>619</v>
      </c>
      <c r="D852" s="173" t="s">
        <v>619</v>
      </c>
      <c r="E852" s="173"/>
      <c r="F852" s="177" t="s">
        <v>657</v>
      </c>
    </row>
    <row r="853" spans="1:6">
      <c r="A853" s="171"/>
      <c r="B853" s="171" t="s">
        <v>748</v>
      </c>
      <c r="C853" s="173" t="s">
        <v>1010</v>
      </c>
      <c r="D853" s="171"/>
      <c r="E853" s="173"/>
      <c r="F853" s="171"/>
    </row>
    <row r="854" spans="1:6">
      <c r="A854" s="171"/>
      <c r="B854" s="171"/>
      <c r="C854" s="177" t="s">
        <v>622</v>
      </c>
      <c r="D854" s="171"/>
      <c r="E854" s="173"/>
      <c r="F854" s="171"/>
    </row>
    <row r="855" spans="1:6">
      <c r="A855" s="171">
        <v>1</v>
      </c>
      <c r="B855" s="171" t="s">
        <v>21</v>
      </c>
      <c r="C855" s="173" t="s">
        <v>1011</v>
      </c>
      <c r="D855" s="171">
        <v>35</v>
      </c>
      <c r="E855" s="173" t="s">
        <v>21</v>
      </c>
      <c r="F855" s="171">
        <v>35</v>
      </c>
    </row>
    <row r="856" spans="1:6">
      <c r="A856" s="171">
        <v>1</v>
      </c>
      <c r="B856" s="171" t="s">
        <v>28</v>
      </c>
      <c r="C856" s="173" t="s">
        <v>1012</v>
      </c>
      <c r="D856" s="171">
        <v>14</v>
      </c>
      <c r="E856" s="173" t="s">
        <v>28</v>
      </c>
      <c r="F856" s="171">
        <v>14</v>
      </c>
    </row>
    <row r="857" spans="1:6">
      <c r="A857" s="171">
        <v>1</v>
      </c>
      <c r="B857" s="171" t="s">
        <v>21</v>
      </c>
      <c r="C857" s="173" t="s">
        <v>1008</v>
      </c>
      <c r="D857" s="171">
        <v>175.34</v>
      </c>
      <c r="E857" s="173" t="s">
        <v>21</v>
      </c>
      <c r="F857" s="171">
        <v>175.34</v>
      </c>
    </row>
    <row r="858" spans="1:6">
      <c r="A858" s="171"/>
      <c r="B858" s="171"/>
      <c r="C858" s="171"/>
      <c r="D858" s="173" t="s">
        <v>619</v>
      </c>
      <c r="E858" s="173"/>
      <c r="F858" s="177" t="s">
        <v>622</v>
      </c>
    </row>
    <row r="859" spans="1:6">
      <c r="A859" s="171"/>
      <c r="B859" s="171"/>
      <c r="C859" s="173" t="s">
        <v>1009</v>
      </c>
      <c r="D859" s="171"/>
      <c r="E859" s="173"/>
      <c r="F859" s="176">
        <v>224.34</v>
      </c>
    </row>
    <row r="860" spans="1:6">
      <c r="A860" s="171"/>
      <c r="B860" s="171"/>
      <c r="C860" s="171"/>
      <c r="D860" s="173" t="s">
        <v>619</v>
      </c>
      <c r="E860" s="173"/>
      <c r="F860" s="177" t="s">
        <v>657</v>
      </c>
    </row>
    <row r="861" spans="1:6">
      <c r="A861" s="171"/>
      <c r="B861" s="171" t="s">
        <v>691</v>
      </c>
      <c r="C861" s="173" t="s">
        <v>1013</v>
      </c>
      <c r="D861" s="171"/>
      <c r="E861" s="173"/>
      <c r="F861" s="171"/>
    </row>
    <row r="862" spans="1:6">
      <c r="A862" s="171"/>
      <c r="B862" s="171"/>
      <c r="C862" s="177" t="s">
        <v>622</v>
      </c>
      <c r="D862" s="171"/>
      <c r="E862" s="173"/>
      <c r="F862" s="171"/>
    </row>
    <row r="863" spans="1:6">
      <c r="A863" s="171">
        <v>1</v>
      </c>
      <c r="B863" s="171" t="s">
        <v>21</v>
      </c>
      <c r="C863" s="173" t="s">
        <v>1014</v>
      </c>
      <c r="D863" s="171">
        <v>52</v>
      </c>
      <c r="E863" s="173" t="s">
        <v>21</v>
      </c>
      <c r="F863" s="171">
        <v>52</v>
      </c>
    </row>
    <row r="864" spans="1:6">
      <c r="A864" s="171">
        <v>1</v>
      </c>
      <c r="B864" s="171" t="s">
        <v>28</v>
      </c>
      <c r="C864" s="173" t="s">
        <v>1015</v>
      </c>
      <c r="D864" s="171">
        <v>10.4</v>
      </c>
      <c r="E864" s="173" t="s">
        <v>28</v>
      </c>
      <c r="F864" s="171">
        <v>10.4</v>
      </c>
    </row>
    <row r="865" spans="1:6">
      <c r="A865" s="171">
        <v>1</v>
      </c>
      <c r="B865" s="171" t="s">
        <v>21</v>
      </c>
      <c r="C865" s="173" t="s">
        <v>1008</v>
      </c>
      <c r="D865" s="171">
        <v>179.17</v>
      </c>
      <c r="E865" s="173" t="s">
        <v>21</v>
      </c>
      <c r="F865" s="171">
        <v>179.17</v>
      </c>
    </row>
    <row r="866" spans="1:6">
      <c r="A866" s="171"/>
      <c r="B866" s="171"/>
      <c r="C866" s="171"/>
      <c r="D866" s="173" t="s">
        <v>619</v>
      </c>
      <c r="E866" s="173"/>
      <c r="F866" s="177" t="s">
        <v>622</v>
      </c>
    </row>
    <row r="867" spans="1:6">
      <c r="A867" s="171"/>
      <c r="B867" s="171"/>
      <c r="C867" s="173" t="s">
        <v>1009</v>
      </c>
      <c r="D867" s="171"/>
      <c r="E867" s="173"/>
      <c r="F867" s="176">
        <v>241.57</v>
      </c>
    </row>
    <row r="868" spans="1:6">
      <c r="A868" s="171"/>
      <c r="B868" s="171"/>
      <c r="C868" s="171"/>
      <c r="D868" s="173" t="s">
        <v>619</v>
      </c>
      <c r="E868" s="173"/>
      <c r="F868" s="177" t="s">
        <v>657</v>
      </c>
    </row>
    <row r="869" spans="1:6">
      <c r="A869" s="186"/>
      <c r="B869" s="186"/>
      <c r="C869" s="186"/>
      <c r="D869" s="186"/>
      <c r="E869" s="186"/>
      <c r="F869" s="186"/>
    </row>
    <row r="870" spans="1:6" ht="43">
      <c r="A870" s="224">
        <v>52.1</v>
      </c>
      <c r="B870" s="171"/>
      <c r="C870" s="225" t="s">
        <v>1016</v>
      </c>
      <c r="D870" s="173"/>
      <c r="E870" s="173"/>
      <c r="F870" s="177"/>
    </row>
    <row r="871" spans="1:6">
      <c r="A871" s="171"/>
      <c r="B871" s="171"/>
      <c r="C871" s="171"/>
      <c r="D871" s="173"/>
      <c r="E871" s="173"/>
      <c r="F871" s="177"/>
    </row>
    <row r="872" spans="1:6">
      <c r="A872" s="174"/>
      <c r="B872" s="171"/>
      <c r="C872" s="173" t="s">
        <v>1017</v>
      </c>
      <c r="D872" s="173"/>
      <c r="E872" s="173"/>
      <c r="F872" s="177"/>
    </row>
    <row r="873" spans="1:6">
      <c r="A873" s="171"/>
      <c r="B873" s="171"/>
      <c r="C873" s="173" t="s">
        <v>1018</v>
      </c>
      <c r="D873" s="173"/>
      <c r="E873" s="173"/>
      <c r="F873" s="177"/>
    </row>
    <row r="874" spans="1:6">
      <c r="A874" s="171"/>
      <c r="B874" s="171"/>
      <c r="C874" s="177" t="s">
        <v>622</v>
      </c>
      <c r="D874" s="173"/>
      <c r="E874" s="173"/>
      <c r="F874" s="177"/>
    </row>
    <row r="875" spans="1:6">
      <c r="A875" s="171">
        <v>30</v>
      </c>
      <c r="B875" s="171" t="s">
        <v>333</v>
      </c>
      <c r="C875" s="173" t="s">
        <v>1019</v>
      </c>
      <c r="D875" s="188">
        <v>13.78</v>
      </c>
      <c r="E875" s="173" t="s">
        <v>333</v>
      </c>
      <c r="F875" s="171">
        <v>413.4</v>
      </c>
    </row>
    <row r="876" spans="1:6">
      <c r="A876" s="171">
        <v>8</v>
      </c>
      <c r="B876" s="171" t="s">
        <v>677</v>
      </c>
      <c r="C876" s="173" t="s">
        <v>1020</v>
      </c>
      <c r="D876" s="188">
        <v>8.1</v>
      </c>
      <c r="E876" s="173" t="s">
        <v>677</v>
      </c>
      <c r="F876" s="171">
        <v>64.8</v>
      </c>
    </row>
    <row r="877" spans="1:6">
      <c r="A877" s="171">
        <v>8</v>
      </c>
      <c r="B877" s="171" t="s">
        <v>677</v>
      </c>
      <c r="C877" s="173" t="s">
        <v>1021</v>
      </c>
      <c r="D877" s="188">
        <v>11.7</v>
      </c>
      <c r="E877" s="173" t="s">
        <v>677</v>
      </c>
      <c r="F877" s="171">
        <v>93.6</v>
      </c>
    </row>
    <row r="878" spans="1:6">
      <c r="A878" s="171">
        <v>3</v>
      </c>
      <c r="B878" s="171" t="s">
        <v>677</v>
      </c>
      <c r="C878" s="173" t="s">
        <v>1022</v>
      </c>
      <c r="D878" s="188">
        <v>700.7</v>
      </c>
      <c r="E878" s="173" t="s">
        <v>677</v>
      </c>
      <c r="F878" s="171">
        <v>2102.1</v>
      </c>
    </row>
    <row r="879" spans="1:6">
      <c r="A879" s="171">
        <v>1</v>
      </c>
      <c r="B879" s="171" t="s">
        <v>677</v>
      </c>
      <c r="C879" s="173" t="s">
        <v>1023</v>
      </c>
      <c r="D879" s="188">
        <v>947.1</v>
      </c>
      <c r="E879" s="173" t="s">
        <v>677</v>
      </c>
      <c r="F879" s="171">
        <v>947.1</v>
      </c>
    </row>
    <row r="880" spans="1:6">
      <c r="A880" s="171">
        <v>2</v>
      </c>
      <c r="B880" s="171" t="s">
        <v>677</v>
      </c>
      <c r="C880" s="173" t="s">
        <v>679</v>
      </c>
      <c r="D880" s="188">
        <v>618.20000000000005</v>
      </c>
      <c r="E880" s="173" t="s">
        <v>677</v>
      </c>
      <c r="F880" s="171">
        <v>1236.4000000000001</v>
      </c>
    </row>
    <row r="881" spans="1:6">
      <c r="A881" s="171">
        <v>1</v>
      </c>
      <c r="B881" s="171" t="s">
        <v>677</v>
      </c>
      <c r="C881" s="173" t="s">
        <v>680</v>
      </c>
      <c r="D881" s="188">
        <v>507.1</v>
      </c>
      <c r="E881" s="173" t="s">
        <v>677</v>
      </c>
      <c r="F881" s="171">
        <v>507.1</v>
      </c>
    </row>
    <row r="882" spans="1:6">
      <c r="A882" s="171"/>
      <c r="B882" s="171"/>
      <c r="C882" s="171"/>
      <c r="D882" s="171"/>
      <c r="E882" s="173"/>
      <c r="F882" s="177" t="s">
        <v>622</v>
      </c>
    </row>
    <row r="883" spans="1:6">
      <c r="A883" s="171"/>
      <c r="B883" s="171"/>
      <c r="C883" s="173" t="s">
        <v>1024</v>
      </c>
      <c r="D883" s="171"/>
      <c r="E883" s="173"/>
      <c r="F883" s="171">
        <v>5364.5</v>
      </c>
    </row>
    <row r="884" spans="1:6">
      <c r="A884" s="171"/>
      <c r="B884" s="171"/>
      <c r="C884" s="171"/>
      <c r="D884" s="171"/>
      <c r="E884" s="173"/>
      <c r="F884" s="177" t="s">
        <v>622</v>
      </c>
    </row>
    <row r="885" spans="1:6">
      <c r="A885" s="171"/>
      <c r="B885" s="171"/>
      <c r="C885" s="173" t="s">
        <v>1025</v>
      </c>
      <c r="D885" s="171"/>
      <c r="E885" s="173"/>
      <c r="F885" s="171">
        <v>178.82</v>
      </c>
    </row>
    <row r="886" spans="1:6">
      <c r="A886" s="171"/>
      <c r="B886" s="171"/>
      <c r="C886" s="171"/>
      <c r="D886" s="171"/>
      <c r="E886" s="173"/>
      <c r="F886" s="177" t="s">
        <v>622</v>
      </c>
    </row>
    <row r="887" spans="1:6">
      <c r="A887" s="171"/>
      <c r="B887" s="171"/>
      <c r="C887" s="176" t="s">
        <v>1026</v>
      </c>
      <c r="D887" s="171"/>
      <c r="E887" s="171"/>
      <c r="F887" s="171"/>
    </row>
    <row r="888" spans="1:6">
      <c r="A888" s="171"/>
      <c r="B888" s="171"/>
      <c r="C888" s="171" t="s">
        <v>1027</v>
      </c>
      <c r="D888" s="171"/>
      <c r="E888" s="171"/>
      <c r="F888" s="171"/>
    </row>
    <row r="889" spans="1:6">
      <c r="A889" s="171"/>
      <c r="B889" s="171"/>
      <c r="C889" s="171" t="s">
        <v>1028</v>
      </c>
      <c r="D889" s="171"/>
      <c r="E889" s="171"/>
      <c r="F889" s="171"/>
    </row>
    <row r="890" spans="1:6">
      <c r="A890" s="171">
        <v>0.1</v>
      </c>
      <c r="B890" s="171" t="s">
        <v>1</v>
      </c>
      <c r="C890" s="171" t="s">
        <v>1029</v>
      </c>
      <c r="D890" s="171">
        <v>836</v>
      </c>
      <c r="E890" s="171" t="s">
        <v>613</v>
      </c>
      <c r="F890" s="171">
        <v>83.6</v>
      </c>
    </row>
    <row r="891" spans="1:6">
      <c r="A891" s="171">
        <v>0.1</v>
      </c>
      <c r="B891" s="171" t="s">
        <v>1030</v>
      </c>
      <c r="C891" s="171" t="s">
        <v>1031</v>
      </c>
      <c r="D891" s="171">
        <v>618.20000000000005</v>
      </c>
      <c r="E891" s="171" t="s">
        <v>613</v>
      </c>
      <c r="F891" s="171">
        <v>61.82</v>
      </c>
    </row>
    <row r="892" spans="1:6">
      <c r="A892" s="171">
        <v>10</v>
      </c>
      <c r="B892" s="171" t="s">
        <v>1032</v>
      </c>
      <c r="C892" s="171" t="s">
        <v>1033</v>
      </c>
      <c r="D892" s="199">
        <v>18.3</v>
      </c>
      <c r="E892" s="171" t="s">
        <v>1034</v>
      </c>
      <c r="F892" s="171">
        <v>1.83</v>
      </c>
    </row>
    <row r="893" spans="1:6">
      <c r="A893" s="171">
        <v>0.25</v>
      </c>
      <c r="B893" s="171" t="s">
        <v>1</v>
      </c>
      <c r="C893" s="171" t="s">
        <v>1035</v>
      </c>
      <c r="D893" s="199">
        <v>3.57</v>
      </c>
      <c r="E893" s="171" t="s">
        <v>613</v>
      </c>
      <c r="F893" s="171">
        <v>0.89</v>
      </c>
    </row>
    <row r="894" spans="1:6">
      <c r="A894" s="171"/>
      <c r="B894" s="171"/>
      <c r="C894" s="171"/>
      <c r="D894" s="171" t="s">
        <v>1036</v>
      </c>
      <c r="E894" s="171"/>
      <c r="F894" s="171">
        <v>148.13999999999999</v>
      </c>
    </row>
    <row r="895" spans="1:6">
      <c r="A895" s="171"/>
      <c r="B895" s="171"/>
      <c r="C895" s="171"/>
      <c r="D895" s="171"/>
      <c r="E895" s="171"/>
      <c r="F895" s="171"/>
    </row>
    <row r="896" spans="1:6">
      <c r="A896" s="171"/>
      <c r="B896" s="171"/>
      <c r="C896" s="226" t="s">
        <v>1037</v>
      </c>
      <c r="D896" s="171" t="s">
        <v>1038</v>
      </c>
      <c r="E896" s="226" t="s">
        <v>1038</v>
      </c>
      <c r="F896" s="226" t="s">
        <v>1039</v>
      </c>
    </row>
    <row r="897" spans="1:6">
      <c r="A897" s="171"/>
      <c r="B897" s="171"/>
      <c r="C897" s="226"/>
      <c r="D897" s="171">
        <v>331</v>
      </c>
      <c r="E897" s="226">
        <v>331</v>
      </c>
      <c r="F897" s="226">
        <v>283</v>
      </c>
    </row>
    <row r="898" spans="1:6">
      <c r="A898" s="171"/>
      <c r="B898" s="171"/>
      <c r="C898" s="226" t="s">
        <v>1040</v>
      </c>
      <c r="D898" s="171">
        <v>148.13999999999999</v>
      </c>
      <c r="E898" s="226">
        <v>148.13999999999999</v>
      </c>
      <c r="F898" s="226">
        <v>148.13999999999999</v>
      </c>
    </row>
    <row r="899" spans="1:6">
      <c r="A899" s="171"/>
      <c r="B899" s="171"/>
      <c r="C899" s="226" t="s">
        <v>1041</v>
      </c>
      <c r="D899" s="171">
        <v>479.14</v>
      </c>
      <c r="E899" s="226">
        <v>479.14</v>
      </c>
      <c r="F899" s="226">
        <v>431.14</v>
      </c>
    </row>
    <row r="900" spans="1:6">
      <c r="A900" s="171"/>
      <c r="B900" s="171"/>
      <c r="C900" s="226"/>
      <c r="D900" s="171">
        <v>480</v>
      </c>
      <c r="E900" s="171">
        <v>480</v>
      </c>
      <c r="F900" s="171">
        <v>432</v>
      </c>
    </row>
    <row r="901" spans="1:6">
      <c r="A901" s="171"/>
      <c r="B901" s="171"/>
      <c r="C901" s="226"/>
      <c r="D901" s="226"/>
      <c r="E901" s="226"/>
      <c r="F901" s="226"/>
    </row>
    <row r="902" spans="1:6">
      <c r="A902" s="174" t="s">
        <v>1042</v>
      </c>
      <c r="B902" s="171" t="s">
        <v>627</v>
      </c>
      <c r="C902" s="173" t="s">
        <v>1043</v>
      </c>
      <c r="D902" s="171"/>
      <c r="E902" s="173"/>
      <c r="F902" s="171"/>
    </row>
    <row r="903" spans="1:6">
      <c r="A903" s="171"/>
      <c r="B903" s="171"/>
      <c r="C903" s="173" t="s">
        <v>1044</v>
      </c>
      <c r="D903" s="171"/>
      <c r="E903" s="173"/>
      <c r="F903" s="171"/>
    </row>
    <row r="904" spans="1:6">
      <c r="A904" s="171"/>
      <c r="B904" s="171"/>
      <c r="C904" s="173" t="s">
        <v>1045</v>
      </c>
      <c r="D904" s="171"/>
      <c r="E904" s="173"/>
      <c r="F904" s="171"/>
    </row>
    <row r="905" spans="1:6">
      <c r="A905" s="171"/>
      <c r="B905" s="171"/>
      <c r="C905" s="173" t="s">
        <v>1046</v>
      </c>
      <c r="D905" s="171"/>
      <c r="E905" s="173"/>
      <c r="F905" s="171"/>
    </row>
    <row r="906" spans="1:6">
      <c r="A906" s="171"/>
      <c r="B906" s="171"/>
      <c r="C906" s="177" t="s">
        <v>622</v>
      </c>
      <c r="D906" s="171"/>
      <c r="E906" s="173"/>
      <c r="F906" s="171"/>
    </row>
    <row r="907" spans="1:6">
      <c r="A907" s="171">
        <v>1</v>
      </c>
      <c r="B907" s="171" t="s">
        <v>677</v>
      </c>
      <c r="C907" s="173" t="s">
        <v>1047</v>
      </c>
      <c r="D907" s="171">
        <v>1190</v>
      </c>
      <c r="E907" s="173" t="s">
        <v>677</v>
      </c>
      <c r="F907" s="171">
        <v>1190</v>
      </c>
    </row>
    <row r="908" spans="1:6">
      <c r="A908" s="171">
        <v>0.65</v>
      </c>
      <c r="B908" s="171" t="s">
        <v>79</v>
      </c>
      <c r="C908" s="173" t="s">
        <v>1048</v>
      </c>
      <c r="D908" s="171">
        <v>212.52</v>
      </c>
      <c r="E908" s="173" t="s">
        <v>79</v>
      </c>
      <c r="F908" s="171">
        <v>138.13999999999999</v>
      </c>
    </row>
    <row r="909" spans="1:6">
      <c r="A909" s="171">
        <v>0.56999999999999995</v>
      </c>
      <c r="B909" s="171" t="s">
        <v>79</v>
      </c>
      <c r="C909" s="173" t="s">
        <v>1049</v>
      </c>
      <c r="D909" s="171">
        <v>36.96</v>
      </c>
      <c r="E909" s="173" t="s">
        <v>79</v>
      </c>
      <c r="F909" s="171">
        <v>21.07</v>
      </c>
    </row>
    <row r="910" spans="1:6">
      <c r="A910" s="179">
        <v>8.1000000000000003E-2</v>
      </c>
      <c r="B910" s="171" t="s">
        <v>79</v>
      </c>
      <c r="C910" s="173" t="s">
        <v>1050</v>
      </c>
      <c r="D910" s="171">
        <v>3664.85</v>
      </c>
      <c r="E910" s="173" t="s">
        <v>79</v>
      </c>
      <c r="F910" s="171">
        <v>296.85000000000002</v>
      </c>
    </row>
    <row r="911" spans="1:6">
      <c r="A911" s="171">
        <v>1</v>
      </c>
      <c r="B911" s="171" t="s">
        <v>677</v>
      </c>
      <c r="C911" s="173" t="s">
        <v>1051</v>
      </c>
      <c r="D911" s="171">
        <v>821.7</v>
      </c>
      <c r="E911" s="173" t="s">
        <v>677</v>
      </c>
      <c r="F911" s="171">
        <v>821.7</v>
      </c>
    </row>
    <row r="912" spans="1:6">
      <c r="A912" s="171">
        <v>0.5</v>
      </c>
      <c r="B912" s="171" t="s">
        <v>677</v>
      </c>
      <c r="C912" s="173" t="s">
        <v>678</v>
      </c>
      <c r="D912" s="171">
        <v>884.4</v>
      </c>
      <c r="E912" s="173" t="s">
        <v>677</v>
      </c>
      <c r="F912" s="171">
        <v>442.2</v>
      </c>
    </row>
    <row r="913" spans="1:6">
      <c r="A913" s="171">
        <v>0.5</v>
      </c>
      <c r="B913" s="171" t="s">
        <v>677</v>
      </c>
      <c r="C913" s="173" t="s">
        <v>679</v>
      </c>
      <c r="D913" s="171">
        <v>618.20000000000005</v>
      </c>
      <c r="E913" s="173" t="s">
        <v>677</v>
      </c>
      <c r="F913" s="171">
        <v>309.10000000000002</v>
      </c>
    </row>
    <row r="914" spans="1:6">
      <c r="A914" s="171"/>
      <c r="B914" s="171"/>
      <c r="C914" s="172" t="s">
        <v>1052</v>
      </c>
      <c r="D914" s="171" t="s">
        <v>619</v>
      </c>
      <c r="E914" s="173"/>
      <c r="F914" s="197">
        <v>-164</v>
      </c>
    </row>
    <row r="915" spans="1:6">
      <c r="A915" s="171"/>
      <c r="B915" s="171"/>
      <c r="C915" s="172" t="s">
        <v>1053</v>
      </c>
      <c r="D915" s="171"/>
      <c r="E915" s="173"/>
      <c r="F915" s="197">
        <v>134.1</v>
      </c>
    </row>
    <row r="916" spans="1:6" ht="16" thickBot="1">
      <c r="A916" s="171"/>
      <c r="B916" s="171" t="s">
        <v>3</v>
      </c>
      <c r="C916" s="172" t="s">
        <v>745</v>
      </c>
      <c r="D916" s="171"/>
      <c r="E916" s="173"/>
      <c r="F916" s="171">
        <v>0.32</v>
      </c>
    </row>
    <row r="917" spans="1:6" ht="16" thickTop="1">
      <c r="A917" s="171"/>
      <c r="B917" s="171"/>
      <c r="C917" s="173" t="s">
        <v>1054</v>
      </c>
      <c r="D917" s="171"/>
      <c r="E917" s="173"/>
      <c r="F917" s="227">
        <v>3189.48</v>
      </c>
    </row>
    <row r="918" spans="1:6" ht="16" thickBot="1">
      <c r="A918" s="171"/>
      <c r="B918" s="171"/>
      <c r="C918" s="171"/>
      <c r="D918" s="171"/>
      <c r="E918" s="173"/>
      <c r="F918" s="228"/>
    </row>
    <row r="919" spans="1:6" ht="16" thickTop="1">
      <c r="A919" s="171"/>
      <c r="B919" s="171"/>
      <c r="C919" s="171"/>
      <c r="D919" s="171"/>
      <c r="E919" s="171"/>
      <c r="F919" s="171"/>
    </row>
    <row r="920" spans="1:6">
      <c r="A920" s="174" t="s">
        <v>1055</v>
      </c>
      <c r="B920" s="171" t="s">
        <v>627</v>
      </c>
      <c r="C920" s="173" t="s">
        <v>1043</v>
      </c>
      <c r="D920" s="171"/>
      <c r="E920" s="173"/>
      <c r="F920" s="171"/>
    </row>
    <row r="921" spans="1:6">
      <c r="A921" s="171"/>
      <c r="B921" s="171"/>
      <c r="C921" s="173" t="s">
        <v>1044</v>
      </c>
      <c r="D921" s="171"/>
      <c r="E921" s="173"/>
      <c r="F921" s="171"/>
    </row>
    <row r="922" spans="1:6">
      <c r="A922" s="171"/>
      <c r="B922" s="171"/>
      <c r="C922" s="173" t="s">
        <v>1045</v>
      </c>
      <c r="D922" s="171"/>
      <c r="E922" s="173"/>
      <c r="F922" s="171"/>
    </row>
    <row r="923" spans="1:6">
      <c r="A923" s="171"/>
      <c r="B923" s="171"/>
      <c r="C923" s="173" t="s">
        <v>1056</v>
      </c>
      <c r="D923" s="171"/>
      <c r="E923" s="173"/>
      <c r="F923" s="171"/>
    </row>
    <row r="924" spans="1:6">
      <c r="A924" s="171"/>
      <c r="B924" s="171"/>
      <c r="C924" s="177" t="s">
        <v>622</v>
      </c>
      <c r="D924" s="171"/>
      <c r="E924" s="173"/>
      <c r="F924" s="171"/>
    </row>
    <row r="925" spans="1:6">
      <c r="A925" s="171">
        <v>1</v>
      </c>
      <c r="B925" s="171" t="s">
        <v>677</v>
      </c>
      <c r="C925" s="173" t="s">
        <v>1047</v>
      </c>
      <c r="D925" s="171">
        <v>1190</v>
      </c>
      <c r="E925" s="173" t="s">
        <v>677</v>
      </c>
      <c r="F925" s="171">
        <v>1190</v>
      </c>
    </row>
    <row r="926" spans="1:6">
      <c r="A926" s="179">
        <v>0.40500000000000003</v>
      </c>
      <c r="B926" s="171" t="s">
        <v>79</v>
      </c>
      <c r="C926" s="173" t="s">
        <v>1057</v>
      </c>
      <c r="D926" s="171">
        <v>3835.05</v>
      </c>
      <c r="E926" s="173" t="s">
        <v>79</v>
      </c>
      <c r="F926" s="171">
        <v>1553.2</v>
      </c>
    </row>
    <row r="927" spans="1:6">
      <c r="A927" s="171"/>
      <c r="B927" s="171"/>
      <c r="C927" s="173" t="s">
        <v>1058</v>
      </c>
      <c r="D927" s="171" t="s">
        <v>619</v>
      </c>
      <c r="E927" s="173"/>
      <c r="F927" s="173" t="s">
        <v>619</v>
      </c>
    </row>
    <row r="928" spans="1:6">
      <c r="A928" s="171">
        <v>1.89</v>
      </c>
      <c r="B928" s="171" t="s">
        <v>260</v>
      </c>
      <c r="C928" s="173" t="s">
        <v>1059</v>
      </c>
      <c r="D928" s="171">
        <v>251.22</v>
      </c>
      <c r="E928" s="173" t="s">
        <v>260</v>
      </c>
      <c r="F928" s="171">
        <v>474.81</v>
      </c>
    </row>
    <row r="929" spans="1:6">
      <c r="A929" s="171"/>
      <c r="B929" s="171"/>
      <c r="C929" s="173" t="s">
        <v>1060</v>
      </c>
      <c r="D929" s="171" t="s">
        <v>619</v>
      </c>
      <c r="E929" s="173"/>
      <c r="F929" s="173" t="s">
        <v>619</v>
      </c>
    </row>
    <row r="930" spans="1:6">
      <c r="A930" s="179">
        <v>8.1000000000000003E-2</v>
      </c>
      <c r="B930" s="171" t="s">
        <v>79</v>
      </c>
      <c r="C930" s="173" t="s">
        <v>1061</v>
      </c>
      <c r="D930" s="171">
        <v>3664.85</v>
      </c>
      <c r="E930" s="173" t="s">
        <v>79</v>
      </c>
      <c r="F930" s="171">
        <v>296.85000000000002</v>
      </c>
    </row>
    <row r="931" spans="1:6">
      <c r="A931" s="171"/>
      <c r="B931" s="171"/>
      <c r="C931" s="173" t="s">
        <v>1062</v>
      </c>
      <c r="D931" s="171"/>
      <c r="E931" s="173"/>
      <c r="F931" s="171"/>
    </row>
    <row r="932" spans="1:6">
      <c r="A932" s="171">
        <v>1</v>
      </c>
      <c r="B932" s="171" t="s">
        <v>697</v>
      </c>
      <c r="C932" s="173" t="s">
        <v>1051</v>
      </c>
      <c r="D932" s="171">
        <v>821.7</v>
      </c>
      <c r="E932" s="173" t="s">
        <v>697</v>
      </c>
      <c r="F932" s="171">
        <v>821.7</v>
      </c>
    </row>
    <row r="933" spans="1:6">
      <c r="A933" s="171">
        <v>0.5</v>
      </c>
      <c r="B933" s="171" t="s">
        <v>677</v>
      </c>
      <c r="C933" s="173" t="s">
        <v>678</v>
      </c>
      <c r="D933" s="171">
        <v>884.4</v>
      </c>
      <c r="E933" s="173" t="s">
        <v>677</v>
      </c>
      <c r="F933" s="171">
        <v>442.2</v>
      </c>
    </row>
    <row r="934" spans="1:6">
      <c r="A934" s="171">
        <v>0.5</v>
      </c>
      <c r="B934" s="171" t="s">
        <v>677</v>
      </c>
      <c r="C934" s="173" t="s">
        <v>679</v>
      </c>
      <c r="D934" s="171">
        <v>618.20000000000005</v>
      </c>
      <c r="E934" s="173" t="s">
        <v>677</v>
      </c>
      <c r="F934" s="171">
        <v>309.10000000000002</v>
      </c>
    </row>
    <row r="935" spans="1:6">
      <c r="A935" s="171"/>
      <c r="B935" s="171"/>
      <c r="C935" s="172" t="s">
        <v>1052</v>
      </c>
      <c r="D935" s="171" t="s">
        <v>619</v>
      </c>
      <c r="E935" s="173"/>
      <c r="F935" s="197">
        <v>-164</v>
      </c>
    </row>
    <row r="936" spans="1:6">
      <c r="A936" s="171"/>
      <c r="B936" s="171"/>
      <c r="C936" s="172" t="s">
        <v>1053</v>
      </c>
      <c r="D936" s="171"/>
      <c r="E936" s="173"/>
      <c r="F936" s="197">
        <v>134.1</v>
      </c>
    </row>
    <row r="937" spans="1:6" ht="16" thickBot="1">
      <c r="A937" s="171"/>
      <c r="B937" s="171" t="s">
        <v>3</v>
      </c>
      <c r="C937" s="172" t="s">
        <v>745</v>
      </c>
      <c r="D937" s="171"/>
      <c r="E937" s="173"/>
      <c r="F937" s="171">
        <v>0.47</v>
      </c>
    </row>
    <row r="938" spans="1:6" ht="16" thickTop="1">
      <c r="A938" s="171"/>
      <c r="B938" s="171"/>
      <c r="C938" s="173" t="s">
        <v>1054</v>
      </c>
      <c r="D938" s="171"/>
      <c r="E938" s="173"/>
      <c r="F938" s="227">
        <v>5058.43</v>
      </c>
    </row>
    <row r="939" spans="1:6" ht="16" thickBot="1">
      <c r="A939" s="171"/>
      <c r="B939" s="171"/>
      <c r="C939" s="171"/>
      <c r="D939" s="171"/>
      <c r="E939" s="173"/>
      <c r="F939" s="228"/>
    </row>
    <row r="940" spans="1:6" ht="16" thickTop="1">
      <c r="A940" s="171"/>
      <c r="B940" s="171"/>
      <c r="C940" s="171"/>
      <c r="D940" s="171"/>
      <c r="E940" s="171"/>
      <c r="F940" s="171"/>
    </row>
    <row r="941" spans="1:6">
      <c r="A941" s="184">
        <v>57</v>
      </c>
      <c r="B941" s="171" t="s">
        <v>627</v>
      </c>
      <c r="C941" s="173" t="s">
        <v>1347</v>
      </c>
      <c r="D941" s="171"/>
      <c r="E941" s="173"/>
      <c r="F941" s="171"/>
    </row>
    <row r="942" spans="1:6">
      <c r="A942" s="171"/>
      <c r="B942" s="171"/>
      <c r="C942" s="173" t="s">
        <v>1063</v>
      </c>
      <c r="D942" s="171"/>
      <c r="E942" s="173"/>
      <c r="F942" s="171"/>
    </row>
    <row r="943" spans="1:6">
      <c r="A943" s="171"/>
      <c r="B943" s="171"/>
      <c r="C943" s="173" t="s">
        <v>1064</v>
      </c>
      <c r="D943" s="171"/>
      <c r="E943" s="173"/>
      <c r="F943" s="171"/>
    </row>
    <row r="944" spans="1:6">
      <c r="A944" s="171"/>
      <c r="B944" s="171"/>
      <c r="C944" s="177" t="s">
        <v>622</v>
      </c>
      <c r="D944" s="171"/>
      <c r="E944" s="173"/>
      <c r="F944" s="171"/>
    </row>
    <row r="945" spans="1:6" ht="84">
      <c r="A945" s="229">
        <v>1</v>
      </c>
      <c r="B945" s="229" t="s">
        <v>1065</v>
      </c>
      <c r="C945" s="230" t="s">
        <v>1066</v>
      </c>
      <c r="D945" s="229">
        <v>3060</v>
      </c>
      <c r="E945" s="231" t="s">
        <v>1065</v>
      </c>
      <c r="F945" s="229">
        <v>3060</v>
      </c>
    </row>
    <row r="946" spans="1:6">
      <c r="A946" s="171"/>
      <c r="B946" s="171"/>
      <c r="C946" s="172" t="s">
        <v>1067</v>
      </c>
      <c r="D946" s="171"/>
      <c r="E946" s="173"/>
      <c r="F946" s="171"/>
    </row>
    <row r="947" spans="1:6">
      <c r="A947" s="171">
        <v>1</v>
      </c>
      <c r="B947" s="171" t="s">
        <v>677</v>
      </c>
      <c r="C947" s="173" t="s">
        <v>715</v>
      </c>
      <c r="D947" s="171">
        <v>947.1</v>
      </c>
      <c r="E947" s="173" t="s">
        <v>677</v>
      </c>
      <c r="F947" s="171">
        <v>947.1</v>
      </c>
    </row>
    <row r="948" spans="1:6">
      <c r="A948" s="171">
        <v>2</v>
      </c>
      <c r="B948" s="171" t="s">
        <v>677</v>
      </c>
      <c r="C948" s="173" t="s">
        <v>1051</v>
      </c>
      <c r="D948" s="171">
        <v>821.7</v>
      </c>
      <c r="E948" s="173" t="s">
        <v>677</v>
      </c>
      <c r="F948" s="171">
        <v>1643.4</v>
      </c>
    </row>
    <row r="949" spans="1:6">
      <c r="A949" s="171">
        <v>1</v>
      </c>
      <c r="B949" s="171" t="s">
        <v>677</v>
      </c>
      <c r="C949" s="173" t="s">
        <v>680</v>
      </c>
      <c r="D949" s="171">
        <v>507.1</v>
      </c>
      <c r="E949" s="173" t="s">
        <v>677</v>
      </c>
      <c r="F949" s="171">
        <v>507.1</v>
      </c>
    </row>
    <row r="950" spans="1:6">
      <c r="A950" s="171"/>
      <c r="B950" s="171"/>
      <c r="C950" s="172" t="s">
        <v>1068</v>
      </c>
      <c r="D950" s="171"/>
      <c r="E950" s="173"/>
      <c r="F950" s="171"/>
    </row>
    <row r="951" spans="1:6">
      <c r="A951" s="171">
        <v>0.5</v>
      </c>
      <c r="B951" s="171" t="s">
        <v>677</v>
      </c>
      <c r="C951" s="173" t="s">
        <v>1051</v>
      </c>
      <c r="D951" s="171">
        <v>821.7</v>
      </c>
      <c r="E951" s="173" t="s">
        <v>677</v>
      </c>
      <c r="F951" s="171">
        <v>410.85</v>
      </c>
    </row>
    <row r="952" spans="1:6">
      <c r="A952" s="171">
        <v>0.5</v>
      </c>
      <c r="B952" s="171" t="s">
        <v>677</v>
      </c>
      <c r="C952" s="173" t="s">
        <v>679</v>
      </c>
      <c r="D952" s="171">
        <v>618.20000000000005</v>
      </c>
      <c r="E952" s="173" t="s">
        <v>677</v>
      </c>
      <c r="F952" s="171">
        <v>309.10000000000002</v>
      </c>
    </row>
    <row r="953" spans="1:6">
      <c r="A953" s="171"/>
      <c r="B953" s="171"/>
      <c r="C953" s="172" t="s">
        <v>1052</v>
      </c>
      <c r="D953" s="171">
        <v>0</v>
      </c>
      <c r="E953" s="173"/>
      <c r="F953" s="197">
        <v>-164</v>
      </c>
    </row>
    <row r="954" spans="1:6">
      <c r="A954" s="171"/>
      <c r="B954" s="171"/>
      <c r="C954" s="172" t="s">
        <v>1053</v>
      </c>
      <c r="D954" s="171"/>
      <c r="E954" s="173"/>
      <c r="F954" s="197">
        <v>134.1</v>
      </c>
    </row>
    <row r="955" spans="1:6">
      <c r="A955" s="171"/>
      <c r="B955" s="171" t="s">
        <v>28</v>
      </c>
      <c r="C955" s="173" t="s">
        <v>633</v>
      </c>
      <c r="D955" s="171"/>
      <c r="E955" s="173" t="s">
        <v>28</v>
      </c>
      <c r="F955" s="171">
        <v>0.7</v>
      </c>
    </row>
    <row r="956" spans="1:6">
      <c r="A956" s="171"/>
      <c r="B956" s="171"/>
      <c r="C956" s="173" t="s">
        <v>1054</v>
      </c>
      <c r="D956" s="171"/>
      <c r="E956" s="173"/>
      <c r="F956" s="171"/>
    </row>
    <row r="957" spans="1:6">
      <c r="A957" s="171"/>
      <c r="B957" s="171"/>
      <c r="C957" s="171"/>
      <c r="D957" s="171"/>
      <c r="E957" s="173"/>
      <c r="F957" s="176">
        <v>6848.35</v>
      </c>
    </row>
    <row r="958" spans="1:6">
      <c r="A958" s="173" t="s">
        <v>619</v>
      </c>
      <c r="B958" s="171"/>
      <c r="C958" s="171"/>
      <c r="D958" s="171"/>
      <c r="E958" s="171"/>
      <c r="F958" s="171"/>
    </row>
    <row r="959" spans="1:6">
      <c r="A959" s="182">
        <v>53.1</v>
      </c>
      <c r="B959" s="171" t="s">
        <v>627</v>
      </c>
      <c r="C959" s="173" t="s">
        <v>1069</v>
      </c>
      <c r="D959" s="171"/>
      <c r="E959" s="173"/>
      <c r="F959" s="171"/>
    </row>
    <row r="960" spans="1:6">
      <c r="A960" s="171"/>
      <c r="B960" s="171"/>
      <c r="C960" s="172" t="s">
        <v>1348</v>
      </c>
      <c r="D960" s="171"/>
      <c r="E960" s="173"/>
      <c r="F960" s="171"/>
    </row>
    <row r="961" spans="1:6">
      <c r="A961" s="171"/>
      <c r="B961" s="171"/>
      <c r="C961" s="173" t="s">
        <v>1070</v>
      </c>
      <c r="D961" s="171"/>
      <c r="E961" s="173"/>
      <c r="F961" s="171"/>
    </row>
    <row r="962" spans="1:6">
      <c r="A962" s="171"/>
      <c r="B962" s="171"/>
      <c r="C962" s="173" t="s">
        <v>1071</v>
      </c>
      <c r="D962" s="171"/>
      <c r="E962" s="173"/>
      <c r="F962" s="171"/>
    </row>
    <row r="963" spans="1:6">
      <c r="A963" s="171"/>
      <c r="B963" s="171"/>
      <c r="C963" s="177" t="s">
        <v>622</v>
      </c>
      <c r="D963" s="171"/>
      <c r="E963" s="173"/>
      <c r="F963" s="171"/>
    </row>
    <row r="964" spans="1:6" ht="85">
      <c r="A964" s="229">
        <v>1</v>
      </c>
      <c r="B964" s="229" t="s">
        <v>677</v>
      </c>
      <c r="C964" s="232" t="s">
        <v>1072</v>
      </c>
      <c r="D964" s="229">
        <v>1656</v>
      </c>
      <c r="E964" s="231" t="s">
        <v>677</v>
      </c>
      <c r="F964" s="229">
        <v>1656</v>
      </c>
    </row>
    <row r="965" spans="1:6">
      <c r="A965" s="171"/>
      <c r="B965" s="171"/>
      <c r="C965" s="173"/>
      <c r="D965" s="171"/>
      <c r="E965" s="173"/>
      <c r="F965" s="171"/>
    </row>
    <row r="966" spans="1:6">
      <c r="A966" s="171"/>
      <c r="B966" s="171"/>
      <c r="C966" s="173"/>
      <c r="D966" s="171"/>
      <c r="E966" s="174"/>
      <c r="F966" s="171"/>
    </row>
    <row r="967" spans="1:6">
      <c r="A967" s="229">
        <v>1</v>
      </c>
      <c r="B967" s="229" t="s">
        <v>677</v>
      </c>
      <c r="C967" s="173" t="s">
        <v>1073</v>
      </c>
      <c r="D967" s="233">
        <v>-168</v>
      </c>
      <c r="E967" s="173" t="s">
        <v>677</v>
      </c>
      <c r="F967" s="229">
        <v>-168</v>
      </c>
    </row>
    <row r="968" spans="1:6">
      <c r="A968" s="171"/>
      <c r="B968" s="171"/>
      <c r="C968" s="173"/>
      <c r="D968" s="171"/>
      <c r="E968" s="174"/>
      <c r="F968" s="171"/>
    </row>
    <row r="969" spans="1:6">
      <c r="A969" s="171">
        <v>1</v>
      </c>
      <c r="B969" s="171" t="s">
        <v>677</v>
      </c>
      <c r="C969" s="173" t="s">
        <v>1074</v>
      </c>
      <c r="D969" s="234">
        <v>250</v>
      </c>
      <c r="E969" s="173" t="s">
        <v>677</v>
      </c>
      <c r="F969" s="235">
        <v>250</v>
      </c>
    </row>
    <row r="970" spans="1:6">
      <c r="A970" s="171"/>
      <c r="B970" s="171"/>
      <c r="C970" s="173"/>
      <c r="D970" s="171"/>
      <c r="E970" s="173"/>
      <c r="F970" s="171"/>
    </row>
    <row r="971" spans="1:6">
      <c r="A971" s="171">
        <v>0.5</v>
      </c>
      <c r="B971" s="171" t="s">
        <v>677</v>
      </c>
      <c r="C971" s="173" t="s">
        <v>1051</v>
      </c>
      <c r="D971" s="171">
        <v>821.7</v>
      </c>
      <c r="E971" s="173" t="s">
        <v>677</v>
      </c>
      <c r="F971" s="171">
        <v>410.85</v>
      </c>
    </row>
    <row r="972" spans="1:6">
      <c r="A972" s="171">
        <v>1</v>
      </c>
      <c r="B972" s="171" t="s">
        <v>677</v>
      </c>
      <c r="C972" s="173" t="s">
        <v>679</v>
      </c>
      <c r="D972" s="171">
        <v>618.20000000000005</v>
      </c>
      <c r="E972" s="173" t="s">
        <v>677</v>
      </c>
      <c r="F972" s="171">
        <v>618.20000000000005</v>
      </c>
    </row>
    <row r="973" spans="1:6">
      <c r="A973" s="171">
        <v>0.5</v>
      </c>
      <c r="B973" s="171" t="s">
        <v>677</v>
      </c>
      <c r="C973" s="173" t="s">
        <v>715</v>
      </c>
      <c r="D973" s="171">
        <v>947.1</v>
      </c>
      <c r="E973" s="173" t="s">
        <v>677</v>
      </c>
      <c r="F973" s="171">
        <v>473.55</v>
      </c>
    </row>
    <row r="974" spans="1:6">
      <c r="A974" s="171"/>
      <c r="B974" s="171" t="s">
        <v>28</v>
      </c>
      <c r="C974" s="173" t="s">
        <v>1075</v>
      </c>
      <c r="D974" s="171"/>
      <c r="E974" s="173" t="s">
        <v>28</v>
      </c>
      <c r="F974" s="171">
        <v>0.82</v>
      </c>
    </row>
    <row r="975" spans="1:6">
      <c r="A975" s="171"/>
      <c r="B975" s="171"/>
      <c r="C975" s="171"/>
      <c r="D975" s="171"/>
      <c r="E975" s="173"/>
      <c r="F975" s="177" t="s">
        <v>622</v>
      </c>
    </row>
    <row r="976" spans="1:6">
      <c r="A976" s="171"/>
      <c r="B976" s="171"/>
      <c r="C976" s="173" t="s">
        <v>1054</v>
      </c>
      <c r="D976" s="171"/>
      <c r="E976" s="173"/>
      <c r="F976" s="171">
        <v>3241.42</v>
      </c>
    </row>
    <row r="977" spans="1:6">
      <c r="A977" s="171"/>
      <c r="B977" s="171"/>
      <c r="C977" s="171"/>
      <c r="D977" s="171"/>
      <c r="E977" s="173"/>
      <c r="F977" s="177" t="s">
        <v>622</v>
      </c>
    </row>
    <row r="978" spans="1:6">
      <c r="A978" s="186"/>
      <c r="B978" s="186"/>
      <c r="C978" s="171" t="s">
        <v>1076</v>
      </c>
      <c r="D978" s="225"/>
      <c r="E978" s="174"/>
      <c r="F978" s="171"/>
    </row>
    <row r="979" spans="1:6" ht="29">
      <c r="A979" s="186"/>
      <c r="B979" s="186"/>
      <c r="C979" s="225" t="s">
        <v>1077</v>
      </c>
      <c r="D979" s="171">
        <v>1010</v>
      </c>
      <c r="E979" s="174" t="s">
        <v>1078</v>
      </c>
      <c r="F979" s="199">
        <v>1010</v>
      </c>
    </row>
    <row r="980" spans="1:6">
      <c r="A980" s="186"/>
      <c r="B980" s="186"/>
      <c r="C980" s="186"/>
      <c r="D980" s="186"/>
      <c r="E980" s="186"/>
      <c r="F980" s="186"/>
    </row>
    <row r="981" spans="1:6">
      <c r="A981" s="174">
        <v>59</v>
      </c>
      <c r="B981" s="171" t="s">
        <v>627</v>
      </c>
      <c r="C981" s="173" t="s">
        <v>1079</v>
      </c>
      <c r="D981" s="171"/>
      <c r="E981" s="173"/>
      <c r="F981" s="171"/>
    </row>
    <row r="982" spans="1:6">
      <c r="A982" s="171"/>
      <c r="B982" s="171"/>
      <c r="C982" s="173" t="s">
        <v>1080</v>
      </c>
      <c r="D982" s="171"/>
      <c r="E982" s="173"/>
      <c r="F982" s="171"/>
    </row>
    <row r="983" spans="1:6">
      <c r="A983" s="171"/>
      <c r="B983" s="171"/>
      <c r="C983" s="177" t="s">
        <v>622</v>
      </c>
      <c r="D983" s="171"/>
      <c r="E983" s="173"/>
      <c r="F983" s="171"/>
    </row>
    <row r="984" spans="1:6">
      <c r="A984" s="171">
        <v>1</v>
      </c>
      <c r="B984" s="171" t="s">
        <v>677</v>
      </c>
      <c r="C984" s="173" t="s">
        <v>1080</v>
      </c>
      <c r="D984" s="171">
        <v>168.7</v>
      </c>
      <c r="E984" s="173" t="s">
        <v>677</v>
      </c>
      <c r="F984" s="171">
        <v>168.7</v>
      </c>
    </row>
    <row r="985" spans="1:6">
      <c r="A985" s="171">
        <v>0.05</v>
      </c>
      <c r="B985" s="171" t="s">
        <v>79</v>
      </c>
      <c r="C985" s="173" t="s">
        <v>1081</v>
      </c>
      <c r="D985" s="171">
        <v>3664.85</v>
      </c>
      <c r="E985" s="173" t="s">
        <v>79</v>
      </c>
      <c r="F985" s="171">
        <v>183.24</v>
      </c>
    </row>
    <row r="986" spans="1:6">
      <c r="A986" s="171">
        <v>0.5</v>
      </c>
      <c r="B986" s="171" t="s">
        <v>677</v>
      </c>
      <c r="C986" s="173" t="s">
        <v>1051</v>
      </c>
      <c r="D986" s="171">
        <v>821.7</v>
      </c>
      <c r="E986" s="173" t="s">
        <v>677</v>
      </c>
      <c r="F986" s="171">
        <v>410.85</v>
      </c>
    </row>
    <row r="987" spans="1:6">
      <c r="A987" s="171">
        <v>1</v>
      </c>
      <c r="B987" s="171" t="s">
        <v>677</v>
      </c>
      <c r="C987" s="173" t="s">
        <v>679</v>
      </c>
      <c r="D987" s="171">
        <v>618.20000000000005</v>
      </c>
      <c r="E987" s="173" t="s">
        <v>677</v>
      </c>
      <c r="F987" s="171">
        <v>618.20000000000005</v>
      </c>
    </row>
    <row r="988" spans="1:6">
      <c r="A988" s="171">
        <v>1</v>
      </c>
      <c r="B988" s="171" t="s">
        <v>677</v>
      </c>
      <c r="C988" s="173" t="s">
        <v>680</v>
      </c>
      <c r="D988" s="171">
        <v>507.1</v>
      </c>
      <c r="E988" s="173" t="s">
        <v>677</v>
      </c>
      <c r="F988" s="171">
        <v>507.1</v>
      </c>
    </row>
    <row r="989" spans="1:6">
      <c r="A989" s="171"/>
      <c r="B989" s="171" t="s">
        <v>28</v>
      </c>
      <c r="C989" s="173" t="s">
        <v>633</v>
      </c>
      <c r="D989" s="173" t="s">
        <v>619</v>
      </c>
      <c r="E989" s="173" t="s">
        <v>28</v>
      </c>
      <c r="F989" s="171">
        <v>0.54</v>
      </c>
    </row>
    <row r="990" spans="1:6">
      <c r="A990" s="171"/>
      <c r="B990" s="171"/>
      <c r="C990" s="173" t="s">
        <v>619</v>
      </c>
      <c r="D990" s="171"/>
      <c r="E990" s="173"/>
      <c r="F990" s="177" t="s">
        <v>622</v>
      </c>
    </row>
    <row r="991" spans="1:6">
      <c r="A991" s="171"/>
      <c r="B991" s="171"/>
      <c r="C991" s="173" t="s">
        <v>1054</v>
      </c>
      <c r="D991" s="171"/>
      <c r="E991" s="173"/>
      <c r="F991" s="171">
        <v>1888.63</v>
      </c>
    </row>
    <row r="992" spans="1:6">
      <c r="A992" s="171"/>
      <c r="B992" s="171"/>
      <c r="C992" s="171"/>
      <c r="D992" s="171"/>
      <c r="E992" s="173"/>
      <c r="F992" s="177" t="s">
        <v>657</v>
      </c>
    </row>
    <row r="993" spans="1:6">
      <c r="A993" s="174">
        <v>60</v>
      </c>
      <c r="B993" s="171" t="s">
        <v>627</v>
      </c>
      <c r="C993" s="173" t="s">
        <v>1082</v>
      </c>
      <c r="D993" s="171"/>
      <c r="E993" s="173"/>
      <c r="F993" s="171"/>
    </row>
    <row r="994" spans="1:6">
      <c r="A994" s="171"/>
      <c r="B994" s="171"/>
      <c r="C994" s="173" t="s">
        <v>1083</v>
      </c>
      <c r="D994" s="171"/>
      <c r="E994" s="173"/>
      <c r="F994" s="171"/>
    </row>
    <row r="995" spans="1:6">
      <c r="A995" s="171"/>
      <c r="B995" s="171"/>
      <c r="C995" s="177" t="s">
        <v>622</v>
      </c>
      <c r="D995" s="171"/>
      <c r="E995" s="173"/>
      <c r="F995" s="171"/>
    </row>
    <row r="996" spans="1:6">
      <c r="A996" s="171">
        <v>1</v>
      </c>
      <c r="B996" s="171" t="s">
        <v>677</v>
      </c>
      <c r="C996" s="173" t="s">
        <v>1084</v>
      </c>
      <c r="D996" s="171">
        <v>148.6</v>
      </c>
      <c r="E996" s="173" t="s">
        <v>677</v>
      </c>
      <c r="F996" s="171">
        <v>148.6</v>
      </c>
    </row>
    <row r="997" spans="1:6">
      <c r="A997" s="171"/>
      <c r="B997" s="171" t="s">
        <v>28</v>
      </c>
      <c r="C997" s="173" t="s">
        <v>1085</v>
      </c>
      <c r="D997" s="171"/>
      <c r="E997" s="173" t="s">
        <v>28</v>
      </c>
      <c r="F997" s="171">
        <v>4</v>
      </c>
    </row>
    <row r="998" spans="1:6">
      <c r="A998" s="171"/>
      <c r="B998" s="171"/>
      <c r="C998" s="171"/>
      <c r="D998" s="171"/>
      <c r="E998" s="173" t="s">
        <v>619</v>
      </c>
      <c r="F998" s="177" t="s">
        <v>622</v>
      </c>
    </row>
    <row r="999" spans="1:6">
      <c r="A999" s="171"/>
      <c r="B999" s="171"/>
      <c r="C999" s="173" t="s">
        <v>1054</v>
      </c>
      <c r="D999" s="171"/>
      <c r="E999" s="173"/>
      <c r="F999" s="171">
        <v>152.6</v>
      </c>
    </row>
    <row r="1000" spans="1:6">
      <c r="A1000" s="171"/>
      <c r="B1000" s="171"/>
      <c r="C1000" s="171"/>
      <c r="D1000" s="171"/>
      <c r="E1000" s="173"/>
      <c r="F1000" s="177" t="s">
        <v>622</v>
      </c>
    </row>
    <row r="1001" spans="1:6">
      <c r="A1001" s="171"/>
      <c r="B1001" s="171"/>
      <c r="C1001" s="178" t="s">
        <v>1086</v>
      </c>
      <c r="D1001" s="171"/>
      <c r="E1001" s="171"/>
      <c r="F1001" s="171"/>
    </row>
    <row r="1002" spans="1:6">
      <c r="A1002" s="171"/>
      <c r="B1002" s="171"/>
      <c r="C1002" s="177" t="s">
        <v>622</v>
      </c>
      <c r="D1002" s="171"/>
      <c r="E1002" s="171"/>
      <c r="F1002" s="171"/>
    </row>
    <row r="1003" spans="1:6">
      <c r="A1003" s="171"/>
      <c r="B1003" s="173" t="s">
        <v>627</v>
      </c>
      <c r="C1003" s="172" t="s">
        <v>1087</v>
      </c>
      <c r="D1003" s="171"/>
      <c r="E1003" s="171"/>
      <c r="F1003" s="171"/>
    </row>
    <row r="1004" spans="1:6">
      <c r="A1004" s="171"/>
      <c r="B1004" s="171"/>
      <c r="C1004" s="172" t="s">
        <v>1088</v>
      </c>
      <c r="D1004" s="171"/>
      <c r="E1004" s="171"/>
      <c r="F1004" s="171"/>
    </row>
    <row r="1005" spans="1:6">
      <c r="A1005" s="171"/>
      <c r="B1005" s="171"/>
      <c r="C1005" s="172" t="s">
        <v>1089</v>
      </c>
      <c r="D1005" s="171"/>
      <c r="E1005" s="171"/>
      <c r="F1005" s="171"/>
    </row>
    <row r="1006" spans="1:6">
      <c r="A1006" s="171"/>
      <c r="B1006" s="171"/>
      <c r="C1006" s="177" t="s">
        <v>622</v>
      </c>
      <c r="D1006" s="171"/>
      <c r="E1006" s="171"/>
      <c r="F1006" s="171"/>
    </row>
    <row r="1007" spans="1:6">
      <c r="A1007" s="171"/>
      <c r="B1007" s="173" t="s">
        <v>773</v>
      </c>
      <c r="C1007" s="236" t="s">
        <v>1090</v>
      </c>
      <c r="D1007" s="171"/>
      <c r="E1007" s="171"/>
      <c r="F1007" s="171"/>
    </row>
    <row r="1008" spans="1:6">
      <c r="A1008" s="171"/>
      <c r="B1008" s="171"/>
      <c r="C1008" s="177" t="s">
        <v>622</v>
      </c>
      <c r="D1008" s="171"/>
      <c r="E1008" s="171"/>
      <c r="F1008" s="171"/>
    </row>
    <row r="1009" spans="1:6">
      <c r="A1009" s="171">
        <v>18.899999999999999</v>
      </c>
      <c r="B1009" s="173" t="s">
        <v>79</v>
      </c>
      <c r="C1009" s="173" t="s">
        <v>1091</v>
      </c>
      <c r="D1009" s="171">
        <v>212.52</v>
      </c>
      <c r="E1009" s="173" t="s">
        <v>79</v>
      </c>
      <c r="F1009" s="171">
        <v>4016.63</v>
      </c>
    </row>
    <row r="1010" spans="1:6">
      <c r="A1010" s="171">
        <v>18.63</v>
      </c>
      <c r="B1010" s="173" t="s">
        <v>79</v>
      </c>
      <c r="C1010" s="173" t="s">
        <v>1092</v>
      </c>
      <c r="D1010" s="171">
        <v>36.96</v>
      </c>
      <c r="E1010" s="173" t="s">
        <v>79</v>
      </c>
      <c r="F1010" s="171">
        <v>688.56</v>
      </c>
    </row>
    <row r="1011" spans="1:6" ht="29">
      <c r="A1011" s="171">
        <v>30</v>
      </c>
      <c r="B1011" s="173" t="s">
        <v>333</v>
      </c>
      <c r="C1011" s="185" t="s">
        <v>1093</v>
      </c>
      <c r="D1011" s="176">
        <v>277</v>
      </c>
      <c r="E1011" s="173" t="s">
        <v>333</v>
      </c>
      <c r="F1011" s="171">
        <v>8310</v>
      </c>
    </row>
    <row r="1012" spans="1:6">
      <c r="A1012" s="171"/>
      <c r="B1012" s="171"/>
      <c r="C1012" s="171"/>
      <c r="D1012" s="171"/>
      <c r="E1012" s="171"/>
      <c r="F1012" s="171"/>
    </row>
    <row r="1013" spans="1:6">
      <c r="A1013" s="171">
        <v>30</v>
      </c>
      <c r="B1013" s="173" t="s">
        <v>333</v>
      </c>
      <c r="C1013" s="173" t="s">
        <v>1094</v>
      </c>
      <c r="D1013" s="171">
        <v>17.399999999999999</v>
      </c>
      <c r="E1013" s="173" t="s">
        <v>333</v>
      </c>
      <c r="F1013" s="171">
        <v>522</v>
      </c>
    </row>
    <row r="1014" spans="1:6">
      <c r="A1014" s="171"/>
      <c r="B1014" s="171"/>
      <c r="C1014" s="173" t="s">
        <v>1095</v>
      </c>
      <c r="D1014" s="171"/>
      <c r="E1014" s="171"/>
      <c r="F1014" s="171"/>
    </row>
    <row r="1015" spans="1:6">
      <c r="A1015" s="171"/>
      <c r="B1015" s="171"/>
      <c r="C1015" s="173" t="s">
        <v>1096</v>
      </c>
      <c r="D1015" s="171"/>
      <c r="E1015" s="171"/>
      <c r="F1015" s="171"/>
    </row>
    <row r="1016" spans="1:6">
      <c r="A1016" s="171"/>
      <c r="B1016" s="171"/>
      <c r="C1016" s="173" t="s">
        <v>1097</v>
      </c>
      <c r="D1016" s="171"/>
      <c r="E1016" s="171"/>
      <c r="F1016" s="171"/>
    </row>
    <row r="1017" spans="1:6">
      <c r="A1017" s="171"/>
      <c r="B1017" s="171"/>
      <c r="C1017" s="173" t="s">
        <v>1098</v>
      </c>
      <c r="D1017" s="171"/>
      <c r="E1017" s="171"/>
      <c r="F1017" s="171"/>
    </row>
    <row r="1018" spans="1:6">
      <c r="A1018" s="171"/>
      <c r="B1018" s="171"/>
      <c r="C1018" s="173"/>
      <c r="D1018" s="171"/>
      <c r="E1018" s="171"/>
      <c r="F1018" s="171"/>
    </row>
    <row r="1019" spans="1:6">
      <c r="A1019" s="171">
        <v>5</v>
      </c>
      <c r="B1019" s="173" t="s">
        <v>697</v>
      </c>
      <c r="C1019" s="232" t="s">
        <v>1099</v>
      </c>
      <c r="D1019" s="199">
        <v>40.9</v>
      </c>
      <c r="E1019" s="173" t="s">
        <v>697</v>
      </c>
      <c r="F1019" s="171">
        <v>204.5</v>
      </c>
    </row>
    <row r="1020" spans="1:6">
      <c r="A1020" s="171">
        <v>1</v>
      </c>
      <c r="B1020" s="173" t="s">
        <v>28</v>
      </c>
      <c r="C1020" s="173" t="s">
        <v>1100</v>
      </c>
      <c r="D1020" s="171">
        <v>12.1</v>
      </c>
      <c r="E1020" s="173" t="s">
        <v>28</v>
      </c>
      <c r="F1020" s="171">
        <v>12.1</v>
      </c>
    </row>
    <row r="1021" spans="1:6">
      <c r="A1021" s="171"/>
      <c r="B1021" s="173" t="s">
        <v>28</v>
      </c>
      <c r="C1021" s="173" t="s">
        <v>633</v>
      </c>
      <c r="D1021" s="171"/>
      <c r="E1021" s="173" t="s">
        <v>28</v>
      </c>
      <c r="F1021" s="171">
        <v>17.100000000000001</v>
      </c>
    </row>
    <row r="1022" spans="1:6">
      <c r="A1022" s="171"/>
      <c r="B1022" s="171"/>
      <c r="C1022" s="171"/>
      <c r="D1022" s="171"/>
      <c r="E1022" s="171"/>
      <c r="F1022" s="171"/>
    </row>
    <row r="1023" spans="1:6">
      <c r="A1023" s="171"/>
      <c r="B1023" s="171"/>
      <c r="C1023" s="171"/>
      <c r="D1023" s="171"/>
      <c r="E1023" s="171"/>
      <c r="F1023" s="177" t="s">
        <v>622</v>
      </c>
    </row>
    <row r="1024" spans="1:6">
      <c r="A1024" s="171"/>
      <c r="B1024" s="171"/>
      <c r="C1024" s="173" t="s">
        <v>1101</v>
      </c>
      <c r="D1024" s="171"/>
      <c r="E1024" s="171"/>
      <c r="F1024" s="171">
        <v>13770.89</v>
      </c>
    </row>
    <row r="1025" spans="1:6">
      <c r="A1025" s="171"/>
      <c r="B1025" s="171"/>
      <c r="C1025" s="171"/>
      <c r="D1025" s="171"/>
      <c r="E1025" s="171"/>
      <c r="F1025" s="177" t="s">
        <v>622</v>
      </c>
    </row>
    <row r="1026" spans="1:6">
      <c r="A1026" s="171"/>
      <c r="B1026" s="171"/>
      <c r="C1026" s="173" t="s">
        <v>1025</v>
      </c>
      <c r="D1026" s="171"/>
      <c r="E1026" s="171"/>
      <c r="F1026" s="176">
        <v>459.03</v>
      </c>
    </row>
    <row r="1027" spans="1:6">
      <c r="A1027" s="171"/>
      <c r="B1027" s="171"/>
      <c r="C1027" s="171"/>
      <c r="D1027" s="171"/>
      <c r="E1027" s="171"/>
      <c r="F1027" s="177" t="s">
        <v>622</v>
      </c>
    </row>
    <row r="1028" spans="1:6">
      <c r="A1028" s="171"/>
      <c r="B1028" s="173" t="s">
        <v>25</v>
      </c>
      <c r="C1028" s="236" t="s">
        <v>1102</v>
      </c>
      <c r="D1028" s="171"/>
      <c r="E1028" s="171"/>
      <c r="F1028" s="171"/>
    </row>
    <row r="1029" spans="1:6">
      <c r="A1029" s="171"/>
      <c r="B1029" s="171"/>
      <c r="C1029" s="177" t="s">
        <v>622</v>
      </c>
      <c r="D1029" s="171"/>
      <c r="E1029" s="171"/>
      <c r="F1029" s="171"/>
    </row>
    <row r="1030" spans="1:6">
      <c r="A1030" s="171">
        <v>18.899999999999999</v>
      </c>
      <c r="B1030" s="173" t="s">
        <v>79</v>
      </c>
      <c r="C1030" s="173" t="s">
        <v>1091</v>
      </c>
      <c r="D1030" s="171">
        <v>212.52</v>
      </c>
      <c r="E1030" s="173" t="s">
        <v>79</v>
      </c>
      <c r="F1030" s="171">
        <v>4016.63</v>
      </c>
    </row>
    <row r="1031" spans="1:6">
      <c r="A1031" s="171">
        <v>18.3</v>
      </c>
      <c r="B1031" s="173" t="s">
        <v>79</v>
      </c>
      <c r="C1031" s="173" t="s">
        <v>1092</v>
      </c>
      <c r="D1031" s="171">
        <v>36.96</v>
      </c>
      <c r="E1031" s="173" t="s">
        <v>79</v>
      </c>
      <c r="F1031" s="171">
        <v>676.37</v>
      </c>
    </row>
    <row r="1032" spans="1:6" ht="29">
      <c r="A1032" s="171">
        <v>30</v>
      </c>
      <c r="B1032" s="173" t="s">
        <v>333</v>
      </c>
      <c r="C1032" s="185" t="s">
        <v>1103</v>
      </c>
      <c r="D1032" s="176">
        <v>581</v>
      </c>
      <c r="E1032" s="173" t="s">
        <v>333</v>
      </c>
      <c r="F1032" s="171">
        <v>17430</v>
      </c>
    </row>
    <row r="1033" spans="1:6">
      <c r="A1033" s="171"/>
      <c r="B1033" s="171"/>
      <c r="C1033" s="173"/>
      <c r="D1033" s="171"/>
      <c r="E1033" s="171"/>
      <c r="F1033" s="171"/>
    </row>
    <row r="1034" spans="1:6">
      <c r="A1034" s="171">
        <v>30</v>
      </c>
      <c r="B1034" s="171"/>
      <c r="C1034" s="173" t="s">
        <v>1094</v>
      </c>
      <c r="D1034" s="171">
        <v>24.6</v>
      </c>
      <c r="E1034" s="173" t="s">
        <v>333</v>
      </c>
      <c r="F1034" s="171">
        <v>738</v>
      </c>
    </row>
    <row r="1035" spans="1:6">
      <c r="A1035" s="171"/>
      <c r="B1035" s="171"/>
      <c r="C1035" s="173" t="s">
        <v>1095</v>
      </c>
      <c r="D1035" s="171"/>
      <c r="E1035" s="171"/>
      <c r="F1035" s="171"/>
    </row>
    <row r="1036" spans="1:6">
      <c r="A1036" s="171"/>
      <c r="B1036" s="171"/>
      <c r="C1036" s="173" t="s">
        <v>1096</v>
      </c>
      <c r="D1036" s="171"/>
      <c r="E1036" s="171"/>
      <c r="F1036" s="171"/>
    </row>
    <row r="1037" spans="1:6">
      <c r="A1037" s="171"/>
      <c r="B1037" s="173"/>
      <c r="C1037" s="173" t="s">
        <v>1097</v>
      </c>
      <c r="D1037" s="171"/>
      <c r="E1037" s="173"/>
      <c r="F1037" s="171"/>
    </row>
    <row r="1038" spans="1:6">
      <c r="A1038" s="171"/>
      <c r="B1038" s="173"/>
      <c r="C1038" s="173" t="s">
        <v>1098</v>
      </c>
      <c r="D1038" s="171"/>
      <c r="E1038" s="173"/>
      <c r="F1038" s="171"/>
    </row>
    <row r="1039" spans="1:6">
      <c r="A1039" s="171"/>
      <c r="B1039" s="173"/>
      <c r="C1039" s="173"/>
      <c r="D1039" s="171"/>
      <c r="E1039" s="173"/>
      <c r="F1039" s="171"/>
    </row>
    <row r="1040" spans="1:6">
      <c r="A1040" s="171">
        <v>5</v>
      </c>
      <c r="B1040" s="173" t="s">
        <v>28</v>
      </c>
      <c r="C1040" s="173" t="s">
        <v>1099</v>
      </c>
      <c r="D1040" s="199">
        <v>40.9</v>
      </c>
      <c r="E1040" s="173" t="s">
        <v>697</v>
      </c>
      <c r="F1040" s="171">
        <v>204.5</v>
      </c>
    </row>
    <row r="1041" spans="1:6">
      <c r="A1041" s="171">
        <v>1</v>
      </c>
      <c r="B1041" s="171"/>
      <c r="C1041" s="173" t="s">
        <v>1100</v>
      </c>
      <c r="D1041" s="171">
        <v>12.1</v>
      </c>
      <c r="E1041" s="173" t="s">
        <v>28</v>
      </c>
      <c r="F1041" s="171">
        <v>12.1</v>
      </c>
    </row>
    <row r="1042" spans="1:6">
      <c r="A1042" s="171"/>
      <c r="B1042" s="171"/>
      <c r="C1042" s="173" t="s">
        <v>633</v>
      </c>
      <c r="D1042" s="171"/>
      <c r="E1042" s="173" t="s">
        <v>28</v>
      </c>
      <c r="F1042" s="171">
        <v>22.4</v>
      </c>
    </row>
    <row r="1043" spans="1:6">
      <c r="A1043" s="171"/>
      <c r="B1043" s="171"/>
      <c r="C1043" s="171"/>
      <c r="D1043" s="171"/>
      <c r="E1043" s="171"/>
      <c r="F1043" s="171"/>
    </row>
    <row r="1044" spans="1:6">
      <c r="A1044" s="171"/>
      <c r="B1044" s="171"/>
      <c r="C1044" s="173" t="s">
        <v>1101</v>
      </c>
      <c r="D1044" s="171"/>
      <c r="E1044" s="171"/>
      <c r="F1044" s="171">
        <v>23100</v>
      </c>
    </row>
    <row r="1045" spans="1:6">
      <c r="A1045" s="171"/>
      <c r="B1045" s="171"/>
      <c r="C1045" s="171"/>
      <c r="D1045" s="171"/>
      <c r="E1045" s="171"/>
      <c r="F1045" s="177" t="s">
        <v>622</v>
      </c>
    </row>
    <row r="1046" spans="1:6">
      <c r="A1046" s="171"/>
      <c r="B1046" s="171"/>
      <c r="C1046" s="173" t="s">
        <v>1025</v>
      </c>
      <c r="D1046" s="171"/>
      <c r="E1046" s="171"/>
      <c r="F1046" s="176">
        <v>770</v>
      </c>
    </row>
    <row r="1047" spans="1:6">
      <c r="A1047" s="186"/>
      <c r="B1047" s="186"/>
      <c r="C1047" s="186"/>
      <c r="D1047" s="186"/>
      <c r="E1047" s="186"/>
      <c r="F1047" s="186"/>
    </row>
    <row r="1048" spans="1:6">
      <c r="A1048" s="206"/>
      <c r="B1048" s="206"/>
      <c r="C1048" s="206" t="s">
        <v>1104</v>
      </c>
      <c r="D1048" s="206"/>
      <c r="E1048" s="206"/>
      <c r="F1048" s="206"/>
    </row>
    <row r="1049" spans="1:6">
      <c r="A1049" s="206">
        <v>0.47</v>
      </c>
      <c r="B1049" s="206" t="s">
        <v>19</v>
      </c>
      <c r="C1049" s="206" t="s">
        <v>962</v>
      </c>
      <c r="D1049" s="206">
        <v>212.52</v>
      </c>
      <c r="E1049" s="206" t="s">
        <v>613</v>
      </c>
      <c r="F1049" s="206">
        <v>99.88</v>
      </c>
    </row>
    <row r="1050" spans="1:6">
      <c r="A1050" s="206">
        <v>2</v>
      </c>
      <c r="B1050" s="206"/>
      <c r="C1050" s="206"/>
      <c r="D1050" s="206">
        <v>675</v>
      </c>
      <c r="E1050" s="206"/>
      <c r="F1050" s="206"/>
    </row>
    <row r="1051" spans="1:6">
      <c r="A1051" s="206">
        <v>0.24</v>
      </c>
      <c r="B1051" s="206" t="s">
        <v>19</v>
      </c>
      <c r="C1051" s="206" t="s">
        <v>1105</v>
      </c>
      <c r="D1051" s="206">
        <v>1414.88</v>
      </c>
      <c r="E1051" s="206" t="s">
        <v>613</v>
      </c>
      <c r="F1051" s="206">
        <v>339.57</v>
      </c>
    </row>
    <row r="1052" spans="1:6">
      <c r="A1052" s="206">
        <v>0.79</v>
      </c>
      <c r="B1052" s="206" t="s">
        <v>20</v>
      </c>
      <c r="C1052" s="206" t="s">
        <v>1106</v>
      </c>
      <c r="D1052" s="206">
        <v>1555.8</v>
      </c>
      <c r="E1052" s="206" t="s">
        <v>28</v>
      </c>
      <c r="F1052" s="206">
        <v>1229.08</v>
      </c>
    </row>
    <row r="1053" spans="1:6">
      <c r="A1053" s="206">
        <v>0.24</v>
      </c>
      <c r="B1053" s="206" t="s">
        <v>19</v>
      </c>
      <c r="C1053" s="206" t="s">
        <v>1107</v>
      </c>
      <c r="D1053" s="206">
        <v>735.5</v>
      </c>
      <c r="E1053" s="206"/>
      <c r="F1053" s="206">
        <v>176.52</v>
      </c>
    </row>
    <row r="1054" spans="1:6">
      <c r="A1054" s="206"/>
      <c r="B1054" s="206"/>
      <c r="C1054" s="206" t="s">
        <v>745</v>
      </c>
      <c r="D1054" s="206"/>
      <c r="E1054" s="206"/>
      <c r="F1054" s="206" t="s">
        <v>1108</v>
      </c>
    </row>
    <row r="1055" spans="1:6">
      <c r="A1055" s="206"/>
      <c r="B1055" s="206"/>
      <c r="C1055" s="206"/>
      <c r="D1055" s="206"/>
      <c r="E1055" s="206"/>
      <c r="F1055" s="206">
        <v>1845.05</v>
      </c>
    </row>
    <row r="1056" spans="1:6">
      <c r="A1056" s="206"/>
      <c r="B1056" s="206"/>
      <c r="C1056" s="206"/>
      <c r="D1056" s="206"/>
      <c r="E1056" s="206"/>
      <c r="F1056" s="206" t="s">
        <v>246</v>
      </c>
    </row>
    <row r="1057" spans="1:6">
      <c r="A1057" s="206"/>
      <c r="B1057" s="206"/>
      <c r="C1057" s="206"/>
      <c r="D1057" s="206"/>
      <c r="E1057" s="206"/>
      <c r="F1057" s="206">
        <v>0</v>
      </c>
    </row>
    <row r="1058" spans="1:6">
      <c r="A1058" s="206"/>
      <c r="B1058" s="206"/>
      <c r="C1058" s="206" t="s">
        <v>1109</v>
      </c>
      <c r="D1058" s="206"/>
      <c r="E1058" s="206"/>
      <c r="F1058" s="206"/>
    </row>
    <row r="1059" spans="1:6">
      <c r="A1059" s="206">
        <v>1</v>
      </c>
      <c r="B1059" s="206" t="s">
        <v>19</v>
      </c>
      <c r="C1059" s="206" t="s">
        <v>1110</v>
      </c>
      <c r="D1059" s="206">
        <v>378.37</v>
      </c>
      <c r="E1059" s="206" t="s">
        <v>613</v>
      </c>
      <c r="F1059" s="206">
        <v>378.37</v>
      </c>
    </row>
    <row r="1060" spans="1:6">
      <c r="A1060" s="237">
        <v>7.0999999999999994E-2</v>
      </c>
      <c r="B1060" s="206" t="s">
        <v>19</v>
      </c>
      <c r="C1060" s="206" t="s">
        <v>1105</v>
      </c>
      <c r="D1060" s="206">
        <v>1414.88</v>
      </c>
      <c r="E1060" s="206" t="s">
        <v>613</v>
      </c>
      <c r="F1060" s="206">
        <v>100.46</v>
      </c>
    </row>
    <row r="1061" spans="1:6">
      <c r="A1061" s="206"/>
      <c r="B1061" s="206"/>
      <c r="C1061" s="206"/>
      <c r="D1061" s="206"/>
      <c r="E1061" s="206"/>
      <c r="F1061" s="206" t="s">
        <v>1108</v>
      </c>
    </row>
    <row r="1062" spans="1:6">
      <c r="A1062" s="206"/>
      <c r="B1062" s="206"/>
      <c r="C1062" s="206"/>
      <c r="D1062" s="206"/>
      <c r="E1062" s="206"/>
      <c r="F1062" s="206">
        <v>478.83</v>
      </c>
    </row>
    <row r="1063" spans="1:6">
      <c r="A1063" s="206"/>
      <c r="B1063" s="206"/>
      <c r="C1063" s="206"/>
      <c r="D1063" s="206"/>
      <c r="E1063" s="206"/>
      <c r="F1063" s="206" t="s">
        <v>1108</v>
      </c>
    </row>
    <row r="1064" spans="1:6">
      <c r="A1064" s="206">
        <v>0.25</v>
      </c>
      <c r="B1064" s="206" t="s">
        <v>15</v>
      </c>
      <c r="C1064" s="206" t="s">
        <v>1111</v>
      </c>
      <c r="D1064" s="206">
        <v>884.4</v>
      </c>
      <c r="E1064" s="206"/>
      <c r="F1064" s="206">
        <v>221.1</v>
      </c>
    </row>
    <row r="1065" spans="1:6">
      <c r="A1065" s="206">
        <v>1</v>
      </c>
      <c r="B1065" s="206" t="s">
        <v>15</v>
      </c>
      <c r="C1065" s="206" t="s">
        <v>1112</v>
      </c>
      <c r="D1065" s="206">
        <v>618.20000000000005</v>
      </c>
      <c r="E1065" s="206"/>
      <c r="F1065" s="206">
        <v>618.20000000000005</v>
      </c>
    </row>
    <row r="1066" spans="1:6">
      <c r="A1066" s="206">
        <v>1</v>
      </c>
      <c r="B1066" s="206" t="s">
        <v>15</v>
      </c>
      <c r="C1066" s="206" t="s">
        <v>1113</v>
      </c>
      <c r="D1066" s="206" t="s">
        <v>3</v>
      </c>
      <c r="E1066" s="206"/>
      <c r="F1066" s="206">
        <v>83.93</v>
      </c>
    </row>
    <row r="1067" spans="1:6">
      <c r="A1067" s="206"/>
      <c r="B1067" s="206"/>
      <c r="C1067" s="206"/>
      <c r="D1067" s="206"/>
      <c r="E1067" s="206"/>
      <c r="F1067" s="206" t="s">
        <v>1108</v>
      </c>
    </row>
    <row r="1068" spans="1:6">
      <c r="A1068" s="206"/>
      <c r="B1068" s="206"/>
      <c r="C1068" s="206"/>
      <c r="D1068" s="206"/>
      <c r="E1068" s="206"/>
      <c r="F1068" s="206">
        <v>923.23</v>
      </c>
    </row>
    <row r="1069" spans="1:6">
      <c r="A1069" s="206"/>
      <c r="B1069" s="206"/>
      <c r="C1069" s="206"/>
      <c r="D1069" s="206"/>
      <c r="E1069" s="206"/>
      <c r="F1069" s="206" t="s">
        <v>1108</v>
      </c>
    </row>
    <row r="1070" spans="1:6">
      <c r="A1070" s="206"/>
      <c r="B1070" s="206"/>
      <c r="C1070" s="206"/>
      <c r="D1070" s="206"/>
      <c r="E1070" s="206"/>
      <c r="F1070" s="206">
        <v>378.37</v>
      </c>
    </row>
    <row r="1071" spans="1:6">
      <c r="A1071" s="182">
        <v>44.1</v>
      </c>
      <c r="B1071" s="171" t="s">
        <v>627</v>
      </c>
      <c r="C1071" s="173" t="s">
        <v>1114</v>
      </c>
      <c r="D1071" s="171"/>
      <c r="E1071" s="173"/>
      <c r="F1071" s="171"/>
    </row>
    <row r="1072" spans="1:6">
      <c r="A1072" s="171"/>
      <c r="B1072" s="171"/>
      <c r="C1072" s="173" t="s">
        <v>1115</v>
      </c>
      <c r="D1072" s="171"/>
      <c r="E1072" s="173"/>
      <c r="F1072" s="171"/>
    </row>
    <row r="1073" spans="1:6">
      <c r="A1073" s="171"/>
      <c r="B1073" s="171"/>
      <c r="C1073" s="173" t="s">
        <v>1116</v>
      </c>
      <c r="D1073" s="171"/>
      <c r="E1073" s="173"/>
      <c r="F1073" s="171"/>
    </row>
    <row r="1074" spans="1:6">
      <c r="A1074" s="171"/>
      <c r="B1074" s="171"/>
      <c r="C1074" s="177" t="s">
        <v>622</v>
      </c>
      <c r="D1074" s="171"/>
      <c r="E1074" s="173"/>
      <c r="F1074" s="171"/>
    </row>
    <row r="1075" spans="1:6">
      <c r="A1075" s="171">
        <v>3</v>
      </c>
      <c r="B1075" s="171" t="s">
        <v>333</v>
      </c>
      <c r="C1075" s="173" t="s">
        <v>1117</v>
      </c>
      <c r="D1075" s="171">
        <v>120.54</v>
      </c>
      <c r="E1075" s="173" t="s">
        <v>333</v>
      </c>
      <c r="F1075" s="171">
        <v>361.62</v>
      </c>
    </row>
    <row r="1076" spans="1:6">
      <c r="A1076" s="171">
        <v>1</v>
      </c>
      <c r="B1076" s="171" t="s">
        <v>677</v>
      </c>
      <c r="C1076" s="173" t="s">
        <v>1118</v>
      </c>
      <c r="D1076" s="218">
        <v>76</v>
      </c>
      <c r="E1076" s="173" t="s">
        <v>677</v>
      </c>
      <c r="F1076" s="171">
        <v>76</v>
      </c>
    </row>
    <row r="1077" spans="1:6">
      <c r="A1077" s="171">
        <v>1</v>
      </c>
      <c r="B1077" s="171" t="s">
        <v>677</v>
      </c>
      <c r="C1077" s="173" t="s">
        <v>1119</v>
      </c>
      <c r="D1077" s="171">
        <v>79.5</v>
      </c>
      <c r="E1077" s="173" t="s">
        <v>677</v>
      </c>
      <c r="F1077" s="171">
        <v>79.5</v>
      </c>
    </row>
    <row r="1078" spans="1:6">
      <c r="A1078" s="171">
        <v>2</v>
      </c>
      <c r="B1078" s="171" t="s">
        <v>677</v>
      </c>
      <c r="C1078" s="173" t="s">
        <v>1120</v>
      </c>
      <c r="D1078" s="171">
        <v>21.4</v>
      </c>
      <c r="E1078" s="173" t="s">
        <v>677</v>
      </c>
      <c r="F1078" s="171">
        <v>42.8</v>
      </c>
    </row>
    <row r="1079" spans="1:6">
      <c r="A1079" s="171">
        <v>1</v>
      </c>
      <c r="B1079" s="171" t="s">
        <v>677</v>
      </c>
      <c r="C1079" s="173" t="s">
        <v>1121</v>
      </c>
      <c r="D1079" s="171">
        <v>31.8</v>
      </c>
      <c r="E1079" s="173" t="s">
        <v>677</v>
      </c>
      <c r="F1079" s="171">
        <v>31.8</v>
      </c>
    </row>
    <row r="1080" spans="1:6">
      <c r="A1080" s="171">
        <v>0.5</v>
      </c>
      <c r="B1080" s="171" t="s">
        <v>677</v>
      </c>
      <c r="C1080" s="173" t="s">
        <v>1051</v>
      </c>
      <c r="D1080" s="171">
        <v>821.7</v>
      </c>
      <c r="E1080" s="173" t="s">
        <v>677</v>
      </c>
      <c r="F1080" s="171">
        <v>410.85</v>
      </c>
    </row>
    <row r="1081" spans="1:6">
      <c r="A1081" s="171"/>
      <c r="B1081" s="171" t="s">
        <v>28</v>
      </c>
      <c r="C1081" s="173" t="s">
        <v>1122</v>
      </c>
      <c r="D1081" s="171"/>
      <c r="E1081" s="173" t="s">
        <v>28</v>
      </c>
      <c r="F1081" s="171"/>
    </row>
    <row r="1082" spans="1:6">
      <c r="A1082" s="171"/>
      <c r="B1082" s="171"/>
      <c r="C1082" s="173" t="s">
        <v>1123</v>
      </c>
      <c r="D1082" s="171"/>
      <c r="E1082" s="173"/>
      <c r="F1082" s="171"/>
    </row>
    <row r="1083" spans="1:6">
      <c r="A1083" s="171"/>
      <c r="B1083" s="171"/>
      <c r="C1083" s="171"/>
      <c r="D1083" s="171"/>
      <c r="E1083" s="173"/>
      <c r="F1083" s="177" t="s">
        <v>622</v>
      </c>
    </row>
    <row r="1084" spans="1:6">
      <c r="A1084" s="171"/>
      <c r="B1084" s="171"/>
      <c r="C1084" s="173" t="s">
        <v>1124</v>
      </c>
      <c r="D1084" s="171"/>
      <c r="E1084" s="173"/>
      <c r="F1084" s="171">
        <v>1002.57</v>
      </c>
    </row>
    <row r="1085" spans="1:6">
      <c r="A1085" s="173" t="s">
        <v>619</v>
      </c>
      <c r="B1085" s="171"/>
      <c r="C1085" s="171"/>
      <c r="D1085" s="171"/>
      <c r="E1085" s="173"/>
      <c r="F1085" s="171"/>
    </row>
    <row r="1086" spans="1:6">
      <c r="A1086" s="171"/>
      <c r="B1086" s="171"/>
      <c r="C1086" s="171"/>
      <c r="D1086" s="171"/>
      <c r="E1086" s="173"/>
      <c r="F1086" s="177" t="s">
        <v>622</v>
      </c>
    </row>
    <row r="1087" spans="1:6">
      <c r="A1087" s="171"/>
      <c r="B1087" s="171"/>
      <c r="C1087" s="178" t="s">
        <v>1025</v>
      </c>
      <c r="D1087" s="176"/>
      <c r="E1087" s="172"/>
      <c r="F1087" s="176">
        <v>334.19</v>
      </c>
    </row>
    <row r="1088" spans="1:6">
      <c r="A1088" s="171"/>
      <c r="B1088" s="171"/>
      <c r="C1088" s="173"/>
      <c r="D1088" s="171"/>
      <c r="E1088" s="173"/>
      <c r="F1088" s="177" t="s">
        <v>657</v>
      </c>
    </row>
    <row r="1089" spans="1:6">
      <c r="A1089" s="174" t="s">
        <v>1125</v>
      </c>
      <c r="B1089" s="171" t="s">
        <v>627</v>
      </c>
      <c r="C1089" s="173" t="s">
        <v>1126</v>
      </c>
      <c r="D1089" s="171"/>
      <c r="E1089" s="173"/>
      <c r="F1089" s="171"/>
    </row>
    <row r="1090" spans="1:6">
      <c r="A1090" s="171"/>
      <c r="B1090" s="171"/>
      <c r="C1090" s="173" t="s">
        <v>1127</v>
      </c>
      <c r="D1090" s="171"/>
      <c r="E1090" s="173"/>
      <c r="F1090" s="171"/>
    </row>
    <row r="1091" spans="1:6">
      <c r="A1091" s="171"/>
      <c r="B1091" s="171"/>
      <c r="C1091" s="177" t="s">
        <v>622</v>
      </c>
      <c r="D1091" s="171"/>
      <c r="E1091" s="173"/>
      <c r="F1091" s="171"/>
    </row>
    <row r="1092" spans="1:6">
      <c r="A1092" s="171"/>
      <c r="B1092" s="171" t="s">
        <v>1128</v>
      </c>
      <c r="C1092" s="173" t="s">
        <v>1129</v>
      </c>
      <c r="D1092" s="171"/>
      <c r="E1092" s="173"/>
      <c r="F1092" s="171"/>
    </row>
    <row r="1093" spans="1:6">
      <c r="A1093" s="171"/>
      <c r="B1093" s="171"/>
      <c r="C1093" s="173" t="s">
        <v>1349</v>
      </c>
      <c r="D1093" s="171"/>
      <c r="E1093" s="173"/>
      <c r="F1093" s="171"/>
    </row>
    <row r="1094" spans="1:6">
      <c r="A1094" s="171"/>
      <c r="B1094" s="171"/>
      <c r="C1094" s="173" t="s">
        <v>1130</v>
      </c>
      <c r="D1094" s="171"/>
      <c r="E1094" s="173"/>
      <c r="F1094" s="171"/>
    </row>
    <row r="1095" spans="1:6">
      <c r="A1095" s="171"/>
      <c r="B1095" s="171"/>
      <c r="C1095" s="173" t="s">
        <v>1131</v>
      </c>
      <c r="D1095" s="171"/>
      <c r="E1095" s="173"/>
      <c r="F1095" s="171"/>
    </row>
    <row r="1096" spans="1:6">
      <c r="A1096" s="171"/>
      <c r="B1096" s="171"/>
      <c r="C1096" s="173" t="s">
        <v>1132</v>
      </c>
      <c r="D1096" s="171"/>
      <c r="E1096" s="173"/>
      <c r="F1096" s="171"/>
    </row>
    <row r="1097" spans="1:6">
      <c r="A1097" s="171"/>
      <c r="B1097" s="171"/>
      <c r="C1097" s="173" t="s">
        <v>1133</v>
      </c>
      <c r="D1097" s="171"/>
      <c r="E1097" s="173"/>
      <c r="F1097" s="171"/>
    </row>
    <row r="1098" spans="1:6">
      <c r="A1098" s="171"/>
      <c r="B1098" s="171"/>
      <c r="C1098" s="173" t="s">
        <v>1134</v>
      </c>
      <c r="D1098" s="171"/>
      <c r="E1098" s="173"/>
      <c r="F1098" s="171"/>
    </row>
    <row r="1099" spans="1:6">
      <c r="A1099" s="171"/>
      <c r="B1099" s="171"/>
      <c r="C1099" s="177" t="s">
        <v>622</v>
      </c>
      <c r="D1099" s="171"/>
      <c r="E1099" s="173"/>
      <c r="F1099" s="171"/>
    </row>
    <row r="1100" spans="1:6">
      <c r="A1100" s="171">
        <v>3</v>
      </c>
      <c r="B1100" s="171" t="s">
        <v>333</v>
      </c>
      <c r="C1100" s="173" t="s">
        <v>1135</v>
      </c>
      <c r="D1100" s="218">
        <v>193.05</v>
      </c>
      <c r="E1100" s="173" t="s">
        <v>333</v>
      </c>
      <c r="F1100" s="171">
        <v>579.15</v>
      </c>
    </row>
    <row r="1101" spans="1:6">
      <c r="A1101" s="171">
        <v>1</v>
      </c>
      <c r="B1101" s="171" t="s">
        <v>697</v>
      </c>
      <c r="C1101" s="173" t="s">
        <v>1136</v>
      </c>
      <c r="D1101" s="197">
        <v>76</v>
      </c>
      <c r="E1101" s="173" t="s">
        <v>835</v>
      </c>
      <c r="F1101" s="171">
        <v>76</v>
      </c>
    </row>
    <row r="1102" spans="1:6">
      <c r="A1102" s="171">
        <v>1</v>
      </c>
      <c r="B1102" s="171" t="s">
        <v>697</v>
      </c>
      <c r="C1102" s="173" t="s">
        <v>1137</v>
      </c>
      <c r="D1102" s="171">
        <v>78.400000000000006</v>
      </c>
      <c r="E1102" s="173" t="s">
        <v>835</v>
      </c>
      <c r="F1102" s="171">
        <v>78.400000000000006</v>
      </c>
    </row>
    <row r="1103" spans="1:6">
      <c r="A1103" s="171">
        <v>1</v>
      </c>
      <c r="B1103" s="171" t="s">
        <v>697</v>
      </c>
      <c r="C1103" s="173" t="s">
        <v>1138</v>
      </c>
      <c r="D1103" s="171">
        <v>178.9</v>
      </c>
      <c r="E1103" s="173" t="s">
        <v>835</v>
      </c>
      <c r="F1103" s="171">
        <v>178.9</v>
      </c>
    </row>
    <row r="1104" spans="1:6">
      <c r="A1104" s="171">
        <v>0.5</v>
      </c>
      <c r="B1104" s="171" t="s">
        <v>677</v>
      </c>
      <c r="C1104" s="173" t="s">
        <v>1051</v>
      </c>
      <c r="D1104" s="171">
        <v>821.7</v>
      </c>
      <c r="E1104" s="173" t="s">
        <v>835</v>
      </c>
      <c r="F1104" s="171">
        <v>410.85</v>
      </c>
    </row>
    <row r="1105" spans="1:6">
      <c r="A1105" s="171">
        <v>0.5</v>
      </c>
      <c r="B1105" s="171" t="s">
        <v>677</v>
      </c>
      <c r="C1105" s="173" t="s">
        <v>678</v>
      </c>
      <c r="D1105" s="171">
        <v>884.4</v>
      </c>
      <c r="E1105" s="173" t="s">
        <v>835</v>
      </c>
      <c r="F1105" s="171">
        <v>442.2</v>
      </c>
    </row>
    <row r="1106" spans="1:6">
      <c r="A1106" s="171">
        <v>0.5</v>
      </c>
      <c r="B1106" s="171" t="s">
        <v>677</v>
      </c>
      <c r="C1106" s="173" t="s">
        <v>679</v>
      </c>
      <c r="D1106" s="171">
        <v>618.20000000000005</v>
      </c>
      <c r="E1106" s="173" t="s">
        <v>835</v>
      </c>
      <c r="F1106" s="171">
        <v>309.10000000000002</v>
      </c>
    </row>
    <row r="1107" spans="1:6">
      <c r="A1107" s="171"/>
      <c r="B1107" s="171" t="s">
        <v>28</v>
      </c>
      <c r="C1107" s="173" t="s">
        <v>1139</v>
      </c>
      <c r="D1107" s="218">
        <v>2.79</v>
      </c>
      <c r="E1107" s="173" t="s">
        <v>28</v>
      </c>
      <c r="F1107" s="171">
        <v>2.79</v>
      </c>
    </row>
    <row r="1108" spans="1:6">
      <c r="A1108" s="171"/>
      <c r="B1108" s="171"/>
      <c r="C1108" s="173" t="s">
        <v>1140</v>
      </c>
      <c r="D1108" s="171"/>
      <c r="E1108" s="173"/>
      <c r="F1108" s="171"/>
    </row>
    <row r="1109" spans="1:6">
      <c r="A1109" s="171"/>
      <c r="B1109" s="171"/>
      <c r="C1109" s="173" t="s">
        <v>1141</v>
      </c>
      <c r="D1109" s="171"/>
      <c r="E1109" s="173"/>
      <c r="F1109" s="171"/>
    </row>
    <row r="1110" spans="1:6">
      <c r="A1110" s="171"/>
      <c r="B1110" s="171"/>
      <c r="C1110" s="173" t="s">
        <v>1142</v>
      </c>
      <c r="D1110" s="171"/>
      <c r="E1110" s="173" t="s">
        <v>28</v>
      </c>
      <c r="F1110" s="171">
        <v>0.12</v>
      </c>
    </row>
    <row r="1111" spans="1:6">
      <c r="A1111" s="171"/>
      <c r="B1111" s="171"/>
      <c r="C1111" s="171"/>
      <c r="D1111" s="171"/>
      <c r="E1111" s="173"/>
      <c r="F1111" s="177" t="s">
        <v>622</v>
      </c>
    </row>
    <row r="1112" spans="1:6">
      <c r="A1112" s="171"/>
      <c r="B1112" s="171"/>
      <c r="C1112" s="173" t="s">
        <v>1124</v>
      </c>
      <c r="D1112" s="171"/>
      <c r="E1112" s="173"/>
      <c r="F1112" s="171">
        <v>2077.5100000000002</v>
      </c>
    </row>
    <row r="1113" spans="1:6">
      <c r="A1113" s="171"/>
      <c r="B1113" s="171"/>
      <c r="C1113" s="171"/>
      <c r="D1113" s="171"/>
      <c r="E1113" s="173"/>
      <c r="F1113" s="177" t="s">
        <v>622</v>
      </c>
    </row>
    <row r="1114" spans="1:6">
      <c r="A1114" s="171"/>
      <c r="B1114" s="171"/>
      <c r="C1114" s="173" t="s">
        <v>1025</v>
      </c>
      <c r="D1114" s="171"/>
      <c r="E1114" s="173"/>
      <c r="F1114" s="171">
        <v>692.5</v>
      </c>
    </row>
    <row r="1115" spans="1:6">
      <c r="A1115" s="171"/>
      <c r="B1115" s="171"/>
      <c r="C1115" s="171"/>
      <c r="D1115" s="171"/>
      <c r="E1115" s="173"/>
      <c r="F1115" s="177" t="s">
        <v>622</v>
      </c>
    </row>
    <row r="1116" spans="1:6">
      <c r="A1116" s="174" t="s">
        <v>1143</v>
      </c>
      <c r="B1116" s="171" t="s">
        <v>1144</v>
      </c>
      <c r="C1116" s="173" t="s">
        <v>1145</v>
      </c>
      <c r="D1116" s="171"/>
      <c r="E1116" s="173"/>
      <c r="F1116" s="171"/>
    </row>
    <row r="1117" spans="1:6">
      <c r="A1117" s="171"/>
      <c r="B1117" s="171"/>
      <c r="C1117" s="173" t="s">
        <v>1350</v>
      </c>
      <c r="D1117" s="171"/>
      <c r="E1117" s="173"/>
      <c r="F1117" s="171"/>
    </row>
    <row r="1118" spans="1:6">
      <c r="A1118" s="171"/>
      <c r="B1118" s="171"/>
      <c r="C1118" s="173" t="s">
        <v>1130</v>
      </c>
      <c r="D1118" s="171"/>
      <c r="E1118" s="173"/>
      <c r="F1118" s="171"/>
    </row>
    <row r="1119" spans="1:6">
      <c r="A1119" s="171"/>
      <c r="B1119" s="171"/>
      <c r="C1119" s="173" t="s">
        <v>1146</v>
      </c>
      <c r="D1119" s="171"/>
      <c r="E1119" s="173"/>
      <c r="F1119" s="171"/>
    </row>
    <row r="1120" spans="1:6">
      <c r="A1120" s="171"/>
      <c r="B1120" s="171"/>
      <c r="C1120" s="173" t="s">
        <v>1147</v>
      </c>
      <c r="D1120" s="171"/>
      <c r="E1120" s="173"/>
      <c r="F1120" s="171"/>
    </row>
    <row r="1121" spans="1:6">
      <c r="A1121" s="171"/>
      <c r="B1121" s="171"/>
      <c r="C1121" s="173" t="s">
        <v>1133</v>
      </c>
      <c r="D1121" s="171"/>
      <c r="E1121" s="173"/>
      <c r="F1121" s="171"/>
    </row>
    <row r="1122" spans="1:6">
      <c r="A1122" s="171"/>
      <c r="B1122" s="171"/>
      <c r="C1122" s="173" t="s">
        <v>1134</v>
      </c>
      <c r="D1122" s="171"/>
      <c r="E1122" s="173"/>
      <c r="F1122" s="171"/>
    </row>
    <row r="1123" spans="1:6">
      <c r="A1123" s="171"/>
      <c r="B1123" s="171"/>
      <c r="C1123" s="177" t="s">
        <v>622</v>
      </c>
      <c r="D1123" s="171"/>
      <c r="E1123" s="173"/>
      <c r="F1123" s="171"/>
    </row>
    <row r="1124" spans="1:6">
      <c r="A1124" s="171">
        <v>3</v>
      </c>
      <c r="B1124" s="171" t="s">
        <v>333</v>
      </c>
      <c r="C1124" s="173" t="s">
        <v>1148</v>
      </c>
      <c r="D1124" s="197">
        <v>115.85</v>
      </c>
      <c r="E1124" s="173" t="s">
        <v>333</v>
      </c>
      <c r="F1124" s="171">
        <v>347.55</v>
      </c>
    </row>
    <row r="1125" spans="1:6">
      <c r="A1125" s="171">
        <v>1</v>
      </c>
      <c r="B1125" s="171" t="s">
        <v>697</v>
      </c>
      <c r="C1125" s="173" t="s">
        <v>1149</v>
      </c>
      <c r="D1125" s="197">
        <v>45</v>
      </c>
      <c r="E1125" s="173" t="s">
        <v>835</v>
      </c>
      <c r="F1125" s="171">
        <v>45</v>
      </c>
    </row>
    <row r="1126" spans="1:6">
      <c r="A1126" s="171">
        <v>1</v>
      </c>
      <c r="B1126" s="171" t="s">
        <v>697</v>
      </c>
      <c r="C1126" s="173" t="s">
        <v>1150</v>
      </c>
      <c r="D1126" s="171">
        <v>52.9</v>
      </c>
      <c r="E1126" s="173" t="s">
        <v>835</v>
      </c>
      <c r="F1126" s="171">
        <v>52.9</v>
      </c>
    </row>
    <row r="1127" spans="1:6">
      <c r="A1127" s="171">
        <v>1</v>
      </c>
      <c r="B1127" s="171" t="s">
        <v>697</v>
      </c>
      <c r="C1127" s="173" t="s">
        <v>1151</v>
      </c>
      <c r="D1127" s="171">
        <v>119.3</v>
      </c>
      <c r="E1127" s="173" t="s">
        <v>835</v>
      </c>
      <c r="F1127" s="171">
        <v>119.3</v>
      </c>
    </row>
    <row r="1128" spans="1:6">
      <c r="A1128" s="171">
        <v>0.5</v>
      </c>
      <c r="B1128" s="171" t="s">
        <v>677</v>
      </c>
      <c r="C1128" s="173" t="s">
        <v>1051</v>
      </c>
      <c r="D1128" s="171">
        <v>821.7</v>
      </c>
      <c r="E1128" s="173" t="s">
        <v>835</v>
      </c>
      <c r="F1128" s="171">
        <v>410.85</v>
      </c>
    </row>
    <row r="1129" spans="1:6">
      <c r="A1129" s="171">
        <v>0.5</v>
      </c>
      <c r="B1129" s="171" t="s">
        <v>677</v>
      </c>
      <c r="C1129" s="173" t="s">
        <v>678</v>
      </c>
      <c r="D1129" s="171">
        <v>884.4</v>
      </c>
      <c r="E1129" s="173" t="s">
        <v>835</v>
      </c>
      <c r="F1129" s="171">
        <v>442.2</v>
      </c>
    </row>
    <row r="1130" spans="1:6">
      <c r="A1130" s="171">
        <v>0.5</v>
      </c>
      <c r="B1130" s="171" t="s">
        <v>677</v>
      </c>
      <c r="C1130" s="173" t="s">
        <v>679</v>
      </c>
      <c r="D1130" s="171">
        <v>618.20000000000005</v>
      </c>
      <c r="E1130" s="173" t="s">
        <v>835</v>
      </c>
      <c r="F1130" s="171">
        <v>309.10000000000002</v>
      </c>
    </row>
    <row r="1131" spans="1:6">
      <c r="A1131" s="171"/>
      <c r="B1131" s="171" t="s">
        <v>28</v>
      </c>
      <c r="C1131" s="173" t="s">
        <v>1139</v>
      </c>
      <c r="D1131" s="173" t="s">
        <v>619</v>
      </c>
      <c r="E1131" s="173" t="s">
        <v>28</v>
      </c>
      <c r="F1131" s="171">
        <v>2.73</v>
      </c>
    </row>
    <row r="1132" spans="1:6">
      <c r="A1132" s="171"/>
      <c r="B1132" s="171"/>
      <c r="C1132" s="173" t="s">
        <v>1140</v>
      </c>
      <c r="D1132" s="171"/>
      <c r="E1132" s="173"/>
      <c r="F1132" s="171"/>
    </row>
    <row r="1133" spans="1:6">
      <c r="A1133" s="171"/>
      <c r="B1133" s="171"/>
      <c r="C1133" s="173" t="s">
        <v>1141</v>
      </c>
      <c r="D1133" s="171"/>
      <c r="E1133" s="173"/>
      <c r="F1133" s="171"/>
    </row>
    <row r="1134" spans="1:6">
      <c r="A1134" s="171"/>
      <c r="B1134" s="171"/>
      <c r="C1134" s="173" t="s">
        <v>1142</v>
      </c>
      <c r="D1134" s="171"/>
      <c r="E1134" s="173" t="s">
        <v>28</v>
      </c>
      <c r="F1134" s="171">
        <v>0.27</v>
      </c>
    </row>
    <row r="1135" spans="1:6">
      <c r="A1135" s="171"/>
      <c r="B1135" s="171"/>
      <c r="C1135" s="171"/>
      <c r="D1135" s="171"/>
      <c r="E1135" s="173"/>
      <c r="F1135" s="177" t="s">
        <v>622</v>
      </c>
    </row>
    <row r="1136" spans="1:6">
      <c r="A1136" s="171"/>
      <c r="B1136" s="171"/>
      <c r="C1136" s="173" t="s">
        <v>1124</v>
      </c>
      <c r="D1136" s="171"/>
      <c r="E1136" s="173"/>
      <c r="F1136" s="171">
        <v>1729.9</v>
      </c>
    </row>
    <row r="1137" spans="1:6">
      <c r="A1137" s="171"/>
      <c r="B1137" s="171"/>
      <c r="C1137" s="171"/>
      <c r="D1137" s="171"/>
      <c r="E1137" s="173"/>
      <c r="F1137" s="177" t="s">
        <v>622</v>
      </c>
    </row>
    <row r="1138" spans="1:6">
      <c r="A1138" s="171"/>
      <c r="B1138" s="171"/>
      <c r="C1138" s="173" t="s">
        <v>1025</v>
      </c>
      <c r="D1138" s="171"/>
      <c r="E1138" s="173"/>
      <c r="F1138" s="171">
        <v>576.63</v>
      </c>
    </row>
    <row r="1139" spans="1:6">
      <c r="A1139" s="171"/>
      <c r="B1139" s="171"/>
      <c r="C1139" s="171"/>
      <c r="D1139" s="171"/>
      <c r="E1139" s="173"/>
      <c r="F1139" s="177" t="s">
        <v>622</v>
      </c>
    </row>
    <row r="1140" spans="1:6">
      <c r="A1140" s="171"/>
      <c r="B1140" s="171"/>
      <c r="C1140" s="171" t="s">
        <v>1152</v>
      </c>
      <c r="D1140" s="171"/>
      <c r="E1140" s="174"/>
      <c r="F1140" s="171"/>
    </row>
    <row r="1141" spans="1:6">
      <c r="A1141" s="171"/>
      <c r="B1141" s="171"/>
      <c r="C1141" s="171" t="s">
        <v>1153</v>
      </c>
      <c r="D1141" s="171"/>
      <c r="E1141" s="174"/>
      <c r="F1141" s="171"/>
    </row>
    <row r="1142" spans="1:6">
      <c r="A1142" s="171"/>
      <c r="B1142" s="171"/>
      <c r="C1142" s="171"/>
      <c r="D1142" s="171"/>
      <c r="E1142" s="174"/>
      <c r="F1142" s="171"/>
    </row>
    <row r="1143" spans="1:6">
      <c r="A1143" s="171">
        <v>2</v>
      </c>
      <c r="B1143" s="171" t="s">
        <v>21</v>
      </c>
      <c r="C1143" s="171" t="s">
        <v>1351</v>
      </c>
      <c r="D1143" s="218">
        <v>64</v>
      </c>
      <c r="E1143" s="174" t="s">
        <v>21</v>
      </c>
      <c r="F1143" s="171">
        <v>128</v>
      </c>
    </row>
    <row r="1144" spans="1:6">
      <c r="A1144" s="171">
        <v>1</v>
      </c>
      <c r="B1144" s="171" t="s">
        <v>29</v>
      </c>
      <c r="C1144" s="171" t="s">
        <v>1154</v>
      </c>
      <c r="D1144" s="218">
        <v>33</v>
      </c>
      <c r="E1144" s="174" t="s">
        <v>613</v>
      </c>
      <c r="F1144" s="171">
        <v>33</v>
      </c>
    </row>
    <row r="1145" spans="1:6">
      <c r="A1145" s="171"/>
      <c r="B1145" s="171"/>
      <c r="C1145" s="171" t="s">
        <v>1155</v>
      </c>
      <c r="D1145" s="171"/>
      <c r="E1145" s="174" t="s">
        <v>28</v>
      </c>
      <c r="F1145" s="171">
        <v>1.4</v>
      </c>
    </row>
    <row r="1146" spans="1:6">
      <c r="A1146" s="171"/>
      <c r="B1146" s="171"/>
      <c r="C1146" s="188" t="s">
        <v>1156</v>
      </c>
      <c r="D1146" s="171"/>
      <c r="E1146" s="174"/>
      <c r="F1146" s="171">
        <v>162.4</v>
      </c>
    </row>
    <row r="1147" spans="1:6">
      <c r="A1147" s="171"/>
      <c r="B1147" s="171"/>
      <c r="C1147" s="171"/>
      <c r="D1147" s="171"/>
      <c r="E1147" s="174"/>
      <c r="F1147" s="171"/>
    </row>
    <row r="1148" spans="1:6">
      <c r="A1148" s="171"/>
      <c r="B1148" s="171"/>
      <c r="C1148" s="175" t="s">
        <v>1157</v>
      </c>
      <c r="D1148" s="176"/>
      <c r="E1148" s="178"/>
      <c r="F1148" s="176">
        <v>81.2</v>
      </c>
    </row>
    <row r="1149" spans="1:6">
      <c r="A1149" s="186"/>
      <c r="B1149" s="186"/>
      <c r="C1149" s="186"/>
      <c r="D1149" s="186"/>
      <c r="E1149" s="186"/>
      <c r="F1149" s="186"/>
    </row>
    <row r="1150" spans="1:6">
      <c r="A1150" s="171"/>
      <c r="B1150" s="171"/>
      <c r="C1150" s="171"/>
      <c r="D1150" s="171"/>
      <c r="E1150" s="173"/>
      <c r="F1150" s="177"/>
    </row>
    <row r="1151" spans="1:6">
      <c r="A1151" s="184">
        <v>86</v>
      </c>
      <c r="B1151" s="171"/>
      <c r="C1151" s="173" t="s">
        <v>1158</v>
      </c>
      <c r="D1151" s="171"/>
      <c r="E1151" s="173"/>
      <c r="F1151" s="197">
        <v>33.9</v>
      </c>
    </row>
    <row r="1152" spans="1:6">
      <c r="A1152" s="186"/>
      <c r="B1152" s="186"/>
      <c r="C1152" s="171" t="s">
        <v>1159</v>
      </c>
      <c r="D1152" s="238">
        <v>375.7</v>
      </c>
      <c r="E1152" s="174" t="s">
        <v>1078</v>
      </c>
      <c r="F1152" s="199">
        <v>375.7</v>
      </c>
    </row>
    <row r="1153" spans="1:6">
      <c r="A1153" s="186"/>
      <c r="B1153" s="186"/>
      <c r="C1153" s="186"/>
      <c r="D1153" s="186"/>
      <c r="E1153" s="186"/>
      <c r="F1153" s="186"/>
    </row>
    <row r="1154" spans="1:6">
      <c r="A1154" s="186"/>
      <c r="B1154" s="186"/>
      <c r="C1154" s="186"/>
      <c r="D1154" s="186"/>
      <c r="E1154" s="186"/>
      <c r="F1154" s="186"/>
    </row>
    <row r="1155" spans="1:6">
      <c r="A1155" s="206"/>
      <c r="B1155" s="206" t="s">
        <v>727</v>
      </c>
      <c r="C1155" s="206" t="s">
        <v>1160</v>
      </c>
      <c r="D1155" s="206"/>
      <c r="E1155" s="206"/>
      <c r="F1155" s="206"/>
    </row>
    <row r="1156" spans="1:6">
      <c r="A1156" s="206"/>
      <c r="B1156" s="206"/>
      <c r="C1156" s="206" t="s">
        <v>1161</v>
      </c>
      <c r="D1156" s="206"/>
      <c r="E1156" s="206"/>
      <c r="F1156" s="206"/>
    </row>
    <row r="1157" spans="1:6">
      <c r="A1157" s="206" t="s">
        <v>619</v>
      </c>
      <c r="B1157" s="206"/>
      <c r="C1157" s="206" t="s">
        <v>1162</v>
      </c>
      <c r="D1157" s="206"/>
      <c r="E1157" s="206"/>
      <c r="F1157" s="206"/>
    </row>
    <row r="1158" spans="1:6">
      <c r="A1158" s="206" t="s">
        <v>1163</v>
      </c>
      <c r="B1158" s="206"/>
      <c r="C1158" s="206" t="s">
        <v>1164</v>
      </c>
      <c r="D1158" s="206"/>
      <c r="E1158" s="206"/>
      <c r="F1158" s="206">
        <v>1500</v>
      </c>
    </row>
    <row r="1159" spans="1:6">
      <c r="A1159" s="206" t="s">
        <v>1165</v>
      </c>
      <c r="B1159" s="206"/>
      <c r="C1159" s="206" t="s">
        <v>1166</v>
      </c>
      <c r="D1159" s="206"/>
      <c r="E1159" s="206"/>
      <c r="F1159" s="206">
        <v>1503</v>
      </c>
    </row>
    <row r="1160" spans="1:6">
      <c r="A1160" s="206" t="s">
        <v>1167</v>
      </c>
      <c r="B1160" s="206"/>
      <c r="C1160" s="206" t="s">
        <v>1168</v>
      </c>
      <c r="D1160" s="206"/>
      <c r="E1160" s="206"/>
      <c r="F1160" s="206">
        <v>1531</v>
      </c>
    </row>
    <row r="1161" spans="1:6">
      <c r="A1161" s="239">
        <v>65</v>
      </c>
      <c r="B1161" s="206"/>
      <c r="C1161" s="206" t="s">
        <v>1169</v>
      </c>
      <c r="D1161" s="206"/>
      <c r="E1161" s="206"/>
      <c r="F1161" s="206">
        <v>1565</v>
      </c>
    </row>
    <row r="1162" spans="1:6">
      <c r="A1162" s="239">
        <v>66</v>
      </c>
      <c r="B1162" s="206"/>
      <c r="C1162" s="206" t="s">
        <v>1170</v>
      </c>
      <c r="D1162" s="206"/>
      <c r="E1162" s="206"/>
      <c r="F1162" s="206">
        <v>2802</v>
      </c>
    </row>
    <row r="1163" spans="1:6">
      <c r="A1163" s="239">
        <v>67</v>
      </c>
      <c r="B1163" s="206"/>
      <c r="C1163" s="206" t="s">
        <v>1171</v>
      </c>
      <c r="D1163" s="206"/>
      <c r="E1163" s="206"/>
      <c r="F1163" s="206">
        <v>765</v>
      </c>
    </row>
    <row r="1164" spans="1:6">
      <c r="A1164" s="239">
        <v>68</v>
      </c>
      <c r="B1164" s="206"/>
      <c r="C1164" s="206" t="s">
        <v>1172</v>
      </c>
      <c r="D1164" s="206"/>
      <c r="E1164" s="206"/>
      <c r="F1164" s="206">
        <v>1043</v>
      </c>
    </row>
    <row r="1165" spans="1:6">
      <c r="A1165" s="239">
        <v>69</v>
      </c>
      <c r="B1165" s="206"/>
      <c r="C1165" s="206" t="s">
        <v>1173</v>
      </c>
      <c r="D1165" s="206"/>
      <c r="E1165" s="206"/>
      <c r="F1165" s="206">
        <v>139</v>
      </c>
    </row>
    <row r="1166" spans="1:6">
      <c r="A1166" s="239" t="s">
        <v>1174</v>
      </c>
      <c r="B1166" s="206"/>
      <c r="C1166" s="206" t="s">
        <v>1175</v>
      </c>
      <c r="D1166" s="206"/>
      <c r="E1166" s="206"/>
      <c r="F1166" s="206">
        <v>486</v>
      </c>
    </row>
    <row r="1167" spans="1:6">
      <c r="A1167" s="239" t="s">
        <v>1176</v>
      </c>
      <c r="B1167" s="206"/>
      <c r="C1167" s="206" t="s">
        <v>1177</v>
      </c>
      <c r="D1167" s="206"/>
      <c r="E1167" s="206"/>
      <c r="F1167" s="206"/>
    </row>
    <row r="1168" spans="1:6">
      <c r="A1168" s="239" t="s">
        <v>1178</v>
      </c>
      <c r="B1168" s="206"/>
      <c r="C1168" s="206" t="s">
        <v>1179</v>
      </c>
      <c r="D1168" s="206"/>
      <c r="E1168" s="206"/>
      <c r="F1168" s="206">
        <v>12</v>
      </c>
    </row>
    <row r="1169" spans="1:6">
      <c r="A1169" s="239" t="s">
        <v>1180</v>
      </c>
      <c r="B1169" s="206"/>
      <c r="C1169" s="206" t="s">
        <v>1181</v>
      </c>
      <c r="D1169" s="206"/>
      <c r="E1169" s="206"/>
      <c r="F1169" s="206">
        <v>10</v>
      </c>
    </row>
    <row r="1170" spans="1:6">
      <c r="A1170" s="239">
        <v>71</v>
      </c>
      <c r="B1170" s="206"/>
      <c r="C1170" s="206" t="s">
        <v>1182</v>
      </c>
      <c r="D1170" s="206"/>
      <c r="E1170" s="206"/>
      <c r="F1170" s="206">
        <v>562</v>
      </c>
    </row>
    <row r="1171" spans="1:6">
      <c r="A1171" s="239">
        <v>72</v>
      </c>
      <c r="B1171" s="206"/>
      <c r="C1171" s="206" t="s">
        <v>1183</v>
      </c>
      <c r="D1171" s="206"/>
      <c r="E1171" s="206"/>
      <c r="F1171" s="206">
        <v>33.9</v>
      </c>
    </row>
    <row r="1172" spans="1:6">
      <c r="A1172" s="239" t="s">
        <v>1184</v>
      </c>
      <c r="B1172" s="206"/>
      <c r="C1172" s="206" t="s">
        <v>1185</v>
      </c>
      <c r="D1172" s="206"/>
      <c r="E1172" s="206"/>
      <c r="F1172" s="206">
        <v>4118</v>
      </c>
    </row>
    <row r="1173" spans="1:6">
      <c r="A1173" s="239" t="s">
        <v>1186</v>
      </c>
      <c r="B1173" s="206"/>
      <c r="C1173" s="206" t="s">
        <v>1187</v>
      </c>
      <c r="D1173" s="206"/>
      <c r="E1173" s="206"/>
      <c r="F1173" s="206">
        <v>3342</v>
      </c>
    </row>
    <row r="1174" spans="1:6">
      <c r="A1174" s="239">
        <v>74</v>
      </c>
      <c r="B1174" s="206"/>
      <c r="C1174" s="206" t="s">
        <v>1188</v>
      </c>
      <c r="D1174" s="206"/>
      <c r="E1174" s="206"/>
      <c r="F1174" s="206">
        <v>521</v>
      </c>
    </row>
    <row r="1175" spans="1:6">
      <c r="A1175" s="239" t="s">
        <v>1189</v>
      </c>
      <c r="B1175" s="206"/>
      <c r="C1175" s="206" t="s">
        <v>1190</v>
      </c>
      <c r="D1175" s="206"/>
      <c r="E1175" s="206"/>
      <c r="F1175" s="206">
        <v>1185</v>
      </c>
    </row>
    <row r="1176" spans="1:6">
      <c r="A1176" s="239" t="s">
        <v>1191</v>
      </c>
      <c r="B1176" s="206"/>
      <c r="C1176" s="206" t="s">
        <v>1192</v>
      </c>
      <c r="D1176" s="206"/>
      <c r="E1176" s="206"/>
      <c r="F1176" s="206"/>
    </row>
    <row r="1177" spans="1:6">
      <c r="A1177" s="239">
        <v>112</v>
      </c>
      <c r="B1177" s="206"/>
      <c r="C1177" s="206" t="s">
        <v>1193</v>
      </c>
      <c r="D1177" s="206"/>
      <c r="E1177" s="206"/>
      <c r="F1177" s="206">
        <v>2112.1999999999998</v>
      </c>
    </row>
    <row r="1178" spans="1:6">
      <c r="A1178" s="239">
        <v>76</v>
      </c>
      <c r="B1178" s="206"/>
      <c r="C1178" s="206" t="s">
        <v>1194</v>
      </c>
      <c r="D1178" s="206"/>
      <c r="E1178" s="206"/>
      <c r="F1178" s="206">
        <v>0</v>
      </c>
    </row>
    <row r="1179" spans="1:6">
      <c r="A1179" s="239">
        <v>77</v>
      </c>
      <c r="B1179" s="206"/>
      <c r="C1179" s="206" t="s">
        <v>1195</v>
      </c>
      <c r="D1179" s="206"/>
      <c r="E1179" s="206"/>
      <c r="F1179" s="206">
        <v>192</v>
      </c>
    </row>
    <row r="1180" spans="1:6">
      <c r="A1180" s="215">
        <v>77.099999999999994</v>
      </c>
      <c r="B1180" s="206"/>
      <c r="C1180" s="206" t="s">
        <v>1196</v>
      </c>
      <c r="D1180" s="206"/>
      <c r="E1180" s="206"/>
      <c r="F1180" s="206">
        <v>246</v>
      </c>
    </row>
    <row r="1181" spans="1:6">
      <c r="A1181" s="215">
        <v>77.2</v>
      </c>
      <c r="B1181" s="206"/>
      <c r="C1181" s="206" t="s">
        <v>1197</v>
      </c>
      <c r="D1181" s="206"/>
      <c r="E1181" s="206"/>
      <c r="F1181" s="206">
        <v>500</v>
      </c>
    </row>
    <row r="1182" spans="1:6">
      <c r="A1182" s="215">
        <v>77.3</v>
      </c>
      <c r="B1182" s="206"/>
      <c r="C1182" s="206" t="s">
        <v>1198</v>
      </c>
      <c r="D1182" s="206"/>
      <c r="E1182" s="206"/>
      <c r="F1182" s="206">
        <v>76.67</v>
      </c>
    </row>
    <row r="1183" spans="1:6">
      <c r="A1183" s="239">
        <v>78</v>
      </c>
      <c r="B1183" s="206"/>
      <c r="C1183" s="206" t="s">
        <v>1199</v>
      </c>
      <c r="D1183" s="206"/>
      <c r="E1183" s="206"/>
      <c r="F1183" s="206">
        <v>2490</v>
      </c>
    </row>
    <row r="1184" spans="1:6">
      <c r="A1184" s="239">
        <v>80</v>
      </c>
      <c r="B1184" s="206"/>
      <c r="C1184" s="206" t="s">
        <v>1200</v>
      </c>
      <c r="D1184" s="206"/>
      <c r="E1184" s="206"/>
      <c r="F1184" s="206">
        <v>771</v>
      </c>
    </row>
    <row r="1185" spans="1:6">
      <c r="A1185" s="239">
        <v>81</v>
      </c>
      <c r="B1185" s="206"/>
      <c r="C1185" s="206" t="s">
        <v>1201</v>
      </c>
      <c r="D1185" s="206"/>
      <c r="E1185" s="206"/>
      <c r="F1185" s="206">
        <v>2456.48</v>
      </c>
    </row>
    <row r="1186" spans="1:6">
      <c r="A1186" s="239">
        <v>82</v>
      </c>
      <c r="B1186" s="206"/>
      <c r="C1186" s="206" t="s">
        <v>1202</v>
      </c>
      <c r="D1186" s="206"/>
      <c r="E1186" s="206"/>
      <c r="F1186" s="206">
        <v>2759.06</v>
      </c>
    </row>
    <row r="1187" spans="1:6">
      <c r="A1187" s="239">
        <v>87</v>
      </c>
      <c r="B1187" s="206"/>
      <c r="C1187" s="206" t="s">
        <v>1203</v>
      </c>
      <c r="D1187" s="206"/>
      <c r="E1187" s="206"/>
      <c r="F1187" s="206">
        <v>2739</v>
      </c>
    </row>
    <row r="1188" spans="1:6">
      <c r="A1188" s="206"/>
      <c r="B1188" s="206"/>
      <c r="C1188" s="207" t="s">
        <v>1204</v>
      </c>
      <c r="D1188" s="206"/>
      <c r="E1188" s="206"/>
      <c r="F1188" s="206">
        <v>1813.38</v>
      </c>
    </row>
    <row r="1189" spans="1:6" ht="42">
      <c r="A1189" s="240">
        <v>77.400000000000006</v>
      </c>
      <c r="B1189" s="171"/>
      <c r="C1189" s="241" t="s">
        <v>1232</v>
      </c>
      <c r="D1189" s="171"/>
      <c r="E1189" s="173"/>
      <c r="F1189" s="171"/>
    </row>
    <row r="1190" spans="1:6">
      <c r="A1190" s="171"/>
      <c r="B1190" s="171"/>
      <c r="C1190" s="173" t="s">
        <v>1161</v>
      </c>
      <c r="D1190" s="171"/>
      <c r="E1190" s="173"/>
      <c r="F1190" s="171"/>
    </row>
    <row r="1191" spans="1:6" ht="29">
      <c r="A1191" s="171">
        <v>90</v>
      </c>
      <c r="B1191" s="171" t="s">
        <v>1233</v>
      </c>
      <c r="C1191" s="225" t="s">
        <v>1234</v>
      </c>
      <c r="D1191" s="242">
        <v>92</v>
      </c>
      <c r="E1191" s="173" t="s">
        <v>1233</v>
      </c>
      <c r="F1191" s="171">
        <v>8280</v>
      </c>
    </row>
    <row r="1192" spans="1:6">
      <c r="A1192" s="171">
        <v>0.15</v>
      </c>
      <c r="B1192" s="171" t="s">
        <v>26</v>
      </c>
      <c r="C1192" s="171" t="s">
        <v>630</v>
      </c>
      <c r="D1192" s="171">
        <v>5960</v>
      </c>
      <c r="E1192" s="173" t="s">
        <v>26</v>
      </c>
      <c r="F1192" s="171">
        <v>894</v>
      </c>
    </row>
    <row r="1193" spans="1:6">
      <c r="A1193" s="171">
        <v>1</v>
      </c>
      <c r="B1193" s="171" t="s">
        <v>697</v>
      </c>
      <c r="C1193" s="171" t="s">
        <v>1235</v>
      </c>
      <c r="D1193" s="243">
        <v>712</v>
      </c>
      <c r="E1193" s="173" t="s">
        <v>697</v>
      </c>
      <c r="F1193" s="171">
        <v>712</v>
      </c>
    </row>
    <row r="1194" spans="1:6">
      <c r="A1194" s="171">
        <v>2</v>
      </c>
      <c r="B1194" s="171" t="s">
        <v>697</v>
      </c>
      <c r="C1194" s="171" t="s">
        <v>678</v>
      </c>
      <c r="D1194" s="171">
        <v>884.4</v>
      </c>
      <c r="E1194" s="173" t="s">
        <v>697</v>
      </c>
      <c r="F1194" s="171">
        <v>1768.8</v>
      </c>
    </row>
    <row r="1195" spans="1:6">
      <c r="A1195" s="171">
        <v>4</v>
      </c>
      <c r="B1195" s="171" t="s">
        <v>697</v>
      </c>
      <c r="C1195" s="171" t="s">
        <v>1239</v>
      </c>
      <c r="D1195" s="243">
        <v>556</v>
      </c>
      <c r="E1195" s="173" t="s">
        <v>697</v>
      </c>
      <c r="F1195" s="171">
        <v>2224</v>
      </c>
    </row>
    <row r="1196" spans="1:6">
      <c r="A1196" s="171"/>
      <c r="B1196" s="171"/>
      <c r="C1196" s="171" t="s">
        <v>1236</v>
      </c>
      <c r="D1196" s="171"/>
      <c r="E1196" s="173"/>
      <c r="F1196" s="171">
        <v>11.5</v>
      </c>
    </row>
    <row r="1197" spans="1:6">
      <c r="A1197" s="171"/>
      <c r="B1197" s="171"/>
      <c r="C1197" s="171"/>
      <c r="D1197" s="171"/>
      <c r="E1197" s="173"/>
      <c r="F1197" s="177" t="s">
        <v>622</v>
      </c>
    </row>
    <row r="1198" spans="1:6">
      <c r="A1198" s="171"/>
      <c r="B1198" s="171"/>
      <c r="C1198" s="173" t="s">
        <v>1237</v>
      </c>
      <c r="D1198" s="171"/>
      <c r="E1198" s="173"/>
      <c r="F1198" s="171">
        <v>13890.3</v>
      </c>
    </row>
    <row r="1199" spans="1:6">
      <c r="A1199" s="171"/>
      <c r="B1199" s="171"/>
      <c r="C1199" s="171"/>
      <c r="D1199" s="171"/>
      <c r="E1199" s="173"/>
      <c r="F1199" s="177" t="s">
        <v>622</v>
      </c>
    </row>
    <row r="1200" spans="1:6">
      <c r="A1200" s="171"/>
      <c r="B1200" s="171"/>
      <c r="C1200" s="173" t="s">
        <v>1238</v>
      </c>
      <c r="D1200" s="171"/>
      <c r="E1200" s="173"/>
      <c r="F1200" s="171">
        <v>154.34</v>
      </c>
    </row>
    <row r="1201" spans="1:6">
      <c r="A1201" s="171"/>
      <c r="B1201" s="171"/>
      <c r="C1201" s="171"/>
      <c r="D1201" s="171"/>
      <c r="E1201" s="173"/>
      <c r="F1201" s="177" t="s">
        <v>657</v>
      </c>
    </row>
    <row r="1202" spans="1:6">
      <c r="A1202" s="244"/>
      <c r="B1202" s="244"/>
      <c r="C1202" s="245" t="s">
        <v>1240</v>
      </c>
      <c r="D1202" s="244"/>
      <c r="E1202" s="244"/>
      <c r="F1202" s="244"/>
    </row>
    <row r="1203" spans="1:6">
      <c r="A1203" s="244"/>
      <c r="B1203" s="244"/>
      <c r="C1203" s="245" t="s">
        <v>1241</v>
      </c>
      <c r="D1203" s="244"/>
      <c r="E1203" s="244"/>
      <c r="F1203" s="244"/>
    </row>
    <row r="1204" spans="1:6">
      <c r="A1204" s="244"/>
      <c r="B1204" s="244"/>
      <c r="C1204" s="244"/>
      <c r="D1204" s="244"/>
      <c r="E1204" s="244"/>
      <c r="F1204" s="244"/>
    </row>
    <row r="1205" spans="1:6" ht="126">
      <c r="A1205" s="244"/>
      <c r="B1205" s="244"/>
      <c r="C1205" s="230" t="s">
        <v>1242</v>
      </c>
      <c r="D1205" s="244"/>
      <c r="E1205" s="244"/>
      <c r="F1205" s="244"/>
    </row>
    <row r="1206" spans="1:6">
      <c r="A1206" s="244"/>
      <c r="B1206" s="244"/>
      <c r="C1206" s="244"/>
      <c r="D1206" s="244"/>
      <c r="E1206" s="244"/>
      <c r="F1206" s="244"/>
    </row>
    <row r="1207" spans="1:6">
      <c r="A1207" s="244"/>
      <c r="B1207" s="244"/>
      <c r="C1207" s="244" t="s">
        <v>1243</v>
      </c>
      <c r="D1207" s="244"/>
      <c r="E1207" s="244"/>
      <c r="F1207" s="244">
        <v>17219</v>
      </c>
    </row>
    <row r="1208" spans="1:6" ht="28">
      <c r="A1208" s="244">
        <v>180</v>
      </c>
      <c r="B1208" s="244" t="s">
        <v>21</v>
      </c>
      <c r="C1208" s="230" t="s">
        <v>1244</v>
      </c>
      <c r="D1208" s="246">
        <v>24.1</v>
      </c>
      <c r="E1208" s="244" t="s">
        <v>21</v>
      </c>
      <c r="F1208" s="244">
        <v>4338</v>
      </c>
    </row>
    <row r="1209" spans="1:6" ht="28">
      <c r="A1209" s="244">
        <v>180</v>
      </c>
      <c r="B1209" s="244" t="s">
        <v>21</v>
      </c>
      <c r="C1209" s="230" t="s">
        <v>1245</v>
      </c>
      <c r="D1209" s="244">
        <v>15.5</v>
      </c>
      <c r="E1209" s="244" t="s">
        <v>1246</v>
      </c>
      <c r="F1209" s="244">
        <v>2790</v>
      </c>
    </row>
    <row r="1210" spans="1:6">
      <c r="A1210" s="244"/>
      <c r="B1210" s="244"/>
      <c r="C1210" s="244" t="s">
        <v>745</v>
      </c>
      <c r="D1210" s="244"/>
      <c r="E1210" s="244"/>
      <c r="F1210" s="244">
        <v>43</v>
      </c>
    </row>
    <row r="1211" spans="1:6">
      <c r="A1211" s="244"/>
      <c r="B1211" s="244"/>
      <c r="C1211" s="247" t="s">
        <v>1247</v>
      </c>
      <c r="D1211" s="244"/>
      <c r="E1211" s="244"/>
      <c r="F1211" s="248">
        <v>18810</v>
      </c>
    </row>
    <row r="1212" spans="1:6">
      <c r="A1212" s="244"/>
      <c r="B1212" s="244"/>
      <c r="C1212" s="200" t="s">
        <v>1248</v>
      </c>
      <c r="D1212" s="244"/>
      <c r="E1212" s="244"/>
      <c r="F1212" s="245">
        <v>209</v>
      </c>
    </row>
    <row r="1213" spans="1:6">
      <c r="A1213" s="186"/>
      <c r="B1213" s="186"/>
      <c r="C1213" s="186"/>
      <c r="D1213" s="186"/>
      <c r="E1213" s="186"/>
      <c r="F1213" s="186"/>
    </row>
    <row r="1214" spans="1:6">
      <c r="A1214" s="206"/>
      <c r="B1214" s="206"/>
      <c r="C1214" s="206" t="s">
        <v>1249</v>
      </c>
      <c r="D1214" s="206"/>
      <c r="E1214" s="206"/>
      <c r="F1214" s="206"/>
    </row>
    <row r="1215" spans="1:6">
      <c r="A1215" s="206"/>
      <c r="B1215" s="206"/>
      <c r="C1215" s="206" t="s">
        <v>1250</v>
      </c>
      <c r="D1215" s="206"/>
      <c r="E1215" s="206"/>
      <c r="F1215" s="206"/>
    </row>
    <row r="1216" spans="1:6">
      <c r="A1216" s="206"/>
      <c r="B1216" s="206"/>
      <c r="C1216" s="206"/>
      <c r="D1216" s="206"/>
      <c r="E1216" s="206"/>
      <c r="F1216" s="206"/>
    </row>
    <row r="1217" spans="1:6" ht="127">
      <c r="A1217" s="206"/>
      <c r="B1217" s="206"/>
      <c r="C1217" s="249" t="s">
        <v>1251</v>
      </c>
      <c r="D1217" s="206"/>
      <c r="E1217" s="206"/>
      <c r="F1217" s="206"/>
    </row>
    <row r="1218" spans="1:6">
      <c r="A1218" s="206">
        <v>360</v>
      </c>
      <c r="B1218" s="206"/>
      <c r="C1218" s="206" t="s">
        <v>1252</v>
      </c>
      <c r="D1218" s="206">
        <v>48.9</v>
      </c>
      <c r="E1218" s="206" t="s">
        <v>1246</v>
      </c>
      <c r="F1218" s="206">
        <v>17604</v>
      </c>
    </row>
    <row r="1219" spans="1:6">
      <c r="A1219" s="206">
        <v>90</v>
      </c>
      <c r="B1219" s="206"/>
      <c r="C1219" s="206" t="s">
        <v>1253</v>
      </c>
      <c r="D1219" s="206">
        <v>28.4</v>
      </c>
      <c r="E1219" s="206" t="s">
        <v>21</v>
      </c>
      <c r="F1219" s="206">
        <v>2556</v>
      </c>
    </row>
    <row r="1220" spans="1:6">
      <c r="A1220" s="206">
        <v>3</v>
      </c>
      <c r="B1220" s="206"/>
      <c r="C1220" s="206" t="s">
        <v>1206</v>
      </c>
      <c r="D1220" s="206">
        <v>298</v>
      </c>
      <c r="E1220" s="206" t="s">
        <v>1254</v>
      </c>
      <c r="F1220" s="206">
        <v>894</v>
      </c>
    </row>
    <row r="1221" spans="1:6">
      <c r="A1221" s="206">
        <v>90</v>
      </c>
      <c r="B1221" s="206"/>
      <c r="C1221" s="206" t="s">
        <v>1255</v>
      </c>
      <c r="D1221" s="206">
        <v>24.1</v>
      </c>
      <c r="E1221" s="206" t="s">
        <v>1246</v>
      </c>
      <c r="F1221" s="206">
        <v>2169</v>
      </c>
    </row>
    <row r="1222" spans="1:6">
      <c r="A1222" s="206"/>
      <c r="B1222" s="206"/>
      <c r="C1222" s="206" t="s">
        <v>1110</v>
      </c>
      <c r="D1222" s="206"/>
      <c r="E1222" s="206"/>
      <c r="F1222" s="206">
        <v>13715.5</v>
      </c>
    </row>
    <row r="1223" spans="1:6">
      <c r="A1223" s="206"/>
      <c r="B1223" s="206"/>
      <c r="C1223" s="206" t="s">
        <v>745</v>
      </c>
      <c r="D1223" s="206"/>
      <c r="E1223" s="206"/>
      <c r="F1223" s="206">
        <v>98.5</v>
      </c>
    </row>
    <row r="1224" spans="1:6">
      <c r="A1224" s="206"/>
      <c r="B1224" s="206"/>
      <c r="C1224" s="206" t="s">
        <v>1256</v>
      </c>
      <c r="D1224" s="206"/>
      <c r="E1224" s="206"/>
      <c r="F1224" s="206">
        <v>37037</v>
      </c>
    </row>
    <row r="1225" spans="1:6">
      <c r="A1225" s="206"/>
      <c r="B1225" s="206"/>
      <c r="C1225" s="206" t="s">
        <v>1248</v>
      </c>
      <c r="D1225" s="206"/>
      <c r="E1225" s="206"/>
      <c r="F1225" s="206">
        <v>411.52</v>
      </c>
    </row>
    <row r="1226" spans="1:6">
      <c r="A1226" s="186"/>
      <c r="B1226" s="186"/>
      <c r="C1226" s="186"/>
      <c r="D1226" s="186"/>
      <c r="E1226" s="186"/>
      <c r="F1226" s="186"/>
    </row>
    <row r="1227" spans="1:6">
      <c r="A1227" s="244"/>
      <c r="B1227" s="244"/>
      <c r="C1227" s="245" t="s">
        <v>1258</v>
      </c>
      <c r="D1227" s="244"/>
      <c r="E1227" s="244"/>
      <c r="F1227" s="244"/>
    </row>
    <row r="1228" spans="1:6">
      <c r="A1228" s="244"/>
      <c r="B1228" s="244"/>
      <c r="C1228" s="245" t="s">
        <v>1259</v>
      </c>
      <c r="D1228" s="244"/>
      <c r="E1228" s="244"/>
      <c r="F1228" s="244"/>
    </row>
    <row r="1229" spans="1:6">
      <c r="A1229" s="244"/>
      <c r="B1229" s="244"/>
      <c r="C1229" s="244" t="s">
        <v>1260</v>
      </c>
      <c r="D1229" s="244"/>
      <c r="E1229" s="244"/>
      <c r="F1229" s="244"/>
    </row>
    <row r="1230" spans="1:6" ht="70">
      <c r="A1230" s="244"/>
      <c r="B1230" s="244"/>
      <c r="C1230" s="230" t="s">
        <v>1261</v>
      </c>
      <c r="D1230" s="244"/>
      <c r="E1230" s="244"/>
      <c r="F1230" s="244"/>
    </row>
    <row r="1231" spans="1:6">
      <c r="A1231" s="244"/>
      <c r="B1231" s="244"/>
      <c r="C1231" s="244"/>
      <c r="D1231" s="244"/>
      <c r="E1231" s="244"/>
      <c r="F1231" s="244"/>
    </row>
    <row r="1232" spans="1:6">
      <c r="A1232" s="244">
        <v>9.5</v>
      </c>
      <c r="B1232" s="244" t="s">
        <v>22</v>
      </c>
      <c r="C1232" s="244" t="s">
        <v>1262</v>
      </c>
      <c r="D1232" s="246">
        <v>94.9</v>
      </c>
      <c r="E1232" s="244" t="s">
        <v>22</v>
      </c>
      <c r="F1232" s="244">
        <v>901.55</v>
      </c>
    </row>
    <row r="1233" spans="1:6">
      <c r="A1233" s="244">
        <v>0.5</v>
      </c>
      <c r="B1233" s="244" t="s">
        <v>22</v>
      </c>
      <c r="C1233" s="244" t="s">
        <v>1263</v>
      </c>
      <c r="D1233" s="246">
        <v>20.9</v>
      </c>
      <c r="E1233" s="244"/>
      <c r="F1233" s="244">
        <v>10.45</v>
      </c>
    </row>
    <row r="1234" spans="1:6">
      <c r="A1234" s="244"/>
      <c r="B1234" s="244"/>
      <c r="C1234" s="244" t="s">
        <v>1041</v>
      </c>
      <c r="D1234" s="244"/>
      <c r="E1234" s="244"/>
      <c r="F1234" s="244">
        <v>1268</v>
      </c>
    </row>
    <row r="1235" spans="1:6">
      <c r="A1235" s="244"/>
      <c r="B1235" s="244"/>
      <c r="C1235" s="244" t="s">
        <v>745</v>
      </c>
      <c r="D1235" s="244"/>
      <c r="E1235" s="244"/>
      <c r="F1235" s="244">
        <v>25</v>
      </c>
    </row>
    <row r="1236" spans="1:6">
      <c r="A1236" s="244"/>
      <c r="B1236" s="244"/>
      <c r="C1236" s="247" t="s">
        <v>1264</v>
      </c>
      <c r="D1236" s="244"/>
      <c r="E1236" s="244"/>
      <c r="F1236" s="248">
        <v>2205</v>
      </c>
    </row>
    <row r="1237" spans="1:6">
      <c r="A1237" s="244"/>
      <c r="B1237" s="244"/>
      <c r="C1237" s="200" t="s">
        <v>1265</v>
      </c>
      <c r="D1237" s="244"/>
      <c r="E1237" s="244"/>
      <c r="F1237" s="245">
        <v>24.5</v>
      </c>
    </row>
    <row r="1238" spans="1:6">
      <c r="A1238" s="186"/>
      <c r="B1238" s="186"/>
      <c r="C1238" s="186"/>
      <c r="D1238" s="186"/>
      <c r="E1238" s="186"/>
      <c r="F1238" s="186"/>
    </row>
    <row r="1239" spans="1:6">
      <c r="A1239" s="182" t="s">
        <v>1267</v>
      </c>
      <c r="B1239" s="171"/>
      <c r="C1239" s="173" t="s">
        <v>1268</v>
      </c>
      <c r="D1239" s="171"/>
      <c r="E1239" s="173"/>
      <c r="F1239" s="171"/>
    </row>
    <row r="1240" spans="1:6">
      <c r="A1240" s="171"/>
      <c r="B1240" s="171"/>
      <c r="C1240" s="177" t="s">
        <v>622</v>
      </c>
      <c r="D1240" s="177" t="s">
        <v>622</v>
      </c>
      <c r="E1240" s="173" t="s">
        <v>622</v>
      </c>
      <c r="F1240" s="171"/>
    </row>
    <row r="1241" spans="1:6">
      <c r="A1241" s="171"/>
      <c r="B1241" s="171"/>
      <c r="C1241" s="171"/>
      <c r="D1241" s="171"/>
      <c r="E1241" s="173"/>
      <c r="F1241" s="171"/>
    </row>
    <row r="1242" spans="1:6">
      <c r="A1242" s="171"/>
      <c r="B1242" s="171"/>
      <c r="C1242" s="173" t="s">
        <v>1269</v>
      </c>
      <c r="D1242" s="171"/>
      <c r="E1242" s="173"/>
      <c r="F1242" s="171"/>
    </row>
    <row r="1243" spans="1:6">
      <c r="A1243" s="171"/>
      <c r="B1243" s="171"/>
      <c r="C1243" s="173"/>
      <c r="D1243" s="171"/>
      <c r="E1243" s="173"/>
      <c r="F1243" s="171"/>
    </row>
    <row r="1244" spans="1:6">
      <c r="A1244" s="171"/>
      <c r="B1244" s="171"/>
      <c r="C1244" s="173" t="s">
        <v>1270</v>
      </c>
      <c r="D1244" s="171"/>
      <c r="E1244" s="173"/>
      <c r="F1244" s="171"/>
    </row>
    <row r="1245" spans="1:6">
      <c r="A1245" s="171"/>
      <c r="B1245" s="171"/>
      <c r="C1245" s="173" t="s">
        <v>1271</v>
      </c>
      <c r="D1245" s="171"/>
      <c r="E1245" s="173"/>
      <c r="F1245" s="171"/>
    </row>
    <row r="1246" spans="1:6">
      <c r="A1246" s="171"/>
      <c r="B1246" s="171"/>
      <c r="C1246" s="173" t="s">
        <v>1272</v>
      </c>
      <c r="D1246" s="171"/>
      <c r="E1246" s="173"/>
      <c r="F1246" s="171"/>
    </row>
    <row r="1247" spans="1:6">
      <c r="A1247" s="171"/>
      <c r="B1247" s="171"/>
      <c r="C1247" s="173" t="s">
        <v>1273</v>
      </c>
      <c r="D1247" s="171"/>
      <c r="E1247" s="173"/>
      <c r="F1247" s="171"/>
    </row>
    <row r="1248" spans="1:6">
      <c r="A1248" s="171"/>
      <c r="B1248" s="171"/>
      <c r="C1248" s="173" t="s">
        <v>1274</v>
      </c>
      <c r="D1248" s="171"/>
      <c r="E1248" s="173" t="s">
        <v>619</v>
      </c>
      <c r="F1248" s="208">
        <v>3.7699999999999997E-2</v>
      </c>
    </row>
    <row r="1249" spans="1:6">
      <c r="A1249" s="171"/>
      <c r="B1249" s="171"/>
      <c r="C1249" s="173" t="s">
        <v>1275</v>
      </c>
      <c r="D1249" s="171"/>
      <c r="E1249" s="209" t="s">
        <v>619</v>
      </c>
      <c r="F1249" s="209" t="s">
        <v>619</v>
      </c>
    </row>
    <row r="1250" spans="1:6">
      <c r="A1250" s="171"/>
      <c r="B1250" s="171"/>
      <c r="C1250" s="173" t="s">
        <v>1276</v>
      </c>
      <c r="D1250" s="171"/>
      <c r="E1250" s="173"/>
      <c r="F1250" s="209" t="s">
        <v>619</v>
      </c>
    </row>
    <row r="1251" spans="1:6">
      <c r="A1251" s="171"/>
      <c r="B1251" s="171"/>
      <c r="C1251" s="171"/>
      <c r="D1251" s="171"/>
      <c r="E1251" s="173"/>
      <c r="F1251" s="171"/>
    </row>
    <row r="1252" spans="1:6">
      <c r="A1252" s="213">
        <v>1.18E-2</v>
      </c>
      <c r="B1252" s="171" t="s">
        <v>79</v>
      </c>
      <c r="C1252" s="173" t="s">
        <v>822</v>
      </c>
      <c r="D1252" s="171">
        <v>111600</v>
      </c>
      <c r="E1252" s="173" t="s">
        <v>79</v>
      </c>
      <c r="F1252" s="171">
        <v>1316.88</v>
      </c>
    </row>
    <row r="1253" spans="1:6">
      <c r="A1253" s="213">
        <v>3.7699999999999997E-2</v>
      </c>
      <c r="B1253" s="171" t="s">
        <v>79</v>
      </c>
      <c r="C1253" s="173" t="s">
        <v>823</v>
      </c>
      <c r="D1253" s="171">
        <v>99400</v>
      </c>
      <c r="E1253" s="173" t="s">
        <v>79</v>
      </c>
      <c r="F1253" s="171">
        <v>3747.38</v>
      </c>
    </row>
    <row r="1254" spans="1:6">
      <c r="A1254" s="213">
        <v>1.8550000000000001E-2</v>
      </c>
      <c r="B1254" s="171" t="s">
        <v>79</v>
      </c>
      <c r="C1254" s="173" t="s">
        <v>1277</v>
      </c>
      <c r="D1254" s="171">
        <v>12980</v>
      </c>
      <c r="E1254" s="173" t="s">
        <v>79</v>
      </c>
      <c r="F1254" s="171">
        <v>240.78</v>
      </c>
    </row>
    <row r="1255" spans="1:6">
      <c r="A1255" s="213">
        <v>1.36</v>
      </c>
      <c r="B1255" s="171" t="s">
        <v>260</v>
      </c>
      <c r="C1255" s="173" t="s">
        <v>1278</v>
      </c>
      <c r="D1255" s="250">
        <v>269.10000000000002</v>
      </c>
      <c r="E1255" s="173" t="s">
        <v>260</v>
      </c>
      <c r="F1255" s="171">
        <v>365.98</v>
      </c>
    </row>
    <row r="1256" spans="1:6">
      <c r="A1256" s="213">
        <v>2.0499999999999998</v>
      </c>
      <c r="B1256" s="171" t="s">
        <v>260</v>
      </c>
      <c r="C1256" s="173" t="s">
        <v>1279</v>
      </c>
      <c r="D1256" s="171">
        <v>1215.5</v>
      </c>
      <c r="E1256" s="173" t="s">
        <v>260</v>
      </c>
      <c r="F1256" s="171">
        <v>2491.7800000000002</v>
      </c>
    </row>
    <row r="1257" spans="1:6">
      <c r="A1257" s="171">
        <v>2</v>
      </c>
      <c r="B1257" s="171" t="s">
        <v>677</v>
      </c>
      <c r="C1257" s="173" t="s">
        <v>1280</v>
      </c>
      <c r="D1257" s="171">
        <v>52.8</v>
      </c>
      <c r="E1257" s="173" t="s">
        <v>677</v>
      </c>
      <c r="F1257" s="171">
        <v>105.6</v>
      </c>
    </row>
    <row r="1258" spans="1:6">
      <c r="A1258" s="171">
        <v>6</v>
      </c>
      <c r="B1258" s="171" t="s">
        <v>677</v>
      </c>
      <c r="C1258" s="173" t="s">
        <v>1281</v>
      </c>
      <c r="D1258" s="171">
        <v>45.7</v>
      </c>
      <c r="E1258" s="173" t="s">
        <v>677</v>
      </c>
      <c r="F1258" s="171">
        <v>274.2</v>
      </c>
    </row>
    <row r="1259" spans="1:6">
      <c r="A1259" s="171">
        <v>2</v>
      </c>
      <c r="B1259" s="171" t="s">
        <v>677</v>
      </c>
      <c r="C1259" s="201" t="s">
        <v>1282</v>
      </c>
      <c r="D1259" s="171">
        <v>56.4</v>
      </c>
      <c r="E1259" s="173" t="s">
        <v>677</v>
      </c>
      <c r="F1259" s="171">
        <v>112.8</v>
      </c>
    </row>
    <row r="1260" spans="1:6">
      <c r="A1260" s="171">
        <v>1</v>
      </c>
      <c r="B1260" s="171" t="s">
        <v>677</v>
      </c>
      <c r="C1260" s="173" t="s">
        <v>1283</v>
      </c>
      <c r="D1260" s="250">
        <v>63.2</v>
      </c>
      <c r="E1260" s="173" t="s">
        <v>677</v>
      </c>
      <c r="F1260" s="171">
        <v>63.2</v>
      </c>
    </row>
    <row r="1261" spans="1:6">
      <c r="A1261" s="171">
        <v>2.52</v>
      </c>
      <c r="B1261" s="171" t="s">
        <v>260</v>
      </c>
      <c r="C1261" s="173" t="s">
        <v>1284</v>
      </c>
      <c r="D1261" s="171">
        <v>185.88</v>
      </c>
      <c r="E1261" s="173" t="s">
        <v>260</v>
      </c>
      <c r="F1261" s="171">
        <v>468.42</v>
      </c>
    </row>
    <row r="1262" spans="1:6">
      <c r="A1262" s="171"/>
      <c r="B1262" s="171"/>
      <c r="C1262" s="173" t="s">
        <v>1285</v>
      </c>
      <c r="D1262" s="174" t="s">
        <v>28</v>
      </c>
      <c r="E1262" s="173"/>
      <c r="F1262" s="171">
        <v>2.13</v>
      </c>
    </row>
    <row r="1263" spans="1:6">
      <c r="A1263" s="171"/>
      <c r="B1263" s="171"/>
      <c r="C1263" s="176"/>
      <c r="D1263" s="176"/>
      <c r="E1263" s="172"/>
      <c r="F1263" s="251" t="s">
        <v>622</v>
      </c>
    </row>
    <row r="1264" spans="1:6">
      <c r="A1264" s="171"/>
      <c r="B1264" s="171"/>
      <c r="C1264" s="178" t="s">
        <v>1286</v>
      </c>
      <c r="D1264" s="176"/>
      <c r="E1264" s="172"/>
      <c r="F1264" s="176">
        <v>9189.15</v>
      </c>
    </row>
    <row r="1265" spans="1:6">
      <c r="A1265" s="171"/>
      <c r="B1265" s="171" t="s">
        <v>619</v>
      </c>
      <c r="C1265" s="176"/>
      <c r="D1265" s="176"/>
      <c r="E1265" s="172"/>
      <c r="F1265" s="251" t="s">
        <v>622</v>
      </c>
    </row>
    <row r="1266" spans="1:6">
      <c r="A1266" s="171"/>
      <c r="B1266" s="171"/>
      <c r="C1266" s="178" t="s">
        <v>724</v>
      </c>
      <c r="D1266" s="176"/>
      <c r="E1266" s="172"/>
      <c r="F1266" s="176">
        <v>3646.49</v>
      </c>
    </row>
    <row r="1267" spans="1:6">
      <c r="A1267" s="171"/>
      <c r="B1267" s="171"/>
      <c r="C1267" s="176"/>
      <c r="D1267" s="176"/>
      <c r="E1267" s="172"/>
      <c r="F1267" s="251" t="s">
        <v>657</v>
      </c>
    </row>
    <row r="1268" spans="1:6">
      <c r="A1268" s="186"/>
      <c r="B1268" s="186"/>
      <c r="C1268" s="186"/>
      <c r="D1268" s="186"/>
      <c r="E1268" s="186"/>
      <c r="F1268" s="186"/>
    </row>
    <row r="1269" spans="1:6">
      <c r="A1269" s="186"/>
      <c r="B1269" s="186"/>
      <c r="C1269" s="186"/>
      <c r="D1269" s="186"/>
      <c r="E1269" s="186"/>
      <c r="F1269" s="186"/>
    </row>
    <row r="1270" spans="1:6">
      <c r="A1270" s="206" t="s">
        <v>1289</v>
      </c>
      <c r="B1270" s="206"/>
      <c r="C1270" s="206" t="s">
        <v>1291</v>
      </c>
      <c r="D1270" s="206"/>
      <c r="E1270" s="206"/>
      <c r="F1270" s="206">
        <v>712</v>
      </c>
    </row>
    <row r="1271" spans="1:6">
      <c r="A1271" s="206"/>
      <c r="B1271" s="206"/>
      <c r="C1271" s="206" t="s">
        <v>1290</v>
      </c>
      <c r="D1271" s="206"/>
      <c r="E1271" s="206"/>
      <c r="F1271" s="206" t="s">
        <v>657</v>
      </c>
    </row>
    <row r="1272" spans="1:6">
      <c r="A1272" s="186"/>
      <c r="B1272" s="186"/>
      <c r="C1272" s="186"/>
      <c r="D1272" s="186"/>
      <c r="E1272" s="186"/>
      <c r="F1272" s="186"/>
    </row>
    <row r="1273" spans="1:6">
      <c r="A1273" s="167"/>
      <c r="B1273" s="167"/>
      <c r="C1273" s="252" t="s">
        <v>1292</v>
      </c>
      <c r="D1273" s="168"/>
      <c r="E1273" s="169"/>
      <c r="F1273" s="168"/>
    </row>
    <row r="1274" spans="1:6">
      <c r="A1274" s="167">
        <v>1</v>
      </c>
      <c r="B1274" s="167" t="s">
        <v>1293</v>
      </c>
      <c r="C1274" s="170" t="s">
        <v>1294</v>
      </c>
      <c r="D1274" s="168">
        <v>197.8</v>
      </c>
      <c r="E1274" s="167" t="s">
        <v>1293</v>
      </c>
      <c r="F1274" s="168">
        <f>D1274*A1274</f>
        <v>197.8</v>
      </c>
    </row>
    <row r="1275" spans="1:6">
      <c r="A1275" s="167">
        <v>1</v>
      </c>
      <c r="B1275" s="167" t="s">
        <v>29</v>
      </c>
      <c r="C1275" s="170" t="s">
        <v>1295</v>
      </c>
      <c r="D1275" s="168">
        <v>4.95</v>
      </c>
      <c r="E1275" s="167" t="s">
        <v>1078</v>
      </c>
      <c r="F1275" s="168">
        <f>D1275*A1275</f>
        <v>4.95</v>
      </c>
    </row>
    <row r="1276" spans="1:6">
      <c r="A1276" s="167"/>
      <c r="B1276" s="167"/>
      <c r="C1276" s="170"/>
      <c r="D1276" s="168"/>
      <c r="E1276" s="167"/>
      <c r="F1276" s="253">
        <f>F1274+F1275</f>
        <v>202.75</v>
      </c>
    </row>
    <row r="1277" spans="1:6">
      <c r="A1277" s="167"/>
      <c r="B1277" s="167"/>
      <c r="C1277" s="170" t="s">
        <v>1296</v>
      </c>
      <c r="D1277" s="168"/>
      <c r="E1277" s="169"/>
      <c r="F1277" s="168">
        <f>F1276*2/100</f>
        <v>4.0549999999999997</v>
      </c>
    </row>
    <row r="1278" spans="1:6">
      <c r="A1278" s="167"/>
      <c r="B1278" s="167"/>
      <c r="C1278" s="170" t="s">
        <v>1297</v>
      </c>
      <c r="D1278" s="168"/>
      <c r="E1278" s="169"/>
      <c r="F1278" s="168">
        <f>F1316</f>
        <v>189</v>
      </c>
    </row>
    <row r="1279" spans="1:6">
      <c r="A1279" s="167"/>
      <c r="B1279" s="167"/>
      <c r="C1279" s="170"/>
      <c r="D1279" s="168"/>
      <c r="E1279" s="169"/>
      <c r="F1279" s="168">
        <f>SUM(F1276:F1278)</f>
        <v>395.80500000000001</v>
      </c>
    </row>
    <row r="1280" spans="1:6">
      <c r="A1280" s="167"/>
      <c r="B1280" s="167"/>
      <c r="C1280" s="170"/>
      <c r="D1280" s="168"/>
      <c r="E1280" s="254" t="s">
        <v>1298</v>
      </c>
      <c r="F1280" s="253">
        <v>236</v>
      </c>
    </row>
    <row r="1281" spans="1:6">
      <c r="A1281" s="167"/>
      <c r="B1281" s="167"/>
      <c r="C1281" s="170"/>
      <c r="D1281" s="168"/>
      <c r="E1281" s="254"/>
      <c r="F1281" s="253"/>
    </row>
    <row r="1282" spans="1:6">
      <c r="A1282" s="167"/>
      <c r="B1282" s="167"/>
      <c r="C1282" s="252" t="s">
        <v>1299</v>
      </c>
      <c r="D1282" s="168"/>
      <c r="E1282" s="254"/>
      <c r="F1282" s="253"/>
    </row>
    <row r="1283" spans="1:6">
      <c r="A1283" s="167">
        <v>1</v>
      </c>
      <c r="B1283" s="167" t="s">
        <v>1293</v>
      </c>
      <c r="C1283" s="170" t="s">
        <v>1300</v>
      </c>
      <c r="D1283" s="168">
        <v>820</v>
      </c>
      <c r="E1283" s="167" t="s">
        <v>1293</v>
      </c>
      <c r="F1283" s="168">
        <f>D1283*A1283</f>
        <v>820</v>
      </c>
    </row>
    <row r="1284" spans="1:6">
      <c r="A1284" s="167"/>
      <c r="B1284" s="167"/>
      <c r="C1284" s="170" t="s">
        <v>1301</v>
      </c>
      <c r="D1284" s="168"/>
      <c r="E1284" s="167"/>
      <c r="F1284" s="253">
        <f>F1316</f>
        <v>189</v>
      </c>
    </row>
    <row r="1285" spans="1:6">
      <c r="A1285" s="167"/>
      <c r="B1285" s="167"/>
      <c r="C1285" s="170"/>
      <c r="D1285" s="168"/>
      <c r="E1285" s="167"/>
      <c r="F1285" s="253">
        <f>SUM(F1283:F1284)</f>
        <v>1009</v>
      </c>
    </row>
    <row r="1286" spans="1:6">
      <c r="A1286" s="167"/>
      <c r="B1286" s="167"/>
      <c r="C1286" s="170" t="s">
        <v>1296</v>
      </c>
      <c r="D1286" s="168"/>
      <c r="E1286" s="169"/>
      <c r="F1286" s="168">
        <f>F1285*2/100</f>
        <v>20.18</v>
      </c>
    </row>
    <row r="1287" spans="1:6">
      <c r="A1287" s="167"/>
      <c r="B1287" s="167"/>
      <c r="C1287" s="170"/>
      <c r="D1287" s="168"/>
      <c r="E1287" s="169"/>
      <c r="F1287" s="168">
        <f>SUM(F1284:F1286)</f>
        <v>1218.18</v>
      </c>
    </row>
    <row r="1288" spans="1:6">
      <c r="A1288" s="167"/>
      <c r="B1288" s="167"/>
      <c r="C1288" s="170"/>
      <c r="D1288" s="168"/>
      <c r="E1288" s="254" t="s">
        <v>1298</v>
      </c>
      <c r="F1288" s="253">
        <v>944</v>
      </c>
    </row>
    <row r="1289" spans="1:6">
      <c r="A1289" s="167"/>
      <c r="B1289" s="167"/>
      <c r="C1289" s="170"/>
      <c r="D1289" s="168"/>
      <c r="E1289" s="254"/>
      <c r="F1289" s="253"/>
    </row>
    <row r="1290" spans="1:6">
      <c r="A1290" s="167"/>
      <c r="B1290" s="167"/>
      <c r="C1290" s="252" t="s">
        <v>1302</v>
      </c>
      <c r="D1290" s="168"/>
      <c r="E1290" s="254"/>
      <c r="F1290" s="253"/>
    </row>
    <row r="1291" spans="1:6">
      <c r="A1291" s="167">
        <v>1</v>
      </c>
      <c r="B1291" s="167" t="s">
        <v>1293</v>
      </c>
      <c r="C1291" s="170" t="s">
        <v>1303</v>
      </c>
      <c r="D1291" s="168">
        <v>1318</v>
      </c>
      <c r="E1291" s="167" t="s">
        <v>1293</v>
      </c>
      <c r="F1291" s="168">
        <f>D1291*A1291</f>
        <v>1318</v>
      </c>
    </row>
    <row r="1292" spans="1:6">
      <c r="A1292" s="167"/>
      <c r="B1292" s="167"/>
      <c r="C1292" s="170" t="s">
        <v>1301</v>
      </c>
      <c r="D1292" s="168"/>
      <c r="E1292" s="167"/>
      <c r="F1292" s="253">
        <f>F1316</f>
        <v>189</v>
      </c>
    </row>
    <row r="1293" spans="1:6">
      <c r="A1293" s="167"/>
      <c r="B1293" s="167"/>
      <c r="C1293" s="170"/>
      <c r="D1293" s="168"/>
      <c r="E1293" s="167"/>
      <c r="F1293" s="253">
        <f>SUM(F1291:F1292)</f>
        <v>1507</v>
      </c>
    </row>
    <row r="1294" spans="1:6">
      <c r="A1294" s="167"/>
      <c r="B1294" s="167"/>
      <c r="C1294" s="170" t="s">
        <v>1296</v>
      </c>
      <c r="D1294" s="168"/>
      <c r="E1294" s="169"/>
      <c r="F1294" s="168">
        <f>F1293*2/100</f>
        <v>30.14</v>
      </c>
    </row>
    <row r="1295" spans="1:6">
      <c r="A1295" s="167"/>
      <c r="B1295" s="167"/>
      <c r="C1295" s="170"/>
      <c r="D1295" s="168"/>
      <c r="E1295" s="169"/>
      <c r="F1295" s="168">
        <f>SUM(F1292:F1294)</f>
        <v>1726.14</v>
      </c>
    </row>
    <row r="1296" spans="1:6">
      <c r="A1296" s="167"/>
      <c r="B1296" s="167"/>
      <c r="C1296" s="170"/>
      <c r="D1296" s="168"/>
      <c r="E1296" s="254" t="s">
        <v>1298</v>
      </c>
      <c r="F1296" s="253">
        <v>1452</v>
      </c>
    </row>
    <row r="1297" spans="1:6">
      <c r="A1297" s="167"/>
      <c r="B1297" s="167"/>
      <c r="C1297" s="170"/>
      <c r="D1297" s="168"/>
      <c r="E1297" s="254"/>
      <c r="F1297" s="253"/>
    </row>
    <row r="1298" spans="1:6">
      <c r="A1298" s="171"/>
      <c r="B1298" s="173"/>
      <c r="C1298" s="171" t="s">
        <v>1304</v>
      </c>
      <c r="D1298" s="171"/>
      <c r="E1298" s="171"/>
      <c r="F1298" s="171"/>
    </row>
    <row r="1299" spans="1:6">
      <c r="A1299" s="171"/>
      <c r="B1299" s="171"/>
      <c r="C1299" s="177" t="s">
        <v>622</v>
      </c>
      <c r="D1299" s="171"/>
      <c r="E1299" s="171"/>
      <c r="F1299" s="171"/>
    </row>
    <row r="1300" spans="1:6">
      <c r="A1300" s="186"/>
      <c r="B1300" s="186"/>
      <c r="C1300" s="186"/>
      <c r="D1300" s="186"/>
      <c r="E1300" s="186"/>
      <c r="F1300" s="186"/>
    </row>
    <row r="1301" spans="1:6">
      <c r="A1301" s="171">
        <v>18.899999999999999</v>
      </c>
      <c r="B1301" s="173" t="s">
        <v>79</v>
      </c>
      <c r="C1301" s="173" t="s">
        <v>1091</v>
      </c>
      <c r="D1301" s="171">
        <v>212.52</v>
      </c>
      <c r="E1301" s="173" t="s">
        <v>79</v>
      </c>
      <c r="F1301" s="171">
        <v>4016.63</v>
      </c>
    </row>
    <row r="1302" spans="1:6">
      <c r="A1302" s="171">
        <v>18.3</v>
      </c>
      <c r="B1302" s="173" t="s">
        <v>79</v>
      </c>
      <c r="C1302" s="173" t="s">
        <v>1092</v>
      </c>
      <c r="D1302" s="171">
        <v>36.96</v>
      </c>
      <c r="E1302" s="173" t="s">
        <v>79</v>
      </c>
      <c r="F1302" s="171">
        <v>676.37</v>
      </c>
    </row>
    <row r="1303" spans="1:6">
      <c r="A1303" s="171"/>
      <c r="B1303" s="171"/>
      <c r="C1303" s="173"/>
      <c r="D1303" s="171"/>
      <c r="E1303" s="171"/>
      <c r="F1303" s="171"/>
    </row>
    <row r="1304" spans="1:6">
      <c r="A1304" s="171">
        <v>30</v>
      </c>
      <c r="B1304" s="171"/>
      <c r="C1304" s="173" t="s">
        <v>1094</v>
      </c>
      <c r="D1304" s="171">
        <v>24.6</v>
      </c>
      <c r="E1304" s="173" t="s">
        <v>333</v>
      </c>
      <c r="F1304" s="171">
        <v>738</v>
      </c>
    </row>
    <row r="1305" spans="1:6">
      <c r="A1305" s="171"/>
      <c r="B1305" s="171"/>
      <c r="C1305" s="173" t="s">
        <v>1095</v>
      </c>
      <c r="D1305" s="171"/>
      <c r="E1305" s="171"/>
      <c r="F1305" s="171"/>
    </row>
    <row r="1306" spans="1:6">
      <c r="A1306" s="171"/>
      <c r="B1306" s="171"/>
      <c r="C1306" s="173" t="s">
        <v>1096</v>
      </c>
      <c r="D1306" s="171"/>
      <c r="E1306" s="171"/>
      <c r="F1306" s="171"/>
    </row>
    <row r="1307" spans="1:6">
      <c r="A1307" s="171"/>
      <c r="B1307" s="173"/>
      <c r="C1307" s="173" t="s">
        <v>1097</v>
      </c>
      <c r="D1307" s="171"/>
      <c r="E1307" s="173"/>
      <c r="F1307" s="171"/>
    </row>
    <row r="1308" spans="1:6">
      <c r="A1308" s="171"/>
      <c r="B1308" s="173"/>
      <c r="C1308" s="173" t="s">
        <v>1098</v>
      </c>
      <c r="D1308" s="171"/>
      <c r="E1308" s="173"/>
      <c r="F1308" s="171"/>
    </row>
    <row r="1309" spans="1:6">
      <c r="A1309" s="171"/>
      <c r="B1309" s="173"/>
      <c r="C1309" s="173"/>
      <c r="D1309" s="171"/>
      <c r="E1309" s="173"/>
      <c r="F1309" s="171"/>
    </row>
    <row r="1310" spans="1:6">
      <c r="A1310" s="171">
        <v>5</v>
      </c>
      <c r="B1310" s="173" t="s">
        <v>28</v>
      </c>
      <c r="C1310" s="173" t="s">
        <v>1099</v>
      </c>
      <c r="D1310" s="199">
        <v>40.9</v>
      </c>
      <c r="E1310" s="173" t="s">
        <v>697</v>
      </c>
      <c r="F1310" s="171">
        <v>204.5</v>
      </c>
    </row>
    <row r="1311" spans="1:6">
      <c r="A1311" s="171">
        <v>1</v>
      </c>
      <c r="B1311" s="171"/>
      <c r="C1311" s="173" t="s">
        <v>1100</v>
      </c>
      <c r="D1311" s="171">
        <v>12.1</v>
      </c>
      <c r="E1311" s="173" t="s">
        <v>28</v>
      </c>
      <c r="F1311" s="171">
        <v>12.1</v>
      </c>
    </row>
    <row r="1312" spans="1:6">
      <c r="A1312" s="171"/>
      <c r="B1312" s="171"/>
      <c r="C1312" s="173" t="s">
        <v>633</v>
      </c>
      <c r="D1312" s="171"/>
      <c r="E1312" s="173" t="s">
        <v>28</v>
      </c>
      <c r="F1312" s="171">
        <v>22.4</v>
      </c>
    </row>
    <row r="1313" spans="1:6">
      <c r="A1313" s="171"/>
      <c r="B1313" s="171"/>
      <c r="C1313" s="171"/>
      <c r="D1313" s="171"/>
      <c r="E1313" s="171"/>
      <c r="F1313" s="171"/>
    </row>
    <row r="1314" spans="1:6">
      <c r="A1314" s="171"/>
      <c r="B1314" s="171"/>
      <c r="C1314" s="173" t="s">
        <v>1101</v>
      </c>
      <c r="D1314" s="171"/>
      <c r="E1314" s="171"/>
      <c r="F1314" s="171">
        <f>SUM(F1301:F1313)</f>
        <v>5670</v>
      </c>
    </row>
    <row r="1315" spans="1:6">
      <c r="A1315" s="171"/>
      <c r="B1315" s="171"/>
      <c r="C1315" s="171"/>
      <c r="D1315" s="171"/>
      <c r="E1315" s="171"/>
      <c r="F1315" s="177" t="s">
        <v>622</v>
      </c>
    </row>
    <row r="1316" spans="1:6">
      <c r="A1316" s="171"/>
      <c r="B1316" s="171"/>
      <c r="C1316" s="173" t="s">
        <v>1025</v>
      </c>
      <c r="D1316" s="171"/>
      <c r="E1316" s="171"/>
      <c r="F1316" s="176">
        <f>F1314/30</f>
        <v>189</v>
      </c>
    </row>
    <row r="1317" spans="1:6">
      <c r="A1317" s="186"/>
      <c r="B1317" s="186"/>
      <c r="C1317" s="186"/>
      <c r="D1317" s="186"/>
      <c r="E1317" s="186"/>
      <c r="F1317" s="186"/>
    </row>
    <row r="1318" spans="1:6">
      <c r="A1318" s="244"/>
      <c r="B1318" s="244"/>
      <c r="C1318" s="245" t="s">
        <v>1306</v>
      </c>
      <c r="D1318" s="244"/>
      <c r="E1318" s="244"/>
      <c r="F1318" s="244"/>
    </row>
    <row r="1319" spans="1:6">
      <c r="A1319" s="244"/>
      <c r="B1319" s="244"/>
      <c r="C1319" s="245"/>
      <c r="D1319" s="244"/>
      <c r="E1319" s="244"/>
      <c r="F1319" s="244"/>
    </row>
    <row r="1320" spans="1:6">
      <c r="A1320" s="244"/>
      <c r="B1320" s="244"/>
      <c r="C1320" s="245" t="s">
        <v>1307</v>
      </c>
      <c r="D1320" s="244"/>
      <c r="E1320" s="244"/>
      <c r="F1320" s="244"/>
    </row>
    <row r="1321" spans="1:6">
      <c r="A1321" s="244"/>
      <c r="B1321" s="244"/>
      <c r="C1321" s="245"/>
      <c r="D1321" s="244"/>
      <c r="E1321" s="244"/>
      <c r="F1321" s="244"/>
    </row>
    <row r="1322" spans="1:6" ht="28">
      <c r="A1322" s="244">
        <v>1</v>
      </c>
      <c r="B1322" s="244" t="s">
        <v>15</v>
      </c>
      <c r="C1322" s="230" t="s">
        <v>1308</v>
      </c>
      <c r="D1322" s="255">
        <v>4943</v>
      </c>
      <c r="E1322" s="244" t="s">
        <v>15</v>
      </c>
      <c r="F1322" s="244">
        <v>4943</v>
      </c>
    </row>
    <row r="1323" spans="1:6">
      <c r="A1323" s="244">
        <v>1</v>
      </c>
      <c r="B1323" s="244" t="s">
        <v>15</v>
      </c>
      <c r="C1323" s="230" t="s">
        <v>1110</v>
      </c>
      <c r="D1323" s="255">
        <v>2008.2</v>
      </c>
      <c r="E1323" s="244" t="s">
        <v>15</v>
      </c>
      <c r="F1323" s="244">
        <v>2008.2</v>
      </c>
    </row>
    <row r="1324" spans="1:6">
      <c r="A1324" s="244"/>
      <c r="B1324" s="244"/>
      <c r="C1324" s="230" t="s">
        <v>745</v>
      </c>
      <c r="D1324" s="244"/>
      <c r="E1324" s="244"/>
      <c r="F1324" s="244">
        <v>2</v>
      </c>
    </row>
    <row r="1325" spans="1:6">
      <c r="A1325" s="244"/>
      <c r="B1325" s="244"/>
      <c r="C1325" s="200" t="s">
        <v>1309</v>
      </c>
      <c r="D1325" s="244"/>
      <c r="E1325" s="244"/>
      <c r="F1325" s="245">
        <v>6953.2</v>
      </c>
    </row>
    <row r="1326" spans="1:6">
      <c r="A1326" s="186"/>
      <c r="B1326" s="186"/>
      <c r="C1326" s="186"/>
      <c r="D1326" s="186"/>
      <c r="E1326" s="186"/>
      <c r="F1326" s="186"/>
    </row>
    <row r="1327" spans="1:6">
      <c r="A1327" s="171"/>
      <c r="B1327" s="171"/>
      <c r="C1327" s="174" t="s">
        <v>1321</v>
      </c>
      <c r="D1327" s="171"/>
      <c r="E1327" s="173"/>
      <c r="F1327" s="171"/>
    </row>
    <row r="1328" spans="1:6">
      <c r="A1328" s="208">
        <v>3.6799999999999999E-2</v>
      </c>
      <c r="B1328" s="171" t="s">
        <v>79</v>
      </c>
      <c r="C1328" s="232" t="s">
        <v>1322</v>
      </c>
      <c r="D1328" s="171">
        <v>8034.25</v>
      </c>
      <c r="E1328" s="173" t="s">
        <v>79</v>
      </c>
      <c r="F1328" s="171">
        <v>295.66000000000003</v>
      </c>
    </row>
    <row r="1329" spans="1:6">
      <c r="A1329" s="171">
        <v>4.87</v>
      </c>
      <c r="B1329" s="171" t="s">
        <v>22</v>
      </c>
      <c r="C1329" s="173" t="s">
        <v>1323</v>
      </c>
      <c r="D1329" s="171">
        <v>81012.5</v>
      </c>
      <c r="E1329" s="173" t="s">
        <v>629</v>
      </c>
      <c r="F1329" s="171">
        <v>394.53</v>
      </c>
    </row>
    <row r="1330" spans="1:6">
      <c r="A1330" s="171">
        <v>3</v>
      </c>
      <c r="B1330" s="171" t="s">
        <v>677</v>
      </c>
      <c r="C1330" s="173" t="s">
        <v>1324</v>
      </c>
      <c r="D1330" s="218">
        <v>14.8</v>
      </c>
      <c r="E1330" s="173" t="s">
        <v>677</v>
      </c>
      <c r="F1330" s="171">
        <v>44.4</v>
      </c>
    </row>
    <row r="1331" spans="1:6">
      <c r="A1331" s="171">
        <v>12</v>
      </c>
      <c r="B1331" s="171" t="s">
        <v>677</v>
      </c>
      <c r="C1331" s="173" t="s">
        <v>1325</v>
      </c>
      <c r="D1331" s="218">
        <v>2</v>
      </c>
      <c r="E1331" s="173" t="s">
        <v>677</v>
      </c>
      <c r="F1331" s="171">
        <v>24</v>
      </c>
    </row>
    <row r="1332" spans="1:6">
      <c r="A1332" s="171">
        <v>2</v>
      </c>
      <c r="B1332" s="171" t="s">
        <v>677</v>
      </c>
      <c r="C1332" s="173" t="s">
        <v>1326</v>
      </c>
      <c r="D1332" s="218">
        <v>4.9000000000000004</v>
      </c>
      <c r="E1332" s="173" t="s">
        <v>677</v>
      </c>
      <c r="F1332" s="171">
        <v>9.8000000000000007</v>
      </c>
    </row>
    <row r="1333" spans="1:6">
      <c r="A1333" s="171">
        <v>6</v>
      </c>
      <c r="B1333" s="171" t="s">
        <v>677</v>
      </c>
      <c r="C1333" s="173" t="s">
        <v>1327</v>
      </c>
      <c r="D1333" s="218">
        <v>4.45</v>
      </c>
      <c r="E1333" s="173" t="s">
        <v>677</v>
      </c>
      <c r="F1333" s="171">
        <v>26.7</v>
      </c>
    </row>
    <row r="1334" spans="1:6">
      <c r="A1334" s="171">
        <v>1</v>
      </c>
      <c r="B1334" s="171" t="s">
        <v>677</v>
      </c>
      <c r="C1334" s="173" t="s">
        <v>1328</v>
      </c>
      <c r="D1334" s="171">
        <v>947.1</v>
      </c>
      <c r="E1334" s="173" t="s">
        <v>677</v>
      </c>
      <c r="F1334" s="171">
        <v>947.1</v>
      </c>
    </row>
    <row r="1335" spans="1:6">
      <c r="A1335" s="171">
        <v>1</v>
      </c>
      <c r="B1335" s="171" t="s">
        <v>677</v>
      </c>
      <c r="C1335" s="173" t="s">
        <v>1329</v>
      </c>
      <c r="D1335" s="171">
        <v>618.20000000000005</v>
      </c>
      <c r="E1335" s="173" t="s">
        <v>677</v>
      </c>
      <c r="F1335" s="171">
        <v>618.20000000000005</v>
      </c>
    </row>
    <row r="1336" spans="1:6">
      <c r="A1336" s="171">
        <v>1</v>
      </c>
      <c r="B1336" s="171" t="s">
        <v>677</v>
      </c>
      <c r="C1336" s="173" t="s">
        <v>1330</v>
      </c>
      <c r="D1336" s="256">
        <v>25</v>
      </c>
      <c r="E1336" s="173" t="s">
        <v>677</v>
      </c>
      <c r="F1336" s="171">
        <v>25</v>
      </c>
    </row>
    <row r="1337" spans="1:6">
      <c r="A1337" s="171">
        <v>0.5</v>
      </c>
      <c r="B1337" s="171" t="s">
        <v>677</v>
      </c>
      <c r="C1337" s="173" t="s">
        <v>1331</v>
      </c>
      <c r="D1337" s="171">
        <v>507.1</v>
      </c>
      <c r="E1337" s="173" t="s">
        <v>677</v>
      </c>
      <c r="F1337" s="171">
        <v>253.55</v>
      </c>
    </row>
    <row r="1338" spans="1:6">
      <c r="A1338" s="171"/>
      <c r="B1338" s="171" t="s">
        <v>28</v>
      </c>
      <c r="C1338" s="173" t="s">
        <v>1332</v>
      </c>
      <c r="D1338" s="171"/>
      <c r="E1338" s="173" t="s">
        <v>28</v>
      </c>
      <c r="F1338" s="171">
        <v>1.98</v>
      </c>
    </row>
    <row r="1339" spans="1:6">
      <c r="A1339" s="171"/>
      <c r="B1339" s="171"/>
      <c r="C1339" s="171"/>
      <c r="D1339" s="171"/>
      <c r="E1339" s="173"/>
      <c r="F1339" s="177" t="s">
        <v>622</v>
      </c>
    </row>
    <row r="1340" spans="1:6">
      <c r="A1340" s="171"/>
      <c r="B1340" s="171"/>
      <c r="C1340" s="178" t="s">
        <v>1333</v>
      </c>
      <c r="D1340" s="171"/>
      <c r="E1340" s="173"/>
      <c r="F1340" s="176">
        <v>2640.92</v>
      </c>
    </row>
    <row r="1341" spans="1:6">
      <c r="A1341" s="171"/>
      <c r="B1341" s="171"/>
      <c r="C1341" s="171"/>
      <c r="D1341" s="171"/>
      <c r="E1341" s="173"/>
      <c r="F1341" s="177" t="s">
        <v>622</v>
      </c>
    </row>
  </sheetData>
  <pageMargins left="0.70866141732283472" right="0.70866141732283472" top="0.74803149606299213" bottom="0.74803149606299213" header="0.31496062992125984" footer="0.31496062992125984"/>
  <pageSetup paperSize="9" scale="48" fitToHeight="5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G. Abstract080418</vt:lpstr>
      <vt:lpstr>Abstract.20 in 1</vt:lpstr>
      <vt:lpstr>20 in 1</vt:lpstr>
      <vt:lpstr>Abt . 10 qts</vt:lpstr>
      <vt:lpstr>10 qts</vt:lpstr>
      <vt:lpstr>Data</vt:lpstr>
      <vt:lpstr>'10 qts'!Print_Area</vt:lpstr>
      <vt:lpstr>'20 in 1'!Print_Area</vt:lpstr>
      <vt:lpstr>'Abt . 10 qts'!Print_Area</vt:lpstr>
      <vt:lpstr>'G. Abstract080418'!Print_Area</vt:lpstr>
      <vt:lpstr>'10 qts'!Print_Titles</vt:lpstr>
      <vt:lpstr>'20 in 1'!Print_Titles</vt:lpstr>
      <vt:lpstr>'Abstract.20 in 1'!Print_Titles</vt:lpstr>
      <vt:lpstr>'Abt . 10 qts'!Print_Titles</vt:lpstr>
      <vt:lpstr>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2021-11-30T08:25:37Z</cp:lastPrinted>
  <dcterms:created xsi:type="dcterms:W3CDTF">2006-09-16T00:00:00Z</dcterms:created>
  <dcterms:modified xsi:type="dcterms:W3CDTF">2021-12-01T11:22:23Z</dcterms:modified>
</cp:coreProperties>
</file>