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zhithurai sub jail spl repair estimate 16.03.2021\"/>
    </mc:Choice>
  </mc:AlternateContent>
  <bookViews>
    <workbookView minimized="1" xWindow="240" yWindow="72" windowWidth="16608" windowHeight="7932" activeTab="1"/>
  </bookViews>
  <sheets>
    <sheet name="Detail" sheetId="1" r:id="rId1"/>
    <sheet name="Abs" sheetId="2" r:id="rId2"/>
    <sheet name="Data" sheetId="3" r:id="rId3"/>
    <sheet name="Check list" sheetId="5" r:id="rId4"/>
    <sheet name="RE-LEAD" sheetId="10" r:id="rId5"/>
  </sheets>
  <definedNames>
    <definedName name="_xlnm.Print_Area" localSheetId="1">Abs!$A$1:$G$33</definedName>
    <definedName name="_xlnm.Print_Area" localSheetId="3">'Check list'!$A$1:$V$54</definedName>
    <definedName name="_xlnm.Print_Area" localSheetId="2">Data!$A$1:$F$171</definedName>
    <definedName name="_xlnm.Print_Area" localSheetId="0">Detail!$A$1:$L$218</definedName>
  </definedNames>
  <calcPr calcId="152511"/>
</workbook>
</file>

<file path=xl/calcChain.xml><?xml version="1.0" encoding="utf-8"?>
<calcChain xmlns="http://schemas.openxmlformats.org/spreadsheetml/2006/main">
  <c r="E22" i="2" l="1"/>
  <c r="E21" i="2"/>
  <c r="E20" i="2"/>
  <c r="E19" i="2"/>
  <c r="E16" i="2"/>
  <c r="E17" i="2"/>
  <c r="E15" i="2"/>
  <c r="E14" i="2"/>
  <c r="F130" i="3"/>
  <c r="E13" i="2"/>
  <c r="E12" i="2"/>
  <c r="E11" i="2"/>
  <c r="E10" i="2"/>
  <c r="E9" i="2"/>
  <c r="J212" i="1" l="1"/>
  <c r="J213" i="1" s="1"/>
  <c r="C25" i="2" s="1"/>
  <c r="G25" i="2" s="1"/>
  <c r="J209" i="1"/>
  <c r="J208" i="1"/>
  <c r="J210" i="1" s="1"/>
  <c r="C24" i="2" s="1"/>
  <c r="G24" i="2" s="1"/>
  <c r="J205" i="1"/>
  <c r="J206" i="1" s="1"/>
  <c r="C23" i="2" s="1"/>
  <c r="G23" i="2" s="1"/>
  <c r="J202" i="1"/>
  <c r="J203" i="1" s="1"/>
  <c r="C22" i="2" s="1"/>
  <c r="G22" i="2" s="1"/>
  <c r="J199" i="1"/>
  <c r="J200" i="1" s="1"/>
  <c r="C21" i="2" s="1"/>
  <c r="G21" i="2" s="1"/>
  <c r="J196" i="1"/>
  <c r="J195" i="1"/>
  <c r="J192" i="1"/>
  <c r="J191" i="1"/>
  <c r="J193" i="1" s="1"/>
  <c r="C19" i="2" s="1"/>
  <c r="G19" i="2" s="1"/>
  <c r="J166" i="1"/>
  <c r="J156" i="1"/>
  <c r="J155" i="1"/>
  <c r="J154" i="1"/>
  <c r="J153" i="1"/>
  <c r="J152" i="1"/>
  <c r="O133" i="1"/>
  <c r="J134" i="1"/>
  <c r="J132" i="1"/>
  <c r="J131" i="1"/>
  <c r="J133" i="1"/>
  <c r="J130" i="1"/>
  <c r="J186" i="1"/>
  <c r="J185" i="1"/>
  <c r="J184" i="1"/>
  <c r="J183" i="1"/>
  <c r="J177" i="1"/>
  <c r="J178" i="1"/>
  <c r="J179" i="1"/>
  <c r="J176" i="1"/>
  <c r="J182" i="1"/>
  <c r="J181" i="1"/>
  <c r="J180" i="1"/>
  <c r="J167" i="1"/>
  <c r="J165" i="1"/>
  <c r="J163" i="1"/>
  <c r="J164" i="1"/>
  <c r="J146" i="1"/>
  <c r="J140" i="1"/>
  <c r="J172" i="1"/>
  <c r="J171" i="1"/>
  <c r="J170" i="1"/>
  <c r="J168" i="1"/>
  <c r="J169" i="1"/>
  <c r="J162" i="1"/>
  <c r="J161" i="1"/>
  <c r="J160" i="1"/>
  <c r="J32" i="1"/>
  <c r="J33" i="1"/>
  <c r="J31" i="1"/>
  <c r="J27" i="1"/>
  <c r="J26" i="1"/>
  <c r="J187" i="1" l="1"/>
  <c r="J188" i="1" s="1"/>
  <c r="C17" i="2" s="1"/>
  <c r="G17" i="2" s="1"/>
  <c r="J28" i="1"/>
  <c r="J29" i="1" s="1"/>
  <c r="C12" i="2" s="1"/>
  <c r="G12" i="2" s="1"/>
  <c r="J197" i="1"/>
  <c r="C20" i="2" s="1"/>
  <c r="G20" i="2" s="1"/>
  <c r="J173" i="1"/>
  <c r="J174" i="1" s="1"/>
  <c r="C16" i="2" s="1"/>
  <c r="G16" i="2" s="1"/>
  <c r="J34" i="1"/>
  <c r="J35" i="1" s="1"/>
  <c r="C13" i="2" s="1"/>
  <c r="J151" i="1" l="1"/>
  <c r="J150" i="1" l="1"/>
  <c r="J149" i="1"/>
  <c r="J148" i="1"/>
  <c r="J147" i="1"/>
  <c r="J145" i="1"/>
  <c r="J144" i="1"/>
  <c r="J143" i="1"/>
  <c r="J142" i="1"/>
  <c r="J141" i="1"/>
  <c r="J139" i="1"/>
  <c r="J128" i="1"/>
  <c r="J127" i="1"/>
  <c r="J138" i="1"/>
  <c r="J129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7" i="1"/>
  <c r="J105" i="1"/>
  <c r="J104" i="1"/>
  <c r="J103" i="1"/>
  <c r="J102" i="1"/>
  <c r="J101" i="1"/>
  <c r="J100" i="1"/>
  <c r="J99" i="1"/>
  <c r="J98" i="1"/>
  <c r="J97" i="1"/>
  <c r="J95" i="1"/>
  <c r="J96" i="1"/>
  <c r="J94" i="1"/>
  <c r="J93" i="1"/>
  <c r="J92" i="1"/>
  <c r="J91" i="1"/>
  <c r="J90" i="1"/>
  <c r="J89" i="1"/>
  <c r="J85" i="1"/>
  <c r="J86" i="1"/>
  <c r="J88" i="1"/>
  <c r="J84" i="1"/>
  <c r="J81" i="1"/>
  <c r="J82" i="1"/>
  <c r="J87" i="1"/>
  <c r="J83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4" i="1"/>
  <c r="J45" i="1"/>
  <c r="J41" i="1"/>
  <c r="J42" i="1"/>
  <c r="J40" i="1"/>
  <c r="J38" i="1"/>
  <c r="J39" i="1"/>
  <c r="J43" i="1"/>
  <c r="J9" i="1"/>
  <c r="J10" i="1"/>
  <c r="J8" i="1"/>
  <c r="J135" i="1" l="1"/>
  <c r="J136" i="1" s="1"/>
  <c r="C14" i="2" s="1"/>
  <c r="J157" i="1"/>
  <c r="J158" i="1" s="1"/>
  <c r="C15" i="2" s="1"/>
  <c r="J22" i="1"/>
  <c r="J23" i="1"/>
  <c r="J19" i="1"/>
  <c r="J20" i="1" s="1"/>
  <c r="C10" i="2" s="1"/>
  <c r="G10" i="2" s="1"/>
  <c r="J16" i="1"/>
  <c r="J17" i="1" s="1"/>
  <c r="C9" i="2" s="1"/>
  <c r="G9" i="2" s="1"/>
  <c r="J11" i="1"/>
  <c r="J12" i="1" s="1"/>
  <c r="J13" i="1" s="1"/>
  <c r="J24" i="1" l="1"/>
  <c r="C11" i="2" s="1"/>
  <c r="G14" i="2" l="1"/>
  <c r="G13" i="2"/>
  <c r="G11" i="2" l="1"/>
  <c r="O7" i="1"/>
  <c r="G15" i="2" l="1"/>
  <c r="C6" i="2" l="1"/>
  <c r="G6" i="2" s="1"/>
  <c r="G26" i="2" l="1"/>
  <c r="G27" i="2" s="1"/>
  <c r="G28" i="2" l="1"/>
  <c r="G29" i="2" s="1"/>
  <c r="G34" i="2" s="1"/>
  <c r="G30" i="2" l="1"/>
  <c r="G32" i="2" s="1"/>
  <c r="G31" i="2"/>
  <c r="G35" i="2" l="1"/>
  <c r="F36" i="2" s="1"/>
  <c r="F33" i="2"/>
</calcChain>
</file>

<file path=xl/sharedStrings.xml><?xml version="1.0" encoding="utf-8"?>
<sst xmlns="http://schemas.openxmlformats.org/spreadsheetml/2006/main" count="928" uniqueCount="413">
  <si>
    <t>Description</t>
  </si>
  <si>
    <t>No</t>
  </si>
  <si>
    <t>L</t>
  </si>
  <si>
    <t>B</t>
  </si>
  <si>
    <t>D</t>
  </si>
  <si>
    <t>Qty</t>
  </si>
  <si>
    <t>Detailed Estimate</t>
  </si>
  <si>
    <t>Total</t>
  </si>
  <si>
    <t>Rmt</t>
  </si>
  <si>
    <t>ABSTRACT</t>
  </si>
  <si>
    <t>Rate</t>
  </si>
  <si>
    <t>Amount</t>
  </si>
  <si>
    <t>LS</t>
  </si>
  <si>
    <t>Sl. No</t>
  </si>
  <si>
    <t>Say</t>
  </si>
  <si>
    <t>TAMILNADU  POLICE  HOUSING  CORPORATION LIMITED</t>
  </si>
  <si>
    <t>TIRUNELVELI  DIVISION</t>
  </si>
  <si>
    <t>Name of work :</t>
  </si>
  <si>
    <t>Sl. No.</t>
  </si>
  <si>
    <t>Item No.</t>
  </si>
  <si>
    <t>Unit</t>
  </si>
  <si>
    <t>Sub Total  I</t>
  </si>
  <si>
    <t>Provision for state GST     @ 6%</t>
  </si>
  <si>
    <t>Provision for Central GST  @ 6%</t>
  </si>
  <si>
    <t>Sub Total  II</t>
  </si>
  <si>
    <t>Labour welfarefund @ 1%</t>
  </si>
  <si>
    <t>Supervision charges @ 7.5%</t>
  </si>
  <si>
    <t>TOTAL</t>
  </si>
  <si>
    <t>Provision for state GST @6%</t>
  </si>
  <si>
    <t>Provision for Central  GST @6%</t>
  </si>
  <si>
    <t>Labour welfare fund @1%</t>
  </si>
  <si>
    <t>Lakhs</t>
  </si>
  <si>
    <t>Say Rs.</t>
  </si>
  <si>
    <t>Item. No</t>
  </si>
  <si>
    <t>Tamil Nadu Police Housing Corparation Ltd.</t>
  </si>
  <si>
    <t>-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</si>
  <si>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</si>
  <si>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</si>
  <si>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</si>
  <si>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</si>
  <si>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</si>
  <si>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</si>
  <si>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</si>
  <si>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</si>
  <si>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</si>
  <si>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</si>
  <si>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</si>
  <si>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</si>
  <si>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</si>
  <si>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</si>
  <si>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</si>
  <si>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</si>
  <si>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</si>
  <si>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</si>
  <si>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</si>
  <si>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</si>
  <si>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</si>
  <si>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23.</t>
  </si>
  <si>
    <t>24.</t>
  </si>
  <si>
    <t>25.</t>
  </si>
  <si>
    <t>26.</t>
  </si>
  <si>
    <t>27.</t>
  </si>
  <si>
    <t>28.</t>
  </si>
  <si>
    <t>29.</t>
  </si>
  <si>
    <t>30.</t>
  </si>
  <si>
    <t>1. Certified that the lead particulars furnished above are correct to the best of my knowledge.</t>
  </si>
  <si>
    <t>TAMIL NADU POLICE HOUSING CORPORATION</t>
  </si>
  <si>
    <t>======================================</t>
  </si>
  <si>
    <t>PLACE:-</t>
  </si>
  <si>
    <t>QTY</t>
  </si>
  <si>
    <t xml:space="preserve"> </t>
  </si>
  <si>
    <t>COST OF MATERIALS</t>
  </si>
  <si>
    <t>RATE</t>
  </si>
  <si>
    <t>PER</t>
  </si>
  <si>
    <t>AMOUNT</t>
  </si>
  <si>
    <t>*</t>
  </si>
  <si>
    <t>L.S</t>
  </si>
  <si>
    <t>TAMIL NADU POLICE HOUSING CORPORATION LTD.</t>
  </si>
  <si>
    <t xml:space="preserve"> ESTIMATE SCRUTINY CHECK LIST - DB / CL / 01</t>
  </si>
  <si>
    <t>PROFORMA</t>
  </si>
  <si>
    <t>CHECK LIST TO ACCOMPANY THE DETAILED ESTIMATE</t>
  </si>
  <si>
    <t>PART - II</t>
  </si>
  <si>
    <t>Name of Work</t>
  </si>
  <si>
    <t>:</t>
  </si>
  <si>
    <t>Reference To Administrative Sanction (A.S) and Amount</t>
  </si>
  <si>
    <t>A site plan of the site for a scale of  1 / 500 with the following Details</t>
  </si>
  <si>
    <t>Enclosed</t>
  </si>
  <si>
    <t>Whether Rough cost Estimate based on which A.S was obtained is enclosed</t>
  </si>
  <si>
    <t>_</t>
  </si>
  <si>
    <t>a</t>
  </si>
  <si>
    <t>Spot level with contours at an intervals of 15 metres indicating the referance to bench mark and its locations</t>
  </si>
  <si>
    <t>_____</t>
  </si>
  <si>
    <t>If there are omission in the provision as Sanctioned , reason to be substantiated</t>
  </si>
  <si>
    <t>Nil</t>
  </si>
  <si>
    <t>b</t>
  </si>
  <si>
    <t>Trees with in the site indiating their girth , height , area of spread and age</t>
  </si>
  <si>
    <t>Whether objective report accompany estimate is prepared</t>
  </si>
  <si>
    <t>Yes</t>
  </si>
  <si>
    <t>c</t>
  </si>
  <si>
    <t>Existing roads , pathways , Streams , odais and structures with measurements with in the site and in the adjoining land</t>
  </si>
  <si>
    <t>Whether Layout Plan is enclosed</t>
  </si>
  <si>
    <t>d</t>
  </si>
  <si>
    <t>Power lines , Telephone lines , Water supply and Drainage line with in the site if any</t>
  </si>
  <si>
    <t>Whether Trail Pit Particulars are enclosed</t>
  </si>
  <si>
    <t>Soil Report  Enclosed.</t>
  </si>
  <si>
    <t>If the Proposal is for Additional Floors,</t>
  </si>
  <si>
    <t>____</t>
  </si>
  <si>
    <t xml:space="preserve">Test results of the soil at the site </t>
  </si>
  <si>
    <t>Year(s) of Construction of Exiting Floors and the ultimate number of floors designed for .</t>
  </si>
  <si>
    <t>Soil test report from authorised Institution / Agency enclosed</t>
  </si>
  <si>
    <t>Whether there any spliting up of the Sanction is involved</t>
  </si>
  <si>
    <t>Does the site require Filling and if so whether Provision is made in the Estimate</t>
  </si>
  <si>
    <t>If the cost of the filling is the high , has it been examined as to whether the building can be constructed without resorting to filling at a high cost .</t>
  </si>
  <si>
    <t>__</t>
  </si>
  <si>
    <t>Whether the list is submitted in Duplicate</t>
  </si>
  <si>
    <t>___</t>
  </si>
  <si>
    <t>In the case of Load bearing structures, whether stress at critical section has been worked out .</t>
  </si>
  <si>
    <t>Reason for delay over and above the stipulated time to prepare the detailed estimate from the date of receipt of A.S.</t>
  </si>
  <si>
    <t>Proposal for Additional Staff</t>
  </si>
  <si>
    <t>Monuments , Memorial Pillars , Museums and other building with in 100 m radius of the proposed site , coming under department of Archaelogy .</t>
  </si>
  <si>
    <t>NIL</t>
  </si>
  <si>
    <t>Further if such structures exists beyond 100 m - 300 m radius of the proposed site , approval should be obtained from " National Commission for Museum and Monuments " .</t>
  </si>
  <si>
    <t>TIRUNELVELI DIVISION</t>
  </si>
  <si>
    <t>PART - I</t>
  </si>
  <si>
    <t>A Site plan of the Site for a scale of 1/500 with the following Details</t>
  </si>
  <si>
    <t xml:space="preserve"> Enclosed.</t>
  </si>
  <si>
    <t>i) North Point</t>
  </si>
  <si>
    <t>Marked.</t>
  </si>
  <si>
    <t>ii ) Survey No. Sub division etc</t>
  </si>
  <si>
    <t>iii ) Measurement of the Site</t>
  </si>
  <si>
    <t>Classification of the Land such as Patta / Poramboke , Wet / Dry .</t>
  </si>
  <si>
    <t>Extent of Land</t>
  </si>
  <si>
    <t>Nature of Site (ie) Whether low lying , sloping or level ground  .</t>
  </si>
  <si>
    <t>Whether there are LT / HT Power lines running across the site and if so the capacity of the Power lines</t>
  </si>
  <si>
    <t>Whether there are any Telephone lines with in the Sites.</t>
  </si>
  <si>
    <t xml:space="preserve">Water table Level    (1) Present                                     </t>
  </si>
  <si>
    <t xml:space="preserve">                              (2) Maximum</t>
  </si>
  <si>
    <t>Maximum Flood level of the nearest Water course if any</t>
  </si>
  <si>
    <t>Whether there are any Water supply and Drainage  lines with in the Site, requiring diversion .</t>
  </si>
  <si>
    <t>Whether there are any Wells with in the Site and if so the size of the well, Depth and nature of water .</t>
  </si>
  <si>
    <t>Whether there are rock outcrop  with in the Site and if so location may be indicated in the Site plan .</t>
  </si>
  <si>
    <t xml:space="preserve">Nature of Soil at the site with Trail pit details for a Depth of 4.00 metre ( Soil classification to be as per Chief Engineer/TNPHC Circular No WKS. 11(2) 2821 /A / 79 - CR dt 24.10.79. </t>
  </si>
  <si>
    <t>Lead for Materials</t>
  </si>
  <si>
    <t>Local rates for the Materials not covered under Schedule of Rates</t>
  </si>
  <si>
    <t>Kg</t>
  </si>
  <si>
    <t>Sqm</t>
  </si>
  <si>
    <t>91 m</t>
  </si>
  <si>
    <t>IRON WORKS WITH IIND CLASS</t>
  </si>
  <si>
    <t>SYNTHETIC ENAMEL PAINT</t>
  </si>
  <si>
    <t>LIT</t>
  </si>
  <si>
    <t>READY MIXED IIND CLASS PAINT</t>
  </si>
  <si>
    <t>NO</t>
  </si>
  <si>
    <t xml:space="preserve">PAINTER I </t>
  </si>
  <si>
    <t>SUNDRIES FOR BRUSHES,ETC</t>
  </si>
  <si>
    <t>TOTAL FOR 10 SQM</t>
  </si>
  <si>
    <t>RATE PER SQM</t>
  </si>
  <si>
    <t>CUM.</t>
  </si>
  <si>
    <t>Kuzhithurai</t>
  </si>
  <si>
    <t>HARD BROKEN STONE JELLY 3mm To 10mm p-18</t>
  </si>
  <si>
    <t>HARD BROKEN STONE JELLY 10mm</t>
  </si>
  <si>
    <t>HARD BROKEN STONE JELLY 12mm</t>
  </si>
  <si>
    <t>HARD BROKEN STONE JELLY 20mm</t>
  </si>
  <si>
    <t>HARD BROKEN STONE JELLY 40mm</t>
  </si>
  <si>
    <t>1000nos.</t>
  </si>
  <si>
    <t>Pacode</t>
  </si>
  <si>
    <t>CUM</t>
  </si>
  <si>
    <t>BRICK JELLY 20mmGAUGE</t>
  </si>
  <si>
    <t>Local</t>
  </si>
  <si>
    <t>local</t>
  </si>
  <si>
    <t>C.W. PLANK UPTO 40mmTHICK UPTO 30 Cm WIDTH</t>
  </si>
  <si>
    <t>CEMENT (supply at site)</t>
  </si>
  <si>
    <t>M.T</t>
  </si>
  <si>
    <t>R.T.S. / M.S upto 16mm</t>
  </si>
  <si>
    <t>M.S./ R.T.S above 16mm</t>
  </si>
  <si>
    <t>Country BricksKiln Burnt  SIZE 22x11x5Cm</t>
  </si>
  <si>
    <t>HBSJ 11.2mm IRC metal (High W ay SR16-17)</t>
  </si>
  <si>
    <t>HBSJ 37.5mm to 26.5mm IRC metal</t>
  </si>
  <si>
    <t>HBSJ 63mm to 45mm IRC metal</t>
  </si>
  <si>
    <t>Cum</t>
  </si>
  <si>
    <t>Vibrat-charges(P.C.C) sl.102</t>
  </si>
  <si>
    <t>Escalation charges @ 10%</t>
  </si>
  <si>
    <t>For the year 2019-20</t>
  </si>
  <si>
    <t>DESCRIPTION OF MATERIALS</t>
  </si>
  <si>
    <t>UNIT</t>
  </si>
  <si>
    <t>SOURCE</t>
  </si>
  <si>
    <t>LABOUR RATE</t>
  </si>
  <si>
    <t>ROUGH STONE sl.38  p18</t>
  </si>
  <si>
    <t>BOND STONE sl.57 p18</t>
  </si>
  <si>
    <t>M SAND FOR MORTAR sl.100  p20</t>
  </si>
  <si>
    <t>M SAND FOR FILLING</t>
  </si>
  <si>
    <t>Kiln Burnt Country Bricks  SIZE 22x11x7Cm p-16 it-5a</t>
  </si>
  <si>
    <t>BRICK JELLY 40mmGAUGE p-17 it-17 a</t>
  </si>
  <si>
    <t>MACHINE PRESSED TILES 23x 23x 2 Cm p-17 It-20</t>
  </si>
  <si>
    <t>SLACKED SHELL LIME sl.106 p20</t>
  </si>
  <si>
    <t>SLACKED &amp;SREENED LIME STONE sl107/67</t>
  </si>
  <si>
    <t>C.W SCANTLING UPTO 4M LONG p-21 it-127</t>
  </si>
  <si>
    <t>Mortar mix charges manual  sl.165(Ann3 p-34)</t>
  </si>
  <si>
    <t>Vibrat-charges(R.C.C) sl.103/2 p30</t>
  </si>
  <si>
    <t>T.W SCANTLING 2M TO 3M LONG 112/73 p-21</t>
  </si>
  <si>
    <t>T.W.SCANTLING BELOW 2M LONG 113/74 p-21</t>
  </si>
  <si>
    <t>Sand filling charges sl.75 p-28</t>
  </si>
  <si>
    <t>T.W.PLANKS 15TO30cm WIDTH &amp; 12to25mm Thick it-119 p-21</t>
  </si>
  <si>
    <t>Earth filling charges sl.76 p-28</t>
  </si>
  <si>
    <t>Country BricksKiln Burnt of SIZE 22x11x5Cm (7c)p-16</t>
  </si>
  <si>
    <t>E.W.  61/62 p-27</t>
  </si>
  <si>
    <t>MOSAIC TILES GRAY 25X25X2cm.it-30 p-17</t>
  </si>
  <si>
    <t>L.C.T.W.Door- 144/2 p-32</t>
  </si>
  <si>
    <t>L.C.marine doors-145/3 p-32</t>
  </si>
  <si>
    <t>TW glazed window 149/8 p-33</t>
  </si>
  <si>
    <t>Wrought&amp;putup 143/1 p-32</t>
  </si>
  <si>
    <t>Ventilator 153/14 p-33</t>
  </si>
  <si>
    <t>Meter- Cupboard Weldmesh 158/23 p-34</t>
  </si>
  <si>
    <t>E.W (SDR) 62/67 p-27</t>
  </si>
  <si>
    <t>FITTER-II (Pipe &amp; Bar Bend) 69/20a p-14</t>
  </si>
  <si>
    <t xml:space="preserve"> Gravel p20  92/57</t>
  </si>
  <si>
    <t>FITTER-I (Pipe &amp; Bar Bend) 19/20 p-12</t>
  </si>
  <si>
    <t xml:space="preserve"> Well Gravel p20  It93/57a</t>
  </si>
  <si>
    <t>E.W  loose soil p-26 SS20B/55/50</t>
  </si>
  <si>
    <t>CEMENT MORTAR(1:5)</t>
  </si>
  <si>
    <t>NO.</t>
  </si>
  <si>
    <t>MAZDOOR I</t>
  </si>
  <si>
    <t>MAZDOOR II</t>
  </si>
  <si>
    <t>SUNDRIES</t>
  </si>
  <si>
    <t>CEMENT MORTAR(1:2)</t>
  </si>
  <si>
    <t>SL.NO</t>
  </si>
  <si>
    <t xml:space="preserve">COST OF </t>
  </si>
  <si>
    <t>LEAD</t>
  </si>
  <si>
    <t>MATERIAL</t>
  </si>
  <si>
    <t>Add 5%</t>
  </si>
  <si>
    <t>Lead</t>
  </si>
  <si>
    <t>CHARGE</t>
  </si>
  <si>
    <t>COST @ SITE</t>
  </si>
  <si>
    <t>Supplying  and fixing of tin sheeted Rain water gutter including MS plate for holding rain water gutter and labour charges</t>
  </si>
  <si>
    <t xml:space="preserve">Jail front side </t>
  </si>
  <si>
    <t xml:space="preserve">Rear side </t>
  </si>
  <si>
    <t xml:space="preserve">Left side </t>
  </si>
  <si>
    <t>Over roof</t>
  </si>
  <si>
    <t>Rain water harvesting using defunct borewell and providing perforated cover slab</t>
  </si>
  <si>
    <t>a). Providing pit</t>
  </si>
  <si>
    <t>b) Augering 30cm dia</t>
  </si>
  <si>
    <t>Around the building</t>
  </si>
  <si>
    <t>Rain water harvesting pit</t>
  </si>
  <si>
    <t>PVC SWR 110 mm dia with ISI mark 
type-A for rain water down fall pipe</t>
  </si>
  <si>
    <r>
      <rPr>
        <b/>
        <u/>
        <sz val="14"/>
        <color theme="1"/>
        <rFont val="Times New Roman"/>
        <family val="1"/>
      </rPr>
      <t>Name of work:</t>
    </r>
    <r>
      <rPr>
        <b/>
        <sz val="14"/>
        <color theme="1"/>
        <rFont val="Times New Roman"/>
        <family val="1"/>
      </rPr>
      <t xml:space="preserve"> Special repair works to Sub jail  at Kuzhithurai in Kanyakumari district.</t>
    </r>
  </si>
  <si>
    <t>Rain water gutter to Ground level</t>
  </si>
  <si>
    <t>To Rain water harvesting opit</t>
  </si>
  <si>
    <t>Office room</t>
  </si>
  <si>
    <t>Triangular portion</t>
  </si>
  <si>
    <t>D/F Door D1</t>
  </si>
  <si>
    <t>D/F Door D2</t>
  </si>
  <si>
    <t>D/F Window W</t>
  </si>
  <si>
    <t>D/F Ventilator V</t>
  </si>
  <si>
    <t>Soffits of Door D1</t>
  </si>
  <si>
    <t>Soffits of Window W</t>
  </si>
  <si>
    <t>Soffits of Ventilator V</t>
  </si>
  <si>
    <t>Staff room</t>
  </si>
  <si>
    <t>Kitchen room</t>
  </si>
  <si>
    <t>.</t>
  </si>
  <si>
    <t>Gas room</t>
  </si>
  <si>
    <t xml:space="preserve">Lock up - I </t>
  </si>
  <si>
    <t>D/F Door D4</t>
  </si>
  <si>
    <t>Soffits of Door D4</t>
  </si>
  <si>
    <t>Lock up - II</t>
  </si>
  <si>
    <t>Lock up - III</t>
  </si>
  <si>
    <t>Dining</t>
  </si>
  <si>
    <t>D/F Door D</t>
  </si>
  <si>
    <t>Soffits of Door D</t>
  </si>
  <si>
    <t>Store</t>
  </si>
  <si>
    <t>Soffits of Door D2</t>
  </si>
  <si>
    <t>Passage</t>
  </si>
  <si>
    <t>Open to sky portion</t>
  </si>
  <si>
    <t>D/F Ventilator V1</t>
  </si>
  <si>
    <t>Soffits of Ventilator V1</t>
  </si>
  <si>
    <t>D/F opening</t>
  </si>
  <si>
    <t>D/F Door D3</t>
  </si>
  <si>
    <t xml:space="preserve">Soffits of opening </t>
  </si>
  <si>
    <t>Soffits of Door D3</t>
  </si>
  <si>
    <t>Bath</t>
  </si>
  <si>
    <t>Toilet</t>
  </si>
  <si>
    <t>Verandah</t>
  </si>
  <si>
    <t>D/F Door GD</t>
  </si>
  <si>
    <t>D/F front Grill</t>
  </si>
  <si>
    <t>Soffits</t>
  </si>
  <si>
    <t>Paiting two coats using oil bound distember for old walls including scrapping</t>
  </si>
  <si>
    <t>Paiting two coats of Plastic emulsion paint  for old walls including scrapping</t>
  </si>
  <si>
    <t>Jail building alround</t>
  </si>
  <si>
    <t>top</t>
  </si>
  <si>
    <t>Compound wall inner alround</t>
  </si>
  <si>
    <t>Compound wall outer alround</t>
  </si>
  <si>
    <t>D/F front main Gate</t>
  </si>
  <si>
    <t>Plastering with CM 1:5,12mm tk</t>
  </si>
  <si>
    <t>For Passage area</t>
  </si>
  <si>
    <t>rear wall crack</t>
  </si>
  <si>
    <t>Floor plastering in C.M. 1:4, 20 mm tk.</t>
  </si>
  <si>
    <t>Kitchen</t>
  </si>
  <si>
    <t xml:space="preserve">Painting two coats of old iron work </t>
  </si>
  <si>
    <t>Main Gate</t>
  </si>
  <si>
    <t>Verandah front Grill</t>
  </si>
  <si>
    <t xml:space="preserve">Dining Grill partition wall </t>
  </si>
  <si>
    <t>Lock up door</t>
  </si>
  <si>
    <t>Open to sky portion top safety grill</t>
  </si>
  <si>
    <t>Outer wall alround Y angle</t>
  </si>
  <si>
    <t>Ventilator V1</t>
  </si>
  <si>
    <t>Ventilator V</t>
  </si>
  <si>
    <t>Window W</t>
  </si>
  <si>
    <t>Door GD</t>
  </si>
  <si>
    <t xml:space="preserve">Painting two coats of old wood work </t>
  </si>
  <si>
    <t>Door D</t>
  </si>
  <si>
    <t>Door D1</t>
  </si>
  <si>
    <t>Door D2</t>
  </si>
  <si>
    <t>Door D3</t>
  </si>
  <si>
    <t>Rafter</t>
  </si>
  <si>
    <t>Wooden pillars</t>
  </si>
  <si>
    <t>Joist</t>
  </si>
  <si>
    <t>Guard room</t>
  </si>
  <si>
    <t>D/f Door Grill door</t>
  </si>
  <si>
    <t>D/f Window W</t>
  </si>
  <si>
    <t>Add soffit of grill door</t>
  </si>
  <si>
    <t>Add soffit of Window W</t>
  </si>
  <si>
    <t>Guard room door</t>
  </si>
  <si>
    <t>Wiring with 1.5 sqmm PVC insulated single core multi strand fire retardant flexible copper cable with ISI mark</t>
  </si>
  <si>
    <t>a. Light point with ceiling rose</t>
  </si>
  <si>
    <t>Street light</t>
  </si>
  <si>
    <t>b. Light point without ceiling rose</t>
  </si>
  <si>
    <t>Nos</t>
  </si>
  <si>
    <t>Wiring with 1.5 sqmm PVC insulated single core multi strand fire retardant flexible copper cable for 5 amps 5 pin plug socket point @ Switch Board Itself.</t>
  </si>
  <si>
    <t>Wiring with 1.5 sqmm PVC insulated single core multi strand fire retardant flexible copper cable for 5 amps 5 pin plug socket point @ Convenient Places</t>
  </si>
  <si>
    <t>Supplying and fixing of 18 watts  LED  Tube Light</t>
  </si>
  <si>
    <t xml:space="preserve">Supplying and fixing of 9 watts  LED bulb </t>
  </si>
  <si>
    <t xml:space="preserve">Supply and Fixing of 25W LED Street light Fittings </t>
  </si>
  <si>
    <t>Special repair works to Sub jail  at Kuzhithurai in Kanyakumari district</t>
  </si>
  <si>
    <t>PVC SWR 110 mm dia with ISI mark type-A for rain water down fall pipe</t>
  </si>
  <si>
    <t>Ponmanai</t>
  </si>
  <si>
    <t>Kavalkinaru</t>
  </si>
  <si>
    <t>KUZHITHURAI JAIL</t>
  </si>
  <si>
    <t>2020-2021</t>
  </si>
  <si>
    <t>MASON-I Brick / Stone work p12 /29</t>
  </si>
  <si>
    <t>MASON-II Brick / Stone work p14/72</t>
  </si>
  <si>
    <t>MAZDOOR-I p14/74</t>
  </si>
  <si>
    <t>MAZDOOR-II p15/101</t>
  </si>
  <si>
    <t>PAINTER-I p12/36</t>
  </si>
  <si>
    <t>PAINTER-II p14/78</t>
  </si>
  <si>
    <t>PLUMBER-I p12/38</t>
  </si>
  <si>
    <t>PLUMBER-II p14/79</t>
  </si>
  <si>
    <t>FITTER-I  p12/18</t>
  </si>
  <si>
    <t>FITTER-II p13/68</t>
  </si>
  <si>
    <t>CARPENTER-I p12/16</t>
  </si>
  <si>
    <t>CARPENTER-II p13/64</t>
  </si>
  <si>
    <t>STONE CUTTER-I p12/41</t>
  </si>
  <si>
    <t>STONE CUTTER-II p14/83</t>
  </si>
  <si>
    <t>FLOOR POLISHER p12/20</t>
  </si>
  <si>
    <t>2. Certified that Presently M sand from the available source of Ponmanai which is 19 Km from the site is nearest</t>
  </si>
  <si>
    <t>Providing Rain Water Harvesting Perculation pit
a) Providing pit</t>
  </si>
  <si>
    <t>Earth work excavation</t>
  </si>
  <si>
    <t>Each</t>
  </si>
  <si>
    <t>HBSJ 40mm</t>
  </si>
  <si>
    <t>Precasted slab Standardised Cement comncrete M 20 grade</t>
  </si>
  <si>
    <t>Filling sand</t>
  </si>
  <si>
    <t>Sundries</t>
  </si>
  <si>
    <t>Augering 30 cm dia</t>
  </si>
  <si>
    <t>Labour charges</t>
  </si>
  <si>
    <t>MASON II CLASS</t>
  </si>
  <si>
    <t>MAZDOORI CLASS</t>
  </si>
  <si>
    <t>Hire charges for O2296TOOLS PLANTS at 10% of labour</t>
  </si>
  <si>
    <t>CEMENT MORTAR(1:1.5)</t>
  </si>
  <si>
    <t>CEMENT</t>
  </si>
  <si>
    <t>SAND</t>
  </si>
  <si>
    <t>MIXING OF MORTAR</t>
  </si>
  <si>
    <t>TOTAL FOR 1 CUM</t>
  </si>
  <si>
    <t>CEMENT MORTAR(1:3)</t>
  </si>
  <si>
    <t>CEMENT MORTAR(1:4)</t>
  </si>
  <si>
    <t>(Quotation)</t>
  </si>
  <si>
    <t>SUPPLY AND FIXING OF</t>
  </si>
  <si>
    <t>110mmDIA P.V.C RAIN WATER</t>
  </si>
  <si>
    <t>DOWN FALL PIPE    Type- A  SWR pipe</t>
  </si>
  <si>
    <t>RMT</t>
  </si>
  <si>
    <t xml:space="preserve"> 110mmDIA P.V.C PIPE</t>
  </si>
  <si>
    <t xml:space="preserve"> 110mmDIA P.V.C PLAIN BEND</t>
  </si>
  <si>
    <t xml:space="preserve"> 110mmDIA P.V.C SHOE</t>
  </si>
  <si>
    <t>SPECIAL CLAMP</t>
  </si>
  <si>
    <t>C.I. GRATING 100mm DIA</t>
  </si>
  <si>
    <t>PLUMBER I</t>
  </si>
  <si>
    <t>COST OF PLUG SCREWS , RUBBER</t>
  </si>
  <si>
    <t>LUBRICANT ETC</t>
  </si>
  <si>
    <t>TOTAL FOR 3 RMT</t>
  </si>
  <si>
    <t>RATE PER RMT</t>
  </si>
  <si>
    <t>33.</t>
  </si>
  <si>
    <t>PLASTERING C.M(1:5) 12mmTHICK</t>
  </si>
  <si>
    <t>MASON I</t>
  </si>
  <si>
    <t>FINISHING THE TOP OF FLOORING</t>
  </si>
  <si>
    <t>WITH C.M(1:4)20mm THICK</t>
  </si>
  <si>
    <t>MAZDOOR  I</t>
  </si>
  <si>
    <t xml:space="preserve">PLASTERED SURFACE WITH </t>
  </si>
  <si>
    <t>OBD</t>
  </si>
  <si>
    <t>OBD p-50 sl.129</t>
  </si>
  <si>
    <t>PAINTING TWO COATS OVER OLD           (as per PWD Standard Data)</t>
  </si>
  <si>
    <t>Plastic Emulsion PAINT two coat for old wall</t>
  </si>
  <si>
    <t>Plastic Emulsion PAINT</t>
  </si>
  <si>
    <t>Painter I</t>
  </si>
  <si>
    <t>Thorouh scrapping p28/108</t>
  </si>
  <si>
    <t xml:space="preserve">SUNDRIES </t>
  </si>
  <si>
    <t>ls</t>
  </si>
  <si>
    <t>PAINTING TWO COATS OVER OLD</t>
  </si>
  <si>
    <t>WOOD WORKS WITH IIND CLASS</t>
  </si>
  <si>
    <t>Lit</t>
  </si>
  <si>
    <t>nos</t>
  </si>
  <si>
    <t>Thorouh scrapping</t>
  </si>
  <si>
    <t>64.a.</t>
  </si>
  <si>
    <t>TYPE FOR LIGHT POINT WITH CEILING ROSE</t>
  </si>
  <si>
    <t>64.b</t>
  </si>
  <si>
    <t>---DO---FOR LIGHT POINT WITH BATTERN HODER</t>
  </si>
  <si>
    <t xml:space="preserve"> --DO--FOR 5AMP 5PIN PLUG AT SWITCH BOARD</t>
  </si>
  <si>
    <t xml:space="preserve"> --DO--FOR 5AMP 5PIN PLUG AT CONVENTENT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</si>
</sst>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.000"/>
    <numFmt numFmtId="166" formatCode="0.0000"/>
    <numFmt numFmtId="167" formatCode="#,##0.000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 val="double"/>
      <sz val="12"/>
      <name val="Arial Narrow"/>
      <family val="2"/>
    </font>
    <font>
      <sz val="12"/>
      <color theme="1"/>
      <name val="Arial Narrow"/>
      <family val="2"/>
    </font>
    <font>
      <u/>
      <sz val="12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3"/>
      <name val="Times New Roman"/>
      <family val="1"/>
    </font>
    <font>
      <sz val="13"/>
      <name val="Helv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justify" vertical="center" wrapText="1"/>
    </xf>
    <xf numFmtId="0" fontId="6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4" fontId="12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justify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justify" vertical="center" wrapText="1"/>
    </xf>
    <xf numFmtId="165" fontId="13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5" fontId="13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3" fillId="0" borderId="0" xfId="0" applyFont="1" applyAlignment="1">
      <alignment horizontal="justify" vertical="center" wrapText="1"/>
    </xf>
    <xf numFmtId="167" fontId="2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vertical="center"/>
    </xf>
    <xf numFmtId="164" fontId="16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2" applyFont="1" applyBorder="1" applyAlignment="1">
      <alignment horizontal="right" vertical="center" wrapText="1"/>
    </xf>
    <xf numFmtId="0" fontId="6" fillId="0" borderId="3" xfId="2" applyFont="1" applyBorder="1" applyAlignment="1">
      <alignment horizontal="right" vertical="center" wrapText="1"/>
    </xf>
    <xf numFmtId="0" fontId="6" fillId="0" borderId="4" xfId="2" applyFont="1" applyBorder="1" applyAlignment="1">
      <alignment horizontal="right" vertical="center" wrapText="1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0" fontId="6" fillId="0" borderId="4" xfId="2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165" fontId="13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/>
    </xf>
    <xf numFmtId="165" fontId="13" fillId="0" borderId="0" xfId="0" applyNumberFormat="1" applyFont="1" applyBorder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5" fontId="13" fillId="0" borderId="0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 applyBorder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 wrapText="1"/>
    </xf>
    <xf numFmtId="165" fontId="13" fillId="0" borderId="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165" fontId="13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16" fillId="0" borderId="0" xfId="0" applyNumberFormat="1" applyFont="1" applyBorder="1" applyAlignment="1">
      <alignment vertical="center" wrapText="1"/>
    </xf>
  </cellXfs>
  <cellStyles count="3">
    <cellStyle name="Normal" xfId="0" builtinId="0"/>
    <cellStyle name="Normal 2" xfId="1"/>
    <cellStyle name="Normal_Phase XI Q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9"/>
  <sheetViews>
    <sheetView view="pageBreakPreview" topLeftCell="A202" zoomScaleSheetLayoutView="100" workbookViewId="0">
      <selection activeCell="C211" sqref="C211"/>
    </sheetView>
  </sheetViews>
  <sheetFormatPr defaultColWidth="9.109375" defaultRowHeight="18" x14ac:dyDescent="0.3"/>
  <cols>
    <col min="1" max="1" width="5.6640625" style="8" customWidth="1"/>
    <col min="2" max="2" width="8" style="8" customWidth="1"/>
    <col min="3" max="3" width="45.88671875" style="7" customWidth="1"/>
    <col min="4" max="5" width="7.5546875" style="8" customWidth="1"/>
    <col min="6" max="6" width="7.33203125" style="8" customWidth="1"/>
    <col min="7" max="7" width="11.33203125" style="8" customWidth="1"/>
    <col min="8" max="8" width="9" style="8" customWidth="1"/>
    <col min="9" max="9" width="9.44140625" style="8" customWidth="1"/>
    <col min="10" max="10" width="11.88671875" style="8" customWidth="1"/>
    <col min="11" max="11" width="1.33203125" style="7" hidden="1" customWidth="1"/>
    <col min="12" max="12" width="9" style="7" customWidth="1"/>
    <col min="13" max="16384" width="9.109375" style="7"/>
  </cols>
  <sheetData>
    <row r="2" spans="1:17" ht="24" customHeight="1" x14ac:dyDescent="0.3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7" ht="22.5" customHeight="1" x14ac:dyDescent="0.3">
      <c r="A3" s="74" t="s">
        <v>16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1:17" ht="36.75" customHeight="1" x14ac:dyDescent="0.3">
      <c r="A4" s="79" t="s">
        <v>243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1"/>
    </row>
    <row r="5" spans="1:17" ht="24" customHeight="1" x14ac:dyDescent="0.3">
      <c r="A5" s="2"/>
      <c r="B5" s="2"/>
      <c r="C5" s="78" t="s">
        <v>6</v>
      </c>
      <c r="D5" s="78"/>
      <c r="E5" s="78"/>
      <c r="F5" s="78"/>
      <c r="G5" s="78"/>
      <c r="H5" s="78"/>
      <c r="I5" s="78"/>
      <c r="J5" s="78"/>
      <c r="K5" s="2"/>
      <c r="L5" s="3"/>
    </row>
    <row r="6" spans="1:17" ht="48.75" customHeight="1" x14ac:dyDescent="0.3">
      <c r="A6" s="52" t="s">
        <v>13</v>
      </c>
      <c r="B6" s="52" t="s">
        <v>33</v>
      </c>
      <c r="C6" s="52" t="s">
        <v>0</v>
      </c>
      <c r="D6" s="78" t="s">
        <v>1</v>
      </c>
      <c r="E6" s="78"/>
      <c r="F6" s="78"/>
      <c r="G6" s="52" t="s">
        <v>2</v>
      </c>
      <c r="H6" s="52" t="s">
        <v>3</v>
      </c>
      <c r="I6" s="52" t="s">
        <v>4</v>
      </c>
      <c r="J6" s="52" t="s">
        <v>5</v>
      </c>
      <c r="K6" s="2"/>
      <c r="L6" s="4" t="s">
        <v>20</v>
      </c>
      <c r="N6" s="7" t="s">
        <v>146</v>
      </c>
      <c r="Q6" s="7">
        <v>9.65</v>
      </c>
    </row>
    <row r="7" spans="1:17" ht="83.25" customHeight="1" x14ac:dyDescent="0.3">
      <c r="A7" s="53">
        <v>1</v>
      </c>
      <c r="B7" s="2"/>
      <c r="C7" s="5" t="s">
        <v>232</v>
      </c>
      <c r="D7" s="2"/>
      <c r="E7" s="2"/>
      <c r="F7" s="2"/>
      <c r="G7" s="6"/>
      <c r="H7" s="6"/>
      <c r="I7" s="6"/>
      <c r="J7" s="6"/>
      <c r="K7" s="3"/>
      <c r="L7" s="3"/>
      <c r="O7" s="7">
        <f>92/1.2</f>
        <v>76.666666666666671</v>
      </c>
      <c r="Q7" s="7">
        <v>4.4000000000000004</v>
      </c>
    </row>
    <row r="8" spans="1:17" ht="24.9" customHeight="1" x14ac:dyDescent="0.3">
      <c r="A8" s="53"/>
      <c r="B8" s="2"/>
      <c r="C8" s="5" t="s">
        <v>233</v>
      </c>
      <c r="D8" s="2">
        <v>1</v>
      </c>
      <c r="E8" s="2">
        <v>1</v>
      </c>
      <c r="F8" s="54">
        <v>1</v>
      </c>
      <c r="G8" s="55">
        <v>20.399999999999999</v>
      </c>
      <c r="H8" s="6"/>
      <c r="I8" s="55"/>
      <c r="J8" s="6">
        <f>G8*F8*D8*E8</f>
        <v>20.399999999999999</v>
      </c>
      <c r="K8" s="3"/>
      <c r="L8" s="3"/>
    </row>
    <row r="9" spans="1:17" ht="24.9" customHeight="1" x14ac:dyDescent="0.3">
      <c r="A9" s="53"/>
      <c r="B9" s="2"/>
      <c r="C9" s="5" t="s">
        <v>234</v>
      </c>
      <c r="D9" s="2">
        <v>1</v>
      </c>
      <c r="E9" s="2">
        <v>1</v>
      </c>
      <c r="F9" s="54">
        <v>1</v>
      </c>
      <c r="G9" s="55">
        <v>13.29</v>
      </c>
      <c r="H9" s="6"/>
      <c r="I9" s="55"/>
      <c r="J9" s="6">
        <f>G9*F9*D9*E9</f>
        <v>13.29</v>
      </c>
      <c r="K9" s="3"/>
      <c r="L9" s="3"/>
    </row>
    <row r="10" spans="1:17" ht="24.9" customHeight="1" x14ac:dyDescent="0.3">
      <c r="A10" s="53"/>
      <c r="B10" s="2"/>
      <c r="C10" s="5" t="s">
        <v>235</v>
      </c>
      <c r="D10" s="2">
        <v>1</v>
      </c>
      <c r="E10" s="2">
        <v>1</v>
      </c>
      <c r="F10" s="54">
        <v>1</v>
      </c>
      <c r="G10" s="55">
        <v>18.899999999999999</v>
      </c>
      <c r="H10" s="6"/>
      <c r="I10" s="55"/>
      <c r="J10" s="6">
        <f>G10*F10*D10*E10</f>
        <v>18.899999999999999</v>
      </c>
      <c r="K10" s="3"/>
      <c r="L10" s="3"/>
    </row>
    <row r="11" spans="1:17" ht="24.9" customHeight="1" x14ac:dyDescent="0.3">
      <c r="A11" s="53"/>
      <c r="B11" s="2"/>
      <c r="C11" s="5" t="s">
        <v>236</v>
      </c>
      <c r="D11" s="2">
        <v>1</v>
      </c>
      <c r="E11" s="2">
        <v>3</v>
      </c>
      <c r="F11" s="54">
        <v>2</v>
      </c>
      <c r="G11" s="55">
        <v>3.5</v>
      </c>
      <c r="H11" s="6"/>
      <c r="I11" s="55"/>
      <c r="J11" s="6">
        <f t="shared" ref="J11" si="0">G11*F11*D11*E11</f>
        <v>21</v>
      </c>
      <c r="K11" s="3"/>
      <c r="L11" s="3"/>
    </row>
    <row r="12" spans="1:17" ht="24.9" customHeight="1" x14ac:dyDescent="0.3">
      <c r="A12" s="52"/>
      <c r="B12" s="2"/>
      <c r="C12" s="5"/>
      <c r="D12" s="2"/>
      <c r="E12" s="2"/>
      <c r="F12" s="2"/>
      <c r="G12" s="6"/>
      <c r="H12" s="6"/>
      <c r="I12" s="6" t="s">
        <v>7</v>
      </c>
      <c r="J12" s="6">
        <f>SUM(J8:J11)</f>
        <v>73.59</v>
      </c>
      <c r="K12" s="3"/>
      <c r="L12" s="3"/>
      <c r="Q12" s="7">
        <v>13.45</v>
      </c>
    </row>
    <row r="13" spans="1:17" ht="24.9" customHeight="1" x14ac:dyDescent="0.3">
      <c r="A13" s="52"/>
      <c r="B13" s="2"/>
      <c r="C13" s="3"/>
      <c r="D13" s="2"/>
      <c r="E13" s="2"/>
      <c r="F13" s="2"/>
      <c r="G13" s="6"/>
      <c r="H13" s="6"/>
      <c r="I13" s="6" t="s">
        <v>14</v>
      </c>
      <c r="J13" s="9">
        <f>CEILING(J12,0.1)</f>
        <v>73.600000000000009</v>
      </c>
      <c r="K13" s="3"/>
      <c r="L13" s="3" t="s">
        <v>8</v>
      </c>
      <c r="Q13" s="7">
        <v>25.5</v>
      </c>
    </row>
    <row r="14" spans="1:17" ht="63.75" customHeight="1" x14ac:dyDescent="0.3">
      <c r="A14" s="53">
        <v>2</v>
      </c>
      <c r="B14" s="2">
        <v>44.2</v>
      </c>
      <c r="C14" s="5" t="s">
        <v>237</v>
      </c>
      <c r="D14" s="2"/>
      <c r="E14" s="2"/>
      <c r="F14" s="2"/>
      <c r="G14" s="6"/>
      <c r="H14" s="6"/>
      <c r="I14" s="6"/>
      <c r="J14" s="9"/>
      <c r="K14" s="3"/>
      <c r="L14" s="3"/>
    </row>
    <row r="15" spans="1:17" ht="24.9" customHeight="1" x14ac:dyDescent="0.3">
      <c r="A15" s="53"/>
      <c r="B15" s="2"/>
      <c r="C15" s="5" t="s">
        <v>238</v>
      </c>
      <c r="D15" s="2"/>
      <c r="E15" s="2"/>
      <c r="F15" s="2"/>
      <c r="G15" s="6"/>
      <c r="H15" s="6"/>
      <c r="I15" s="6"/>
      <c r="J15" s="9"/>
      <c r="K15" s="3"/>
      <c r="L15" s="3"/>
    </row>
    <row r="16" spans="1:17" ht="24.9" customHeight="1" x14ac:dyDescent="0.3">
      <c r="A16" s="52"/>
      <c r="B16" s="2"/>
      <c r="C16" s="3" t="s">
        <v>240</v>
      </c>
      <c r="D16" s="2">
        <v>1</v>
      </c>
      <c r="E16" s="2">
        <v>2</v>
      </c>
      <c r="F16" s="54">
        <v>1</v>
      </c>
      <c r="G16" s="55"/>
      <c r="H16" s="6"/>
      <c r="I16" s="55"/>
      <c r="J16" s="6">
        <f>F16*E16*D16</f>
        <v>2</v>
      </c>
      <c r="K16" s="3"/>
      <c r="L16" s="3"/>
    </row>
    <row r="17" spans="1:12" ht="24.9" customHeight="1" x14ac:dyDescent="0.3">
      <c r="A17" s="52"/>
      <c r="B17" s="2"/>
      <c r="C17" s="3"/>
      <c r="D17" s="2"/>
      <c r="E17" s="2"/>
      <c r="F17" s="54"/>
      <c r="G17" s="55"/>
      <c r="H17" s="6"/>
      <c r="I17" s="6" t="s">
        <v>14</v>
      </c>
      <c r="J17" s="9">
        <f>CEILING(J16,0.1)</f>
        <v>2</v>
      </c>
      <c r="K17" s="3"/>
      <c r="L17" s="3" t="s">
        <v>1</v>
      </c>
    </row>
    <row r="18" spans="1:12" ht="24.9" customHeight="1" x14ac:dyDescent="0.3">
      <c r="A18" s="52"/>
      <c r="B18" s="2"/>
      <c r="C18" s="3" t="s">
        <v>239</v>
      </c>
      <c r="D18" s="2"/>
      <c r="E18" s="2"/>
      <c r="F18" s="54"/>
      <c r="G18" s="55"/>
      <c r="H18" s="6"/>
      <c r="I18" s="6"/>
      <c r="J18" s="9"/>
      <c r="K18" s="3"/>
      <c r="L18" s="3"/>
    </row>
    <row r="19" spans="1:12" ht="24.9" customHeight="1" x14ac:dyDescent="0.3">
      <c r="A19" s="52"/>
      <c r="B19" s="2"/>
      <c r="C19" s="3" t="s">
        <v>241</v>
      </c>
      <c r="D19" s="2">
        <v>1</v>
      </c>
      <c r="E19" s="2">
        <v>2</v>
      </c>
      <c r="F19" s="54">
        <v>1</v>
      </c>
      <c r="G19" s="55">
        <v>3</v>
      </c>
      <c r="H19" s="6"/>
      <c r="I19" s="55"/>
      <c r="J19" s="6">
        <f>F19*E19*D19*G19</f>
        <v>6</v>
      </c>
      <c r="K19" s="3"/>
      <c r="L19" s="3"/>
    </row>
    <row r="20" spans="1:12" ht="24.9" customHeight="1" x14ac:dyDescent="0.3">
      <c r="A20" s="52"/>
      <c r="B20" s="2"/>
      <c r="C20" s="3"/>
      <c r="D20" s="2"/>
      <c r="E20" s="2"/>
      <c r="F20" s="54"/>
      <c r="G20" s="55"/>
      <c r="H20" s="6"/>
      <c r="I20" s="6" t="s">
        <v>14</v>
      </c>
      <c r="J20" s="9">
        <f>CEILING(J19,0.1)</f>
        <v>6</v>
      </c>
      <c r="K20" s="3"/>
      <c r="L20" s="3" t="s">
        <v>8</v>
      </c>
    </row>
    <row r="21" spans="1:12" ht="48" customHeight="1" x14ac:dyDescent="0.3">
      <c r="A21" s="53">
        <v>3</v>
      </c>
      <c r="B21" s="2">
        <v>44.6</v>
      </c>
      <c r="C21" s="41" t="s">
        <v>242</v>
      </c>
      <c r="D21" s="2"/>
      <c r="E21" s="2"/>
      <c r="F21" s="2"/>
      <c r="G21" s="6"/>
      <c r="H21" s="6"/>
      <c r="I21" s="6"/>
      <c r="J21" s="9"/>
      <c r="K21" s="3"/>
      <c r="L21" s="3"/>
    </row>
    <row r="22" spans="1:12" ht="24.9" customHeight="1" x14ac:dyDescent="0.3">
      <c r="A22" s="52"/>
      <c r="B22" s="2"/>
      <c r="C22" s="42" t="s">
        <v>244</v>
      </c>
      <c r="D22" s="2">
        <v>1</v>
      </c>
      <c r="E22" s="2">
        <v>3</v>
      </c>
      <c r="F22" s="54">
        <v>1</v>
      </c>
      <c r="G22" s="55">
        <v>3</v>
      </c>
      <c r="H22" s="6"/>
      <c r="I22" s="55"/>
      <c r="J22" s="6">
        <f>F22*E22*D22*G22</f>
        <v>9</v>
      </c>
      <c r="K22" s="3"/>
      <c r="L22" s="3"/>
    </row>
    <row r="23" spans="1:12" ht="24.9" customHeight="1" x14ac:dyDescent="0.3">
      <c r="A23" s="52"/>
      <c r="B23" s="2"/>
      <c r="C23" s="41" t="s">
        <v>245</v>
      </c>
      <c r="D23" s="2">
        <v>1</v>
      </c>
      <c r="E23" s="2">
        <v>3</v>
      </c>
      <c r="F23" s="54">
        <v>1</v>
      </c>
      <c r="G23" s="55">
        <v>4</v>
      </c>
      <c r="H23" s="6"/>
      <c r="I23" s="55"/>
      <c r="J23" s="6">
        <f>F23*E23*D23*G23</f>
        <v>12</v>
      </c>
      <c r="K23" s="3"/>
      <c r="L23" s="3"/>
    </row>
    <row r="24" spans="1:12" ht="24.9" customHeight="1" x14ac:dyDescent="0.3">
      <c r="A24" s="52"/>
      <c r="B24" s="2"/>
      <c r="C24" s="3"/>
      <c r="D24" s="2"/>
      <c r="E24" s="2"/>
      <c r="F24" s="2"/>
      <c r="G24" s="6"/>
      <c r="H24" s="6"/>
      <c r="I24" s="6" t="s">
        <v>7</v>
      </c>
      <c r="J24" s="9">
        <f>SUM(J22:J23)</f>
        <v>21</v>
      </c>
      <c r="K24" s="3"/>
      <c r="L24" s="3" t="s">
        <v>8</v>
      </c>
    </row>
    <row r="25" spans="1:12" ht="24.9" customHeight="1" x14ac:dyDescent="0.3">
      <c r="A25" s="53">
        <v>4</v>
      </c>
      <c r="B25" s="2">
        <v>33</v>
      </c>
      <c r="C25" s="3" t="s">
        <v>290</v>
      </c>
      <c r="D25" s="2"/>
      <c r="E25" s="2"/>
      <c r="F25" s="2"/>
      <c r="G25" s="6"/>
      <c r="H25" s="6"/>
      <c r="I25" s="6"/>
      <c r="J25" s="9"/>
      <c r="K25" s="3"/>
      <c r="L25" s="3"/>
    </row>
    <row r="26" spans="1:12" ht="24.9" customHeight="1" x14ac:dyDescent="0.3">
      <c r="A26" s="53"/>
      <c r="B26" s="2"/>
      <c r="C26" s="3" t="s">
        <v>291</v>
      </c>
      <c r="D26" s="2">
        <v>1</v>
      </c>
      <c r="E26" s="2">
        <v>1</v>
      </c>
      <c r="F26" s="54">
        <v>1</v>
      </c>
      <c r="G26" s="55">
        <v>9</v>
      </c>
      <c r="H26" s="6">
        <v>0.3</v>
      </c>
      <c r="I26" s="55"/>
      <c r="J26" s="6">
        <f>F26*E26*D26*G26</f>
        <v>9</v>
      </c>
      <c r="K26" s="3"/>
      <c r="L26" s="3"/>
    </row>
    <row r="27" spans="1:12" ht="24.9" customHeight="1" x14ac:dyDescent="0.3">
      <c r="A27" s="53"/>
      <c r="B27" s="2"/>
      <c r="C27" s="3" t="s">
        <v>292</v>
      </c>
      <c r="D27" s="2">
        <v>1</v>
      </c>
      <c r="E27" s="2">
        <v>2</v>
      </c>
      <c r="F27" s="54">
        <v>1</v>
      </c>
      <c r="G27" s="55">
        <v>4</v>
      </c>
      <c r="H27" s="6">
        <v>1.5</v>
      </c>
      <c r="I27" s="55"/>
      <c r="J27" s="6">
        <f>F27*E27*D27*G27</f>
        <v>8</v>
      </c>
      <c r="K27" s="3"/>
      <c r="L27" s="3"/>
    </row>
    <row r="28" spans="1:12" ht="24.9" customHeight="1" x14ac:dyDescent="0.3">
      <c r="A28" s="53"/>
      <c r="B28" s="2"/>
      <c r="C28" s="3"/>
      <c r="D28" s="2"/>
      <c r="E28" s="2"/>
      <c r="F28" s="2"/>
      <c r="G28" s="6"/>
      <c r="H28" s="6"/>
      <c r="I28" s="6" t="s">
        <v>7</v>
      </c>
      <c r="J28" s="6">
        <f>SUM(J26:J27)</f>
        <v>17</v>
      </c>
      <c r="K28" s="3"/>
      <c r="L28" s="3"/>
    </row>
    <row r="29" spans="1:12" ht="24.9" customHeight="1" x14ac:dyDescent="0.3">
      <c r="A29" s="53"/>
      <c r="B29" s="2"/>
      <c r="C29" s="3"/>
      <c r="D29" s="2"/>
      <c r="E29" s="2"/>
      <c r="F29" s="2"/>
      <c r="G29" s="6"/>
      <c r="H29" s="6"/>
      <c r="I29" s="6" t="s">
        <v>14</v>
      </c>
      <c r="J29" s="9">
        <f>CEILING(J28,0.1)</f>
        <v>17</v>
      </c>
      <c r="K29" s="3"/>
      <c r="L29" s="3" t="s">
        <v>145</v>
      </c>
    </row>
    <row r="30" spans="1:12" ht="24.9" customHeight="1" x14ac:dyDescent="0.3">
      <c r="A30" s="53">
        <v>5</v>
      </c>
      <c r="B30" s="2">
        <v>28</v>
      </c>
      <c r="C30" s="3" t="s">
        <v>293</v>
      </c>
      <c r="D30" s="2"/>
      <c r="E30" s="2"/>
      <c r="F30" s="2"/>
      <c r="G30" s="6"/>
      <c r="H30" s="6"/>
      <c r="I30" s="6"/>
      <c r="J30" s="9"/>
      <c r="K30" s="3"/>
      <c r="L30" s="3"/>
    </row>
    <row r="31" spans="1:12" ht="24.9" customHeight="1" x14ac:dyDescent="0.3">
      <c r="A31" s="53"/>
      <c r="B31" s="2"/>
      <c r="C31" s="3" t="s">
        <v>264</v>
      </c>
      <c r="D31" s="2">
        <v>1</v>
      </c>
      <c r="E31" s="2">
        <v>1</v>
      </c>
      <c r="F31" s="54">
        <v>1</v>
      </c>
      <c r="G31" s="55">
        <v>3.5</v>
      </c>
      <c r="H31" s="6">
        <v>1.5</v>
      </c>
      <c r="I31" s="55"/>
      <c r="J31" s="6">
        <f>F31*E31*D31*G31</f>
        <v>3.5</v>
      </c>
      <c r="K31" s="3"/>
      <c r="L31" s="3"/>
    </row>
    <row r="32" spans="1:12" ht="24.9" customHeight="1" x14ac:dyDescent="0.3">
      <c r="A32" s="53"/>
      <c r="B32" s="2"/>
      <c r="C32" s="3" t="s">
        <v>294</v>
      </c>
      <c r="D32" s="2">
        <v>1</v>
      </c>
      <c r="E32" s="2">
        <v>1</v>
      </c>
      <c r="F32" s="54">
        <v>1</v>
      </c>
      <c r="G32" s="55">
        <v>1.2</v>
      </c>
      <c r="H32" s="6">
        <v>0.9</v>
      </c>
      <c r="I32" s="55"/>
      <c r="J32" s="6">
        <f>F32*E32*D32*G32</f>
        <v>1.2</v>
      </c>
      <c r="K32" s="3"/>
      <c r="L32" s="3"/>
    </row>
    <row r="33" spans="1:12" ht="24.9" customHeight="1" x14ac:dyDescent="0.3">
      <c r="A33" s="53"/>
      <c r="B33" s="2"/>
      <c r="C33" s="3" t="s">
        <v>279</v>
      </c>
      <c r="D33" s="2">
        <v>1</v>
      </c>
      <c r="E33" s="2">
        <v>2</v>
      </c>
      <c r="F33" s="54">
        <v>1</v>
      </c>
      <c r="G33" s="55">
        <v>2.4</v>
      </c>
      <c r="H33" s="6">
        <v>1.3</v>
      </c>
      <c r="I33" s="55"/>
      <c r="J33" s="6">
        <f>F33*E33*D33*G33</f>
        <v>4.8</v>
      </c>
      <c r="K33" s="3"/>
      <c r="L33" s="3"/>
    </row>
    <row r="34" spans="1:12" ht="24.9" customHeight="1" x14ac:dyDescent="0.3">
      <c r="A34" s="53"/>
      <c r="B34" s="2"/>
      <c r="C34" s="3"/>
      <c r="D34" s="2"/>
      <c r="E34" s="2"/>
      <c r="F34" s="2"/>
      <c r="G34" s="6"/>
      <c r="H34" s="6"/>
      <c r="I34" s="6" t="s">
        <v>7</v>
      </c>
      <c r="J34" s="6">
        <f>SUM(J31:J33)</f>
        <v>9.5</v>
      </c>
      <c r="K34" s="3"/>
      <c r="L34" s="3"/>
    </row>
    <row r="35" spans="1:12" ht="24.9" customHeight="1" x14ac:dyDescent="0.3">
      <c r="A35" s="53"/>
      <c r="B35" s="2"/>
      <c r="C35" s="3"/>
      <c r="D35" s="2"/>
      <c r="E35" s="2"/>
      <c r="F35" s="2"/>
      <c r="G35" s="6"/>
      <c r="H35" s="6"/>
      <c r="I35" s="6" t="s">
        <v>14</v>
      </c>
      <c r="J35" s="9">
        <f>CEILING(J34,0.1)</f>
        <v>9.5</v>
      </c>
      <c r="K35" s="3"/>
      <c r="L35" s="3" t="s">
        <v>145</v>
      </c>
    </row>
    <row r="36" spans="1:12" ht="24.9" customHeight="1" x14ac:dyDescent="0.3">
      <c r="A36" s="53"/>
      <c r="B36" s="2"/>
      <c r="C36" s="3"/>
      <c r="D36" s="2"/>
      <c r="E36" s="2"/>
      <c r="F36" s="2"/>
      <c r="G36" s="6"/>
      <c r="H36" s="6"/>
      <c r="I36" s="6"/>
      <c r="J36" s="9"/>
      <c r="K36" s="3"/>
      <c r="L36" s="3"/>
    </row>
    <row r="37" spans="1:12" ht="63.75" customHeight="1" x14ac:dyDescent="0.3">
      <c r="A37" s="53">
        <v>6</v>
      </c>
      <c r="B37" s="2"/>
      <c r="C37" s="41" t="s">
        <v>283</v>
      </c>
      <c r="D37" s="2"/>
      <c r="E37" s="2"/>
      <c r="F37" s="2"/>
      <c r="G37" s="6"/>
      <c r="H37" s="6"/>
      <c r="I37" s="6"/>
      <c r="J37" s="9"/>
      <c r="K37" s="3"/>
      <c r="L37" s="3"/>
    </row>
    <row r="38" spans="1:12" ht="24.9" customHeight="1" x14ac:dyDescent="0.3">
      <c r="A38" s="53"/>
      <c r="B38" s="2"/>
      <c r="C38" s="3" t="s">
        <v>246</v>
      </c>
      <c r="D38" s="2">
        <v>1</v>
      </c>
      <c r="E38" s="2">
        <v>1</v>
      </c>
      <c r="F38" s="54">
        <v>1</v>
      </c>
      <c r="G38" s="55">
        <v>11.62</v>
      </c>
      <c r="H38" s="6"/>
      <c r="I38" s="55">
        <v>3.5</v>
      </c>
      <c r="J38" s="6">
        <f t="shared" ref="J38:J39" si="1">PRODUCT(D38:I38)</f>
        <v>40.669999999999995</v>
      </c>
      <c r="K38" s="3"/>
      <c r="L38" s="3"/>
    </row>
    <row r="39" spans="1:12" ht="24.9" customHeight="1" x14ac:dyDescent="0.3">
      <c r="A39" s="53"/>
      <c r="B39" s="2"/>
      <c r="C39" s="3" t="s">
        <v>247</v>
      </c>
      <c r="D39" s="2">
        <v>1</v>
      </c>
      <c r="E39" s="2">
        <v>2</v>
      </c>
      <c r="F39" s="54">
        <v>1</v>
      </c>
      <c r="G39" s="55">
        <v>2.76</v>
      </c>
      <c r="H39" s="6"/>
      <c r="I39" s="55">
        <v>0.65</v>
      </c>
      <c r="J39" s="6">
        <f t="shared" si="1"/>
        <v>3.5879999999999996</v>
      </c>
      <c r="K39" s="3"/>
      <c r="L39" s="3"/>
    </row>
    <row r="40" spans="1:12" ht="24.9" customHeight="1" x14ac:dyDescent="0.3">
      <c r="A40" s="53"/>
      <c r="B40" s="2"/>
      <c r="C40" s="3" t="s">
        <v>248</v>
      </c>
      <c r="D40" s="2">
        <v>1</v>
      </c>
      <c r="E40" s="2">
        <v>1</v>
      </c>
      <c r="F40" s="54">
        <v>1</v>
      </c>
      <c r="G40" s="55">
        <v>1.2</v>
      </c>
      <c r="H40" s="6"/>
      <c r="I40" s="55">
        <v>2.4</v>
      </c>
      <c r="J40" s="6">
        <f>-PRODUCT(D40:I40)</f>
        <v>-2.88</v>
      </c>
      <c r="K40" s="3"/>
      <c r="L40" s="3"/>
    </row>
    <row r="41" spans="1:12" ht="24.9" customHeight="1" x14ac:dyDescent="0.3">
      <c r="A41" s="53"/>
      <c r="B41" s="2"/>
      <c r="C41" s="3" t="s">
        <v>250</v>
      </c>
      <c r="D41" s="2">
        <v>1</v>
      </c>
      <c r="E41" s="2">
        <v>1</v>
      </c>
      <c r="F41" s="54">
        <v>1</v>
      </c>
      <c r="G41" s="55">
        <v>1.2</v>
      </c>
      <c r="H41" s="6"/>
      <c r="I41" s="55">
        <v>1.35</v>
      </c>
      <c r="J41" s="6">
        <f t="shared" ref="J41:J42" si="2">-PRODUCT(D41:I41)</f>
        <v>-1.62</v>
      </c>
      <c r="K41" s="3"/>
      <c r="L41" s="3"/>
    </row>
    <row r="42" spans="1:12" ht="24.9" customHeight="1" x14ac:dyDescent="0.3">
      <c r="A42" s="53"/>
      <c r="B42" s="2"/>
      <c r="C42" s="3" t="s">
        <v>251</v>
      </c>
      <c r="D42" s="2">
        <v>1</v>
      </c>
      <c r="E42" s="2">
        <v>1</v>
      </c>
      <c r="F42" s="54">
        <v>1</v>
      </c>
      <c r="G42" s="55">
        <v>1.2</v>
      </c>
      <c r="H42" s="6"/>
      <c r="I42" s="55">
        <v>0.45</v>
      </c>
      <c r="J42" s="6">
        <f t="shared" si="2"/>
        <v>-0.54</v>
      </c>
      <c r="K42" s="3"/>
      <c r="L42" s="3"/>
    </row>
    <row r="43" spans="1:12" ht="24.9" customHeight="1" x14ac:dyDescent="0.3">
      <c r="A43" s="53"/>
      <c r="B43" s="2"/>
      <c r="C43" s="3" t="s">
        <v>252</v>
      </c>
      <c r="D43" s="2">
        <v>1</v>
      </c>
      <c r="E43" s="2">
        <v>1</v>
      </c>
      <c r="F43" s="54">
        <v>1</v>
      </c>
      <c r="G43" s="55">
        <v>6</v>
      </c>
      <c r="H43" s="6">
        <v>0.15</v>
      </c>
      <c r="I43" s="55"/>
      <c r="J43" s="6">
        <f>PRODUCT(D43:I43)</f>
        <v>0.89999999999999991</v>
      </c>
      <c r="K43" s="3"/>
      <c r="L43" s="3"/>
    </row>
    <row r="44" spans="1:12" ht="24.9" customHeight="1" x14ac:dyDescent="0.3">
      <c r="A44" s="53"/>
      <c r="B44" s="2"/>
      <c r="C44" s="3" t="s">
        <v>253</v>
      </c>
      <c r="D44" s="2">
        <v>1</v>
      </c>
      <c r="E44" s="2">
        <v>1</v>
      </c>
      <c r="F44" s="54">
        <v>1</v>
      </c>
      <c r="G44" s="55">
        <v>5.0999999999999996</v>
      </c>
      <c r="H44" s="6">
        <v>0.15</v>
      </c>
      <c r="I44" s="55"/>
      <c r="J44" s="6">
        <f t="shared" ref="J44:J47" si="3">PRODUCT(D44:I44)</f>
        <v>0.7649999999999999</v>
      </c>
      <c r="K44" s="3"/>
      <c r="L44" s="3"/>
    </row>
    <row r="45" spans="1:12" ht="24.9" customHeight="1" x14ac:dyDescent="0.3">
      <c r="A45" s="53"/>
      <c r="B45" s="2"/>
      <c r="C45" s="3" t="s">
        <v>254</v>
      </c>
      <c r="D45" s="2">
        <v>1</v>
      </c>
      <c r="E45" s="2">
        <v>1</v>
      </c>
      <c r="F45" s="54">
        <v>1</v>
      </c>
      <c r="G45" s="55">
        <v>3.3</v>
      </c>
      <c r="H45" s="6">
        <v>0.15</v>
      </c>
      <c r="I45" s="55"/>
      <c r="J45" s="6">
        <f t="shared" si="3"/>
        <v>0.49499999999999994</v>
      </c>
      <c r="K45" s="3"/>
      <c r="L45" s="3"/>
    </row>
    <row r="46" spans="1:12" ht="24.9" customHeight="1" x14ac:dyDescent="0.3">
      <c r="A46" s="53"/>
      <c r="B46" s="2"/>
      <c r="C46" s="3" t="s">
        <v>255</v>
      </c>
      <c r="D46" s="2">
        <v>1</v>
      </c>
      <c r="E46" s="2">
        <v>1</v>
      </c>
      <c r="F46" s="54">
        <v>1</v>
      </c>
      <c r="G46" s="55">
        <v>14.8</v>
      </c>
      <c r="H46" s="6"/>
      <c r="I46" s="55">
        <v>3.5</v>
      </c>
      <c r="J46" s="6">
        <f t="shared" si="3"/>
        <v>51.800000000000004</v>
      </c>
      <c r="K46" s="3"/>
      <c r="L46" s="3"/>
    </row>
    <row r="47" spans="1:12" ht="24.9" customHeight="1" x14ac:dyDescent="0.3">
      <c r="A47" s="53"/>
      <c r="B47" s="2"/>
      <c r="C47" s="3" t="s">
        <v>247</v>
      </c>
      <c r="D47" s="2">
        <v>1</v>
      </c>
      <c r="E47" s="2">
        <v>2</v>
      </c>
      <c r="F47" s="54">
        <v>1</v>
      </c>
      <c r="G47" s="55">
        <v>4.3499999999999996</v>
      </c>
      <c r="H47" s="6"/>
      <c r="I47" s="55">
        <v>1</v>
      </c>
      <c r="J47" s="6">
        <f t="shared" si="3"/>
        <v>8.6999999999999993</v>
      </c>
      <c r="K47" s="3"/>
      <c r="L47" s="3"/>
    </row>
    <row r="48" spans="1:12" ht="24.9" customHeight="1" x14ac:dyDescent="0.3">
      <c r="A48" s="53"/>
      <c r="B48" s="2"/>
      <c r="C48" s="3" t="s">
        <v>248</v>
      </c>
      <c r="D48" s="2">
        <v>1</v>
      </c>
      <c r="E48" s="2">
        <v>1</v>
      </c>
      <c r="F48" s="54">
        <v>1</v>
      </c>
      <c r="G48" s="55">
        <v>1.2</v>
      </c>
      <c r="H48" s="6"/>
      <c r="I48" s="55">
        <v>2.4</v>
      </c>
      <c r="J48" s="6">
        <f>-PRODUCT(D48:I48)</f>
        <v>-2.88</v>
      </c>
      <c r="K48" s="3"/>
      <c r="L48" s="3"/>
    </row>
    <row r="49" spans="1:12" ht="24.9" customHeight="1" x14ac:dyDescent="0.3">
      <c r="A49" s="53"/>
      <c r="B49" s="2"/>
      <c r="C49" s="3" t="s">
        <v>251</v>
      </c>
      <c r="D49" s="2">
        <v>1</v>
      </c>
      <c r="E49" s="2">
        <v>2</v>
      </c>
      <c r="F49" s="54">
        <v>1</v>
      </c>
      <c r="G49" s="55">
        <v>1.2</v>
      </c>
      <c r="H49" s="6"/>
      <c r="I49" s="55">
        <v>0.45</v>
      </c>
      <c r="J49" s="6">
        <f t="shared" ref="J49" si="4">-PRODUCT(D49:I49)</f>
        <v>-1.08</v>
      </c>
      <c r="K49" s="3"/>
      <c r="L49" s="3"/>
    </row>
    <row r="50" spans="1:12" ht="24.9" customHeight="1" x14ac:dyDescent="0.3">
      <c r="A50" s="53"/>
      <c r="B50" s="2"/>
      <c r="C50" s="3" t="s">
        <v>252</v>
      </c>
      <c r="D50" s="2">
        <v>1</v>
      </c>
      <c r="E50" s="2">
        <v>1</v>
      </c>
      <c r="F50" s="54">
        <v>1</v>
      </c>
      <c r="G50" s="55">
        <v>6</v>
      </c>
      <c r="H50" s="6">
        <v>0.15</v>
      </c>
      <c r="I50" s="55"/>
      <c r="J50" s="6">
        <f>PRODUCT(D50:I50)</f>
        <v>0.89999999999999991</v>
      </c>
      <c r="K50" s="3"/>
      <c r="L50" s="3"/>
    </row>
    <row r="51" spans="1:12" ht="24.9" customHeight="1" x14ac:dyDescent="0.3">
      <c r="A51" s="53"/>
      <c r="B51" s="2"/>
      <c r="C51" s="3" t="s">
        <v>254</v>
      </c>
      <c r="D51" s="2">
        <v>1</v>
      </c>
      <c r="E51" s="2">
        <v>2</v>
      </c>
      <c r="F51" s="54">
        <v>1</v>
      </c>
      <c r="G51" s="55">
        <v>3.3</v>
      </c>
      <c r="H51" s="6">
        <v>0.15</v>
      </c>
      <c r="I51" s="55"/>
      <c r="J51" s="6">
        <f t="shared" ref="J51:J53" si="5">PRODUCT(D51:I51)</f>
        <v>0.98999999999999988</v>
      </c>
      <c r="K51" s="3"/>
      <c r="L51" s="3"/>
    </row>
    <row r="52" spans="1:12" ht="24.9" customHeight="1" x14ac:dyDescent="0.3">
      <c r="A52" s="53"/>
      <c r="B52" s="2"/>
      <c r="C52" s="3" t="s">
        <v>256</v>
      </c>
      <c r="D52" s="2">
        <v>1</v>
      </c>
      <c r="E52" s="2">
        <v>1</v>
      </c>
      <c r="F52" s="54">
        <v>1</v>
      </c>
      <c r="G52" s="55">
        <v>15.3</v>
      </c>
      <c r="H52" s="6"/>
      <c r="I52" s="55">
        <v>2.8</v>
      </c>
      <c r="J52" s="6">
        <f t="shared" si="5"/>
        <v>42.839999999999996</v>
      </c>
      <c r="K52" s="3"/>
      <c r="L52" s="3"/>
    </row>
    <row r="53" spans="1:12" ht="24.9" customHeight="1" x14ac:dyDescent="0.3">
      <c r="A53" s="53"/>
      <c r="B53" s="2"/>
      <c r="C53" s="3" t="s">
        <v>247</v>
      </c>
      <c r="D53" s="2">
        <v>1</v>
      </c>
      <c r="E53" s="2">
        <v>2</v>
      </c>
      <c r="F53" s="54">
        <v>1</v>
      </c>
      <c r="G53" s="55">
        <v>2.0499999999999998</v>
      </c>
      <c r="H53" s="6"/>
      <c r="I53" s="55">
        <v>0.35</v>
      </c>
      <c r="J53" s="6">
        <f t="shared" si="5"/>
        <v>1.4349999999999998</v>
      </c>
      <c r="K53" s="3"/>
      <c r="L53" s="3"/>
    </row>
    <row r="54" spans="1:12" ht="24.9" customHeight="1" x14ac:dyDescent="0.3">
      <c r="A54" s="53"/>
      <c r="B54" s="2"/>
      <c r="C54" s="3" t="s">
        <v>248</v>
      </c>
      <c r="D54" s="2">
        <v>1</v>
      </c>
      <c r="E54" s="2">
        <v>1</v>
      </c>
      <c r="F54" s="54">
        <v>1</v>
      </c>
      <c r="G54" s="55">
        <v>1.2</v>
      </c>
      <c r="H54" s="6"/>
      <c r="I54" s="55">
        <v>2.4</v>
      </c>
      <c r="J54" s="6">
        <f>-PRODUCT(D54:I54)</f>
        <v>-2.88</v>
      </c>
      <c r="K54" s="3"/>
      <c r="L54" s="3"/>
    </row>
    <row r="55" spans="1:12" ht="24.9" customHeight="1" x14ac:dyDescent="0.3">
      <c r="A55" s="53"/>
      <c r="B55" s="2"/>
      <c r="C55" s="3" t="s">
        <v>251</v>
      </c>
      <c r="D55" s="2">
        <v>1</v>
      </c>
      <c r="E55" s="2">
        <v>2</v>
      </c>
      <c r="F55" s="54">
        <v>1</v>
      </c>
      <c r="G55" s="55">
        <v>1.2</v>
      </c>
      <c r="H55" s="6"/>
      <c r="I55" s="55">
        <v>0.45</v>
      </c>
      <c r="J55" s="6">
        <f t="shared" ref="J55" si="6">-PRODUCT(D55:I55)</f>
        <v>-1.08</v>
      </c>
      <c r="K55" s="3"/>
      <c r="L55" s="3"/>
    </row>
    <row r="56" spans="1:12" ht="24.9" customHeight="1" x14ac:dyDescent="0.3">
      <c r="A56" s="53"/>
      <c r="B56" s="2"/>
      <c r="C56" s="3" t="s">
        <v>252</v>
      </c>
      <c r="D56" s="2">
        <v>1</v>
      </c>
      <c r="E56" s="2">
        <v>1</v>
      </c>
      <c r="F56" s="54">
        <v>1</v>
      </c>
      <c r="G56" s="55">
        <v>6</v>
      </c>
      <c r="H56" s="6">
        <v>0.15</v>
      </c>
      <c r="I56" s="55"/>
      <c r="J56" s="6">
        <f>PRODUCT(D56:I56)</f>
        <v>0.89999999999999991</v>
      </c>
      <c r="K56" s="3"/>
      <c r="L56" s="3"/>
    </row>
    <row r="57" spans="1:12" ht="24.9" customHeight="1" x14ac:dyDescent="0.3">
      <c r="A57" s="53"/>
      <c r="B57" s="2"/>
      <c r="C57" s="3" t="s">
        <v>254</v>
      </c>
      <c r="D57" s="2">
        <v>1</v>
      </c>
      <c r="E57" s="2">
        <v>2</v>
      </c>
      <c r="F57" s="54">
        <v>1</v>
      </c>
      <c r="G57" s="55">
        <v>3.3</v>
      </c>
      <c r="H57" s="6">
        <v>0.15</v>
      </c>
      <c r="I57" s="55"/>
      <c r="J57" s="6">
        <f t="shared" ref="J57:J58" si="7">PRODUCT(D57:I57)</f>
        <v>0.98999999999999988</v>
      </c>
      <c r="K57" s="3"/>
      <c r="L57" s="3"/>
    </row>
    <row r="58" spans="1:12" ht="24.9" customHeight="1" x14ac:dyDescent="0.3">
      <c r="A58" s="53"/>
      <c r="B58" s="2"/>
      <c r="C58" s="3" t="s">
        <v>258</v>
      </c>
      <c r="D58" s="2">
        <v>1</v>
      </c>
      <c r="E58" s="2">
        <v>1</v>
      </c>
      <c r="F58" s="54">
        <v>1</v>
      </c>
      <c r="G58" s="55">
        <v>9.6</v>
      </c>
      <c r="H58" s="6"/>
      <c r="I58" s="55">
        <v>2.4</v>
      </c>
      <c r="J58" s="6">
        <f t="shared" si="7"/>
        <v>23.04</v>
      </c>
      <c r="K58" s="3"/>
      <c r="L58" s="3"/>
    </row>
    <row r="59" spans="1:12" ht="24.9" customHeight="1" x14ac:dyDescent="0.3">
      <c r="A59" s="53"/>
      <c r="B59" s="2"/>
      <c r="C59" s="3" t="s">
        <v>249</v>
      </c>
      <c r="D59" s="2">
        <v>1</v>
      </c>
      <c r="E59" s="2">
        <v>1</v>
      </c>
      <c r="F59" s="54">
        <v>1</v>
      </c>
      <c r="G59" s="55">
        <v>1</v>
      </c>
      <c r="H59" s="6"/>
      <c r="I59" s="55">
        <v>2.1</v>
      </c>
      <c r="J59" s="6">
        <f>-PRODUCT(D59:I59)</f>
        <v>-2.1</v>
      </c>
      <c r="K59" s="3"/>
      <c r="L59" s="3"/>
    </row>
    <row r="60" spans="1:12" ht="24.9" customHeight="1" x14ac:dyDescent="0.3">
      <c r="A60" s="53"/>
      <c r="B60" s="2"/>
      <c r="C60" s="3" t="s">
        <v>268</v>
      </c>
      <c r="D60" s="2">
        <v>1</v>
      </c>
      <c r="E60" s="2">
        <v>1</v>
      </c>
      <c r="F60" s="54">
        <v>1</v>
      </c>
      <c r="G60" s="55">
        <v>5.2</v>
      </c>
      <c r="H60" s="6">
        <v>0.12</v>
      </c>
      <c r="I60" s="55"/>
      <c r="J60" s="6">
        <f>PRODUCT(D60:I60)</f>
        <v>0.624</v>
      </c>
      <c r="K60" s="3"/>
      <c r="L60" s="3"/>
    </row>
    <row r="61" spans="1:12" ht="24.9" customHeight="1" x14ac:dyDescent="0.3">
      <c r="A61" s="53"/>
      <c r="B61" s="2"/>
      <c r="C61" s="3" t="s">
        <v>259</v>
      </c>
      <c r="D61" s="2">
        <v>1</v>
      </c>
      <c r="E61" s="2">
        <v>1</v>
      </c>
      <c r="F61" s="54">
        <v>1</v>
      </c>
      <c r="G61" s="55">
        <v>16.46</v>
      </c>
      <c r="H61" s="6"/>
      <c r="I61" s="55">
        <v>3.5</v>
      </c>
      <c r="J61" s="6">
        <f t="shared" ref="J61:J62" si="8">PRODUCT(D61:I61)</f>
        <v>57.61</v>
      </c>
      <c r="K61" s="3"/>
      <c r="L61" s="3"/>
    </row>
    <row r="62" spans="1:12" ht="24.9" customHeight="1" x14ac:dyDescent="0.3">
      <c r="A62" s="53"/>
      <c r="B62" s="2"/>
      <c r="C62" s="3" t="s">
        <v>247</v>
      </c>
      <c r="D62" s="2">
        <v>1</v>
      </c>
      <c r="E62" s="2">
        <v>2</v>
      </c>
      <c r="F62" s="54">
        <v>1</v>
      </c>
      <c r="G62" s="55">
        <v>2.83</v>
      </c>
      <c r="H62" s="6"/>
      <c r="I62" s="55">
        <v>0.65</v>
      </c>
      <c r="J62" s="6">
        <f t="shared" si="8"/>
        <v>3.6790000000000003</v>
      </c>
      <c r="K62" s="3"/>
      <c r="L62" s="3"/>
    </row>
    <row r="63" spans="1:12" ht="24.9" customHeight="1" x14ac:dyDescent="0.3">
      <c r="A63" s="53"/>
      <c r="B63" s="2"/>
      <c r="C63" s="3" t="s">
        <v>260</v>
      </c>
      <c r="D63" s="2">
        <v>1</v>
      </c>
      <c r="E63" s="2">
        <v>1</v>
      </c>
      <c r="F63" s="54">
        <v>1</v>
      </c>
      <c r="G63" s="55">
        <v>1.2</v>
      </c>
      <c r="H63" s="6"/>
      <c r="I63" s="55">
        <v>2.1</v>
      </c>
      <c r="J63" s="6">
        <f>-PRODUCT(D63:I63)</f>
        <v>-2.52</v>
      </c>
      <c r="K63" s="3"/>
      <c r="L63" s="3"/>
    </row>
    <row r="64" spans="1:12" ht="24.9" customHeight="1" x14ac:dyDescent="0.3">
      <c r="A64" s="53"/>
      <c r="B64" s="2"/>
      <c r="C64" s="3" t="s">
        <v>251</v>
      </c>
      <c r="D64" s="2">
        <v>1</v>
      </c>
      <c r="E64" s="2">
        <v>5</v>
      </c>
      <c r="F64" s="54">
        <v>1</v>
      </c>
      <c r="G64" s="55">
        <v>1.2</v>
      </c>
      <c r="H64" s="6"/>
      <c r="I64" s="55">
        <v>0.45</v>
      </c>
      <c r="J64" s="6">
        <f t="shared" ref="J64" si="9">-PRODUCT(D64:I64)</f>
        <v>-2.7</v>
      </c>
      <c r="K64" s="3"/>
      <c r="L64" s="3"/>
    </row>
    <row r="65" spans="1:12" ht="24.9" customHeight="1" x14ac:dyDescent="0.3">
      <c r="A65" s="53"/>
      <c r="B65" s="2"/>
      <c r="C65" s="3" t="s">
        <v>261</v>
      </c>
      <c r="D65" s="2">
        <v>1</v>
      </c>
      <c r="E65" s="2">
        <v>1</v>
      </c>
      <c r="F65" s="54">
        <v>1</v>
      </c>
      <c r="G65" s="55">
        <v>5.4</v>
      </c>
      <c r="H65" s="6">
        <v>0.15</v>
      </c>
      <c r="I65" s="55"/>
      <c r="J65" s="6">
        <f>PRODUCT(D65:I65)</f>
        <v>0.81</v>
      </c>
      <c r="K65" s="3"/>
      <c r="L65" s="3"/>
    </row>
    <row r="66" spans="1:12" ht="24.9" customHeight="1" x14ac:dyDescent="0.3">
      <c r="A66" s="53"/>
      <c r="B66" s="2"/>
      <c r="C66" s="3" t="s">
        <v>254</v>
      </c>
      <c r="D66" s="2">
        <v>1</v>
      </c>
      <c r="E66" s="2">
        <v>5</v>
      </c>
      <c r="F66" s="54">
        <v>1</v>
      </c>
      <c r="G66" s="55">
        <v>3.3</v>
      </c>
      <c r="H66" s="6">
        <v>0.15</v>
      </c>
      <c r="I66" s="55"/>
      <c r="J66" s="6">
        <f t="shared" ref="J66:J68" si="10">PRODUCT(D66:I66)</f>
        <v>2.4750000000000001</v>
      </c>
      <c r="K66" s="3"/>
      <c r="L66" s="3"/>
    </row>
    <row r="67" spans="1:12" ht="24.9" customHeight="1" x14ac:dyDescent="0.3">
      <c r="A67" s="53"/>
      <c r="B67" s="2"/>
      <c r="C67" s="3" t="s">
        <v>262</v>
      </c>
      <c r="D67" s="2">
        <v>1</v>
      </c>
      <c r="E67" s="2">
        <v>1</v>
      </c>
      <c r="F67" s="54">
        <v>1</v>
      </c>
      <c r="G67" s="55">
        <v>16.46</v>
      </c>
      <c r="H67" s="6"/>
      <c r="I67" s="55">
        <v>4</v>
      </c>
      <c r="J67" s="6">
        <f t="shared" si="10"/>
        <v>65.84</v>
      </c>
      <c r="K67" s="3"/>
      <c r="L67" s="3"/>
    </row>
    <row r="68" spans="1:12" ht="24.9" customHeight="1" x14ac:dyDescent="0.3">
      <c r="A68" s="53"/>
      <c r="B68" s="2"/>
      <c r="C68" s="3" t="s">
        <v>247</v>
      </c>
      <c r="D68" s="2">
        <v>1</v>
      </c>
      <c r="E68" s="2">
        <v>2</v>
      </c>
      <c r="F68" s="54">
        <v>1</v>
      </c>
      <c r="G68" s="55">
        <v>2.83</v>
      </c>
      <c r="H68" s="6"/>
      <c r="I68" s="55">
        <v>0.75</v>
      </c>
      <c r="J68" s="6">
        <f t="shared" si="10"/>
        <v>4.2450000000000001</v>
      </c>
      <c r="K68" s="3"/>
      <c r="L68" s="3"/>
    </row>
    <row r="69" spans="1:12" ht="24.9" customHeight="1" x14ac:dyDescent="0.3">
      <c r="A69" s="53"/>
      <c r="B69" s="2"/>
      <c r="C69" s="3" t="s">
        <v>260</v>
      </c>
      <c r="D69" s="2">
        <v>1</v>
      </c>
      <c r="E69" s="2">
        <v>1</v>
      </c>
      <c r="F69" s="54">
        <v>1</v>
      </c>
      <c r="G69" s="55">
        <v>1.2</v>
      </c>
      <c r="H69" s="6"/>
      <c r="I69" s="55">
        <v>2.1</v>
      </c>
      <c r="J69" s="6">
        <f>-PRODUCT(D69:I69)</f>
        <v>-2.52</v>
      </c>
      <c r="K69" s="3"/>
      <c r="L69" s="3"/>
    </row>
    <row r="70" spans="1:12" ht="24.9" customHeight="1" x14ac:dyDescent="0.3">
      <c r="A70" s="53"/>
      <c r="B70" s="2"/>
      <c r="C70" s="3" t="s">
        <v>251</v>
      </c>
      <c r="D70" s="2">
        <v>1</v>
      </c>
      <c r="E70" s="2">
        <v>5</v>
      </c>
      <c r="F70" s="54">
        <v>1</v>
      </c>
      <c r="G70" s="55">
        <v>1.2</v>
      </c>
      <c r="H70" s="6"/>
      <c r="I70" s="55">
        <v>0.45</v>
      </c>
      <c r="J70" s="6">
        <f t="shared" ref="J70" si="11">-PRODUCT(D70:I70)</f>
        <v>-2.7</v>
      </c>
      <c r="K70" s="3"/>
      <c r="L70" s="3"/>
    </row>
    <row r="71" spans="1:12" ht="24.9" customHeight="1" x14ac:dyDescent="0.3">
      <c r="A71" s="53"/>
      <c r="B71" s="2"/>
      <c r="C71" s="3" t="s">
        <v>261</v>
      </c>
      <c r="D71" s="2">
        <v>1</v>
      </c>
      <c r="E71" s="2">
        <v>1</v>
      </c>
      <c r="F71" s="54">
        <v>1</v>
      </c>
      <c r="G71" s="55">
        <v>5.4</v>
      </c>
      <c r="H71" s="6">
        <v>0.15</v>
      </c>
      <c r="I71" s="55"/>
      <c r="J71" s="6">
        <f>PRODUCT(D71:I71)</f>
        <v>0.81</v>
      </c>
      <c r="K71" s="3"/>
      <c r="L71" s="3"/>
    </row>
    <row r="72" spans="1:12" ht="24.9" customHeight="1" x14ac:dyDescent="0.3">
      <c r="A72" s="53"/>
      <c r="B72" s="2"/>
      <c r="C72" s="3" t="s">
        <v>254</v>
      </c>
      <c r="D72" s="2">
        <v>1</v>
      </c>
      <c r="E72" s="2">
        <v>5</v>
      </c>
      <c r="F72" s="54">
        <v>1</v>
      </c>
      <c r="G72" s="55">
        <v>3.3</v>
      </c>
      <c r="H72" s="6">
        <v>0.15</v>
      </c>
      <c r="I72" s="55"/>
      <c r="J72" s="6">
        <f t="shared" ref="J72:J74" si="12">PRODUCT(D72:I72)</f>
        <v>2.4750000000000001</v>
      </c>
      <c r="K72" s="3"/>
      <c r="L72" s="3"/>
    </row>
    <row r="73" spans="1:12" ht="24.9" customHeight="1" x14ac:dyDescent="0.3">
      <c r="A73" s="53"/>
      <c r="B73" s="2"/>
      <c r="C73" s="3" t="s">
        <v>263</v>
      </c>
      <c r="D73" s="2">
        <v>1</v>
      </c>
      <c r="E73" s="2">
        <v>1</v>
      </c>
      <c r="F73" s="54">
        <v>1</v>
      </c>
      <c r="G73" s="55">
        <v>17.8</v>
      </c>
      <c r="H73" s="6"/>
      <c r="I73" s="55">
        <v>3.5</v>
      </c>
      <c r="J73" s="6">
        <f t="shared" si="12"/>
        <v>62.300000000000004</v>
      </c>
      <c r="K73" s="3"/>
      <c r="L73" s="3"/>
    </row>
    <row r="74" spans="1:12" ht="24.9" customHeight="1" x14ac:dyDescent="0.3">
      <c r="A74" s="53"/>
      <c r="B74" s="2"/>
      <c r="C74" s="3" t="s">
        <v>247</v>
      </c>
      <c r="D74" s="2">
        <v>1</v>
      </c>
      <c r="E74" s="2">
        <v>2</v>
      </c>
      <c r="F74" s="54">
        <v>1</v>
      </c>
      <c r="G74" s="55">
        <v>3.5</v>
      </c>
      <c r="H74" s="6"/>
      <c r="I74" s="55">
        <v>0.5</v>
      </c>
      <c r="J74" s="6">
        <f t="shared" si="12"/>
        <v>3.5</v>
      </c>
      <c r="K74" s="3"/>
      <c r="L74" s="3"/>
    </row>
    <row r="75" spans="1:12" ht="24.9" customHeight="1" x14ac:dyDescent="0.3">
      <c r="A75" s="53"/>
      <c r="B75" s="2"/>
      <c r="C75" s="3" t="s">
        <v>260</v>
      </c>
      <c r="D75" s="2">
        <v>1</v>
      </c>
      <c r="E75" s="2">
        <v>1</v>
      </c>
      <c r="F75" s="54">
        <v>1</v>
      </c>
      <c r="G75" s="55">
        <v>1.2</v>
      </c>
      <c r="H75" s="6"/>
      <c r="I75" s="55">
        <v>2.1</v>
      </c>
      <c r="J75" s="6">
        <f>-PRODUCT(D75:I75)</f>
        <v>-2.52</v>
      </c>
      <c r="K75" s="3"/>
      <c r="L75" s="3"/>
    </row>
    <row r="76" spans="1:12" ht="24.9" customHeight="1" x14ac:dyDescent="0.3">
      <c r="A76" s="53"/>
      <c r="B76" s="2"/>
      <c r="C76" s="3" t="s">
        <v>251</v>
      </c>
      <c r="D76" s="2">
        <v>1</v>
      </c>
      <c r="E76" s="2">
        <v>4</v>
      </c>
      <c r="F76" s="54">
        <v>1</v>
      </c>
      <c r="G76" s="55">
        <v>1.2</v>
      </c>
      <c r="H76" s="6"/>
      <c r="I76" s="55">
        <v>0.45</v>
      </c>
      <c r="J76" s="6">
        <f t="shared" ref="J76" si="13">-PRODUCT(D76:I76)</f>
        <v>-2.16</v>
      </c>
      <c r="K76" s="3"/>
      <c r="L76" s="3"/>
    </row>
    <row r="77" spans="1:12" ht="24.9" customHeight="1" x14ac:dyDescent="0.3">
      <c r="A77" s="53"/>
      <c r="B77" s="2"/>
      <c r="C77" s="3" t="s">
        <v>261</v>
      </c>
      <c r="D77" s="2">
        <v>1</v>
      </c>
      <c r="E77" s="2">
        <v>1</v>
      </c>
      <c r="F77" s="54">
        <v>1</v>
      </c>
      <c r="G77" s="55">
        <v>5.4</v>
      </c>
      <c r="H77" s="6">
        <v>0.15</v>
      </c>
      <c r="I77" s="55"/>
      <c r="J77" s="6">
        <f>PRODUCT(D77:I77)</f>
        <v>0.81</v>
      </c>
      <c r="K77" s="3"/>
      <c r="L77" s="3"/>
    </row>
    <row r="78" spans="1:12" ht="24.9" customHeight="1" x14ac:dyDescent="0.3">
      <c r="A78" s="52"/>
      <c r="B78" s="2"/>
      <c r="C78" s="3" t="s">
        <v>254</v>
      </c>
      <c r="D78" s="2">
        <v>1</v>
      </c>
      <c r="E78" s="2">
        <v>4</v>
      </c>
      <c r="F78" s="54">
        <v>1</v>
      </c>
      <c r="G78" s="55">
        <v>3.3</v>
      </c>
      <c r="H78" s="6">
        <v>0.15</v>
      </c>
      <c r="I78" s="55"/>
      <c r="J78" s="6">
        <f t="shared" ref="J78:J80" si="14">PRODUCT(D78:I78)</f>
        <v>1.9799999999999998</v>
      </c>
      <c r="K78" s="3"/>
      <c r="L78" s="3"/>
    </row>
    <row r="79" spans="1:12" ht="24.9" customHeight="1" x14ac:dyDescent="0.3">
      <c r="A79" s="52"/>
      <c r="B79" s="2"/>
      <c r="C79" s="3" t="s">
        <v>264</v>
      </c>
      <c r="D79" s="2">
        <v>1</v>
      </c>
      <c r="E79" s="2">
        <v>1</v>
      </c>
      <c r="F79" s="54">
        <v>1</v>
      </c>
      <c r="G79" s="55">
        <v>27.4</v>
      </c>
      <c r="H79" s="6"/>
      <c r="I79" s="55">
        <v>3.5</v>
      </c>
      <c r="J79" s="6">
        <f t="shared" si="14"/>
        <v>95.899999999999991</v>
      </c>
      <c r="K79" s="3"/>
      <c r="L79" s="3"/>
    </row>
    <row r="80" spans="1:12" ht="24.9" customHeight="1" x14ac:dyDescent="0.3">
      <c r="A80" s="52"/>
      <c r="B80" s="2"/>
      <c r="C80" s="3" t="s">
        <v>247</v>
      </c>
      <c r="D80" s="2">
        <v>1</v>
      </c>
      <c r="E80" s="2">
        <v>2</v>
      </c>
      <c r="F80" s="54">
        <v>1</v>
      </c>
      <c r="G80" s="55">
        <v>7.6</v>
      </c>
      <c r="H80" s="6"/>
      <c r="I80" s="55">
        <v>1</v>
      </c>
      <c r="J80" s="6">
        <f t="shared" si="14"/>
        <v>15.2</v>
      </c>
      <c r="K80" s="3"/>
      <c r="L80" s="3"/>
    </row>
    <row r="81" spans="1:12" ht="24.9" customHeight="1" x14ac:dyDescent="0.3">
      <c r="A81" s="52"/>
      <c r="B81" s="2"/>
      <c r="C81" s="3" t="s">
        <v>265</v>
      </c>
      <c r="D81" s="2">
        <v>1</v>
      </c>
      <c r="E81" s="2">
        <v>1</v>
      </c>
      <c r="F81" s="54">
        <v>1</v>
      </c>
      <c r="G81" s="55">
        <v>1.5</v>
      </c>
      <c r="H81" s="6"/>
      <c r="I81" s="55">
        <v>2.4</v>
      </c>
      <c r="J81" s="6">
        <f>-PRODUCT(D81:I81)</f>
        <v>-3.5999999999999996</v>
      </c>
      <c r="K81" s="3"/>
      <c r="L81" s="3"/>
    </row>
    <row r="82" spans="1:12" ht="24.9" customHeight="1" x14ac:dyDescent="0.3">
      <c r="A82" s="52"/>
      <c r="B82" s="2"/>
      <c r="C82" s="3" t="s">
        <v>248</v>
      </c>
      <c r="D82" s="2">
        <v>1</v>
      </c>
      <c r="E82" s="2">
        <v>1</v>
      </c>
      <c r="F82" s="54">
        <v>1</v>
      </c>
      <c r="G82" s="55">
        <v>1.2</v>
      </c>
      <c r="H82" s="6"/>
      <c r="I82" s="55">
        <v>2.4</v>
      </c>
      <c r="J82" s="6">
        <f>-PRODUCT(D82:I82)</f>
        <v>-2.88</v>
      </c>
      <c r="K82" s="3"/>
      <c r="L82" s="3"/>
    </row>
    <row r="83" spans="1:12" ht="24.9" customHeight="1" x14ac:dyDescent="0.3">
      <c r="A83" s="52"/>
      <c r="B83" s="2"/>
      <c r="C83" s="3" t="s">
        <v>260</v>
      </c>
      <c r="D83" s="2">
        <v>1</v>
      </c>
      <c r="E83" s="2">
        <v>3</v>
      </c>
      <c r="F83" s="54">
        <v>1</v>
      </c>
      <c r="G83" s="55">
        <v>1.2</v>
      </c>
      <c r="H83" s="6"/>
      <c r="I83" s="55">
        <v>2.1</v>
      </c>
      <c r="J83" s="6">
        <f>-PRODUCT(D83:I83)</f>
        <v>-7.56</v>
      </c>
      <c r="K83" s="3"/>
      <c r="L83" s="3"/>
    </row>
    <row r="84" spans="1:12" ht="24.9" customHeight="1" x14ac:dyDescent="0.3">
      <c r="A84" s="52"/>
      <c r="B84" s="2"/>
      <c r="C84" s="3" t="s">
        <v>250</v>
      </c>
      <c r="D84" s="2">
        <v>1</v>
      </c>
      <c r="E84" s="2">
        <v>1</v>
      </c>
      <c r="F84" s="54">
        <v>1</v>
      </c>
      <c r="G84" s="55">
        <v>1.2</v>
      </c>
      <c r="H84" s="6"/>
      <c r="I84" s="55">
        <v>1.35</v>
      </c>
      <c r="J84" s="6">
        <f t="shared" ref="J84" si="15">-PRODUCT(D84:I84)</f>
        <v>-1.62</v>
      </c>
      <c r="K84" s="3"/>
      <c r="L84" s="3"/>
    </row>
    <row r="85" spans="1:12" ht="24.9" customHeight="1" x14ac:dyDescent="0.3">
      <c r="A85" s="52"/>
      <c r="B85" s="2"/>
      <c r="C85" s="3" t="s">
        <v>266</v>
      </c>
      <c r="D85" s="2">
        <v>1</v>
      </c>
      <c r="E85" s="2">
        <v>1</v>
      </c>
      <c r="F85" s="54">
        <v>1</v>
      </c>
      <c r="G85" s="55">
        <v>6.3</v>
      </c>
      <c r="H85" s="6">
        <v>0.15</v>
      </c>
      <c r="I85" s="55"/>
      <c r="J85" s="6">
        <f>PRODUCT(D85:I85)</f>
        <v>0.94499999999999995</v>
      </c>
      <c r="K85" s="3"/>
      <c r="L85" s="3"/>
    </row>
    <row r="86" spans="1:12" ht="24.9" customHeight="1" x14ac:dyDescent="0.3">
      <c r="A86" s="52"/>
      <c r="B86" s="2"/>
      <c r="C86" s="3" t="s">
        <v>252</v>
      </c>
      <c r="D86" s="2">
        <v>1</v>
      </c>
      <c r="E86" s="2">
        <v>1</v>
      </c>
      <c r="F86" s="54">
        <v>1</v>
      </c>
      <c r="G86" s="55">
        <v>6</v>
      </c>
      <c r="H86" s="6">
        <v>0.15</v>
      </c>
      <c r="I86" s="55"/>
      <c r="J86" s="6">
        <f>PRODUCT(D86:I86)</f>
        <v>0.89999999999999991</v>
      </c>
      <c r="K86" s="3"/>
      <c r="L86" s="3"/>
    </row>
    <row r="87" spans="1:12" ht="24.9" customHeight="1" x14ac:dyDescent="0.3">
      <c r="A87" s="52"/>
      <c r="B87" s="2"/>
      <c r="C87" s="3" t="s">
        <v>261</v>
      </c>
      <c r="D87" s="2">
        <v>1</v>
      </c>
      <c r="E87" s="2">
        <v>3</v>
      </c>
      <c r="F87" s="54">
        <v>1</v>
      </c>
      <c r="G87" s="55">
        <v>5.4</v>
      </c>
      <c r="H87" s="6">
        <v>0.15</v>
      </c>
      <c r="I87" s="55"/>
      <c r="J87" s="6">
        <f>PRODUCT(D87:I87)</f>
        <v>2.4300000000000002</v>
      </c>
      <c r="K87" s="3"/>
      <c r="L87" s="3"/>
    </row>
    <row r="88" spans="1:12" ht="24.9" customHeight="1" x14ac:dyDescent="0.3">
      <c r="A88" s="52"/>
      <c r="B88" s="2"/>
      <c r="C88" s="3" t="s">
        <v>253</v>
      </c>
      <c r="D88" s="2">
        <v>1</v>
      </c>
      <c r="E88" s="2">
        <v>1</v>
      </c>
      <c r="F88" s="54">
        <v>1</v>
      </c>
      <c r="G88" s="55">
        <v>5.0999999999999996</v>
      </c>
      <c r="H88" s="6">
        <v>0.15</v>
      </c>
      <c r="I88" s="55"/>
      <c r="J88" s="6">
        <f t="shared" ref="J88:J90" si="16">PRODUCT(D88:I88)</f>
        <v>0.7649999999999999</v>
      </c>
      <c r="K88" s="3"/>
      <c r="L88" s="3"/>
    </row>
    <row r="89" spans="1:12" ht="24.9" customHeight="1" x14ac:dyDescent="0.3">
      <c r="A89" s="52"/>
      <c r="B89" s="2"/>
      <c r="C89" s="3" t="s">
        <v>267</v>
      </c>
      <c r="D89" s="2">
        <v>1</v>
      </c>
      <c r="E89" s="2">
        <v>1</v>
      </c>
      <c r="F89" s="54">
        <v>1</v>
      </c>
      <c r="G89" s="55">
        <v>8.4</v>
      </c>
      <c r="H89" s="6"/>
      <c r="I89" s="55">
        <v>2.8</v>
      </c>
      <c r="J89" s="6">
        <f t="shared" si="16"/>
        <v>23.52</v>
      </c>
      <c r="K89" s="3"/>
      <c r="L89" s="3"/>
    </row>
    <row r="90" spans="1:12" ht="24.9" customHeight="1" x14ac:dyDescent="0.3">
      <c r="A90" s="52"/>
      <c r="B90" s="2"/>
      <c r="C90" s="3" t="s">
        <v>247</v>
      </c>
      <c r="D90" s="2">
        <v>1</v>
      </c>
      <c r="E90" s="2">
        <v>2</v>
      </c>
      <c r="F90" s="54">
        <v>1</v>
      </c>
      <c r="G90" s="55">
        <v>2</v>
      </c>
      <c r="H90" s="6"/>
      <c r="I90" s="55">
        <v>0.35</v>
      </c>
      <c r="J90" s="6">
        <f t="shared" si="16"/>
        <v>1.4</v>
      </c>
      <c r="K90" s="3"/>
      <c r="L90" s="3"/>
    </row>
    <row r="91" spans="1:12" ht="24.9" customHeight="1" x14ac:dyDescent="0.3">
      <c r="A91" s="52"/>
      <c r="B91" s="2"/>
      <c r="C91" s="3" t="s">
        <v>249</v>
      </c>
      <c r="D91" s="2">
        <v>1</v>
      </c>
      <c r="E91" s="2">
        <v>1</v>
      </c>
      <c r="F91" s="54">
        <v>1</v>
      </c>
      <c r="G91" s="55">
        <v>1</v>
      </c>
      <c r="H91" s="6"/>
      <c r="I91" s="55">
        <v>2.1</v>
      </c>
      <c r="J91" s="6">
        <f>-PRODUCT(D91:I91)</f>
        <v>-2.1</v>
      </c>
      <c r="K91" s="3"/>
      <c r="L91" s="3"/>
    </row>
    <row r="92" spans="1:12" ht="24.9" customHeight="1" x14ac:dyDescent="0.3">
      <c r="A92" s="52"/>
      <c r="B92" s="2"/>
      <c r="C92" s="3" t="s">
        <v>268</v>
      </c>
      <c r="D92" s="2">
        <v>1</v>
      </c>
      <c r="E92" s="2">
        <v>1</v>
      </c>
      <c r="F92" s="54">
        <v>1</v>
      </c>
      <c r="G92" s="55">
        <v>5.2</v>
      </c>
      <c r="H92" s="6">
        <v>0.13</v>
      </c>
      <c r="I92" s="55"/>
      <c r="J92" s="6">
        <f>PRODUCT(D92:I92)</f>
        <v>0.67600000000000005</v>
      </c>
      <c r="K92" s="3"/>
      <c r="L92" s="3"/>
    </row>
    <row r="93" spans="1:12" ht="24.9" customHeight="1" x14ac:dyDescent="0.3">
      <c r="A93" s="52"/>
      <c r="B93" s="2"/>
      <c r="C93" s="3" t="s">
        <v>269</v>
      </c>
      <c r="D93" s="2">
        <v>1</v>
      </c>
      <c r="E93" s="2">
        <v>1</v>
      </c>
      <c r="F93" s="54">
        <v>1</v>
      </c>
      <c r="G93" s="55">
        <v>8.57</v>
      </c>
      <c r="H93" s="6"/>
      <c r="I93" s="55">
        <v>2.8</v>
      </c>
      <c r="J93" s="6">
        <f t="shared" ref="J93:J94" si="17">PRODUCT(D93:I93)</f>
        <v>23.995999999999999</v>
      </c>
      <c r="K93" s="3"/>
      <c r="L93" s="3"/>
    </row>
    <row r="94" spans="1:12" ht="24.9" customHeight="1" x14ac:dyDescent="0.3">
      <c r="A94" s="52"/>
      <c r="B94" s="2"/>
      <c r="C94" s="3" t="s">
        <v>247</v>
      </c>
      <c r="D94" s="2">
        <v>1</v>
      </c>
      <c r="E94" s="2">
        <v>2</v>
      </c>
      <c r="F94" s="54">
        <v>1</v>
      </c>
      <c r="G94" s="55">
        <v>2.4500000000000002</v>
      </c>
      <c r="H94" s="6"/>
      <c r="I94" s="55">
        <v>0.35</v>
      </c>
      <c r="J94" s="6">
        <f t="shared" si="17"/>
        <v>1.7150000000000001</v>
      </c>
      <c r="K94" s="3"/>
      <c r="L94" s="3"/>
    </row>
    <row r="95" spans="1:12" ht="24.9" customHeight="1" x14ac:dyDescent="0.3">
      <c r="A95" s="52"/>
      <c r="B95" s="2"/>
      <c r="C95" s="3" t="s">
        <v>248</v>
      </c>
      <c r="D95" s="2">
        <v>1</v>
      </c>
      <c r="E95" s="2">
        <v>1</v>
      </c>
      <c r="F95" s="54">
        <v>1</v>
      </c>
      <c r="G95" s="55">
        <v>1.2</v>
      </c>
      <c r="H95" s="6"/>
      <c r="I95" s="55">
        <v>2.4</v>
      </c>
      <c r="J95" s="6">
        <f>-PRODUCT(D95:I95)</f>
        <v>-2.88</v>
      </c>
      <c r="K95" s="3"/>
      <c r="L95" s="3"/>
    </row>
    <row r="96" spans="1:12" ht="24.9" customHeight="1" x14ac:dyDescent="0.3">
      <c r="A96" s="52"/>
      <c r="B96" s="2"/>
      <c r="C96" s="3" t="s">
        <v>249</v>
      </c>
      <c r="D96" s="2">
        <v>1</v>
      </c>
      <c r="E96" s="2">
        <v>1</v>
      </c>
      <c r="F96" s="54">
        <v>1</v>
      </c>
      <c r="G96" s="55">
        <v>1</v>
      </c>
      <c r="H96" s="6"/>
      <c r="I96" s="55">
        <v>2.1</v>
      </c>
      <c r="J96" s="6">
        <f>-PRODUCT(D96:I96)</f>
        <v>-2.1</v>
      </c>
      <c r="K96" s="3"/>
      <c r="L96" s="3"/>
    </row>
    <row r="97" spans="1:12" ht="24.9" customHeight="1" x14ac:dyDescent="0.3">
      <c r="A97" s="52"/>
      <c r="B97" s="2"/>
      <c r="C97" s="3" t="s">
        <v>250</v>
      </c>
      <c r="D97" s="2">
        <v>1</v>
      </c>
      <c r="E97" s="2">
        <v>1</v>
      </c>
      <c r="F97" s="54">
        <v>1</v>
      </c>
      <c r="G97" s="55">
        <v>1.2</v>
      </c>
      <c r="H97" s="6"/>
      <c r="I97" s="55">
        <v>1.35</v>
      </c>
      <c r="J97" s="6">
        <f t="shared" ref="J97:J98" si="18">-PRODUCT(D97:I97)</f>
        <v>-1.62</v>
      </c>
      <c r="K97" s="3"/>
      <c r="L97" s="3"/>
    </row>
    <row r="98" spans="1:12" ht="24.9" customHeight="1" x14ac:dyDescent="0.3">
      <c r="A98" s="52"/>
      <c r="B98" s="2"/>
      <c r="C98" s="3" t="s">
        <v>251</v>
      </c>
      <c r="D98" s="2">
        <v>1</v>
      </c>
      <c r="E98" s="2">
        <v>1</v>
      </c>
      <c r="F98" s="54">
        <v>1</v>
      </c>
      <c r="G98" s="55">
        <v>1.2</v>
      </c>
      <c r="H98" s="6"/>
      <c r="I98" s="55">
        <v>0.45</v>
      </c>
      <c r="J98" s="6">
        <f t="shared" si="18"/>
        <v>-0.54</v>
      </c>
      <c r="K98" s="3"/>
      <c r="L98" s="3"/>
    </row>
    <row r="99" spans="1:12" ht="24.9" customHeight="1" x14ac:dyDescent="0.3">
      <c r="A99" s="52"/>
      <c r="B99" s="2"/>
      <c r="C99" s="3" t="s">
        <v>252</v>
      </c>
      <c r="D99" s="2">
        <v>1</v>
      </c>
      <c r="E99" s="2">
        <v>1</v>
      </c>
      <c r="F99" s="54">
        <v>1</v>
      </c>
      <c r="G99" s="55">
        <v>6</v>
      </c>
      <c r="H99" s="6">
        <v>0.15</v>
      </c>
      <c r="I99" s="55"/>
      <c r="J99" s="6">
        <f>PRODUCT(D99:I99)</f>
        <v>0.89999999999999991</v>
      </c>
      <c r="K99" s="3"/>
      <c r="L99" s="3"/>
    </row>
    <row r="100" spans="1:12" ht="24.9" customHeight="1" x14ac:dyDescent="0.3">
      <c r="A100" s="52"/>
      <c r="B100" s="2"/>
      <c r="C100" s="3" t="s">
        <v>253</v>
      </c>
      <c r="D100" s="2">
        <v>1</v>
      </c>
      <c r="E100" s="2">
        <v>1</v>
      </c>
      <c r="F100" s="54">
        <v>1</v>
      </c>
      <c r="G100" s="55">
        <v>5.0999999999999996</v>
      </c>
      <c r="H100" s="6">
        <v>0.15</v>
      </c>
      <c r="I100" s="55"/>
      <c r="J100" s="6">
        <f t="shared" ref="J100:J102" si="19">PRODUCT(D100:I100)</f>
        <v>0.7649999999999999</v>
      </c>
      <c r="K100" s="3"/>
      <c r="L100" s="3"/>
    </row>
    <row r="101" spans="1:12" ht="24.9" customHeight="1" x14ac:dyDescent="0.3">
      <c r="A101" s="52"/>
      <c r="B101" s="2"/>
      <c r="C101" s="3" t="s">
        <v>254</v>
      </c>
      <c r="D101" s="2">
        <v>1</v>
      </c>
      <c r="E101" s="2">
        <v>1</v>
      </c>
      <c r="F101" s="54">
        <v>1</v>
      </c>
      <c r="G101" s="55">
        <v>3.3</v>
      </c>
      <c r="H101" s="6">
        <v>0.15</v>
      </c>
      <c r="I101" s="55"/>
      <c r="J101" s="6">
        <f t="shared" si="19"/>
        <v>0.49499999999999994</v>
      </c>
      <c r="K101" s="3"/>
      <c r="L101" s="3"/>
    </row>
    <row r="102" spans="1:12" ht="24.9" customHeight="1" x14ac:dyDescent="0.3">
      <c r="A102" s="52"/>
      <c r="B102" s="2"/>
      <c r="C102" s="3" t="s">
        <v>270</v>
      </c>
      <c r="D102" s="2">
        <v>1</v>
      </c>
      <c r="E102" s="2">
        <v>1</v>
      </c>
      <c r="F102" s="54">
        <v>1</v>
      </c>
      <c r="G102" s="55">
        <v>16.88</v>
      </c>
      <c r="H102" s="6"/>
      <c r="I102" s="55">
        <v>3</v>
      </c>
      <c r="J102" s="6">
        <f t="shared" si="19"/>
        <v>50.64</v>
      </c>
      <c r="K102" s="3"/>
      <c r="L102" s="3"/>
    </row>
    <row r="103" spans="1:12" ht="24.9" customHeight="1" x14ac:dyDescent="0.3">
      <c r="A103" s="52"/>
      <c r="B103" s="2"/>
      <c r="C103" s="3" t="s">
        <v>271</v>
      </c>
      <c r="D103" s="2">
        <v>1</v>
      </c>
      <c r="E103" s="2">
        <v>3</v>
      </c>
      <c r="F103" s="54">
        <v>1</v>
      </c>
      <c r="G103" s="55">
        <v>0.9</v>
      </c>
      <c r="H103" s="6"/>
      <c r="I103" s="55">
        <v>0.45</v>
      </c>
      <c r="J103" s="6">
        <f t="shared" ref="J103" si="20">-PRODUCT(D103:I103)</f>
        <v>-1.2150000000000001</v>
      </c>
      <c r="K103" s="3"/>
      <c r="L103" s="3"/>
    </row>
    <row r="104" spans="1:12" ht="24.9" customHeight="1" x14ac:dyDescent="0.3">
      <c r="A104" s="52"/>
      <c r="B104" s="2"/>
      <c r="C104" s="3" t="s">
        <v>272</v>
      </c>
      <c r="D104" s="2">
        <v>1</v>
      </c>
      <c r="E104" s="2">
        <v>3</v>
      </c>
      <c r="F104" s="54">
        <v>1</v>
      </c>
      <c r="G104" s="55">
        <v>2.7</v>
      </c>
      <c r="H104" s="6">
        <v>0.09</v>
      </c>
      <c r="I104" s="55"/>
      <c r="J104" s="6">
        <f t="shared" ref="J104:J105" si="21">PRODUCT(D104:I104)</f>
        <v>0.72900000000000009</v>
      </c>
      <c r="K104" s="3"/>
      <c r="L104" s="3"/>
    </row>
    <row r="105" spans="1:12" ht="24.9" customHeight="1" x14ac:dyDescent="0.3">
      <c r="A105" s="52"/>
      <c r="B105" s="2"/>
      <c r="C105" s="3" t="s">
        <v>269</v>
      </c>
      <c r="D105" s="2">
        <v>1</v>
      </c>
      <c r="E105" s="2">
        <v>1</v>
      </c>
      <c r="F105" s="54">
        <v>1</v>
      </c>
      <c r="G105" s="55">
        <v>11.74</v>
      </c>
      <c r="H105" s="6"/>
      <c r="I105" s="55">
        <v>3</v>
      </c>
      <c r="J105" s="6">
        <f t="shared" si="21"/>
        <v>35.22</v>
      </c>
      <c r="K105" s="3"/>
      <c r="L105" s="3"/>
    </row>
    <row r="106" spans="1:12" ht="24.9" customHeight="1" x14ac:dyDescent="0.3">
      <c r="A106" s="52"/>
      <c r="B106" s="2"/>
      <c r="C106" s="3" t="s">
        <v>273</v>
      </c>
      <c r="D106" s="2">
        <v>1</v>
      </c>
      <c r="E106" s="2">
        <v>1</v>
      </c>
      <c r="F106" s="54">
        <v>1</v>
      </c>
      <c r="G106" s="55">
        <v>1.5</v>
      </c>
      <c r="H106" s="6"/>
      <c r="I106" s="55">
        <v>2.4</v>
      </c>
      <c r="J106" s="6">
        <f>-PRODUCT(D106:I106)</f>
        <v>-3.5999999999999996</v>
      </c>
      <c r="K106" s="3"/>
      <c r="L106" s="3"/>
    </row>
    <row r="107" spans="1:12" ht="24.9" customHeight="1" x14ac:dyDescent="0.3">
      <c r="A107" s="52"/>
      <c r="B107" s="2"/>
      <c r="C107" s="3" t="s">
        <v>274</v>
      </c>
      <c r="D107" s="2">
        <v>1</v>
      </c>
      <c r="E107" s="2">
        <v>3</v>
      </c>
      <c r="F107" s="54">
        <v>1</v>
      </c>
      <c r="G107" s="55">
        <v>0.75</v>
      </c>
      <c r="H107" s="6"/>
      <c r="I107" s="55">
        <v>2.1</v>
      </c>
      <c r="J107" s="6">
        <f>-PRODUCT(D107:I107)</f>
        <v>-4.7250000000000005</v>
      </c>
      <c r="K107" s="3"/>
      <c r="L107" s="3"/>
    </row>
    <row r="108" spans="1:12" ht="24.9" customHeight="1" x14ac:dyDescent="0.3">
      <c r="A108" s="52"/>
      <c r="B108" s="2"/>
      <c r="C108" s="3" t="s">
        <v>271</v>
      </c>
      <c r="D108" s="2">
        <v>1</v>
      </c>
      <c r="E108" s="2">
        <v>3</v>
      </c>
      <c r="F108" s="54">
        <v>1</v>
      </c>
      <c r="G108" s="55">
        <v>0.9</v>
      </c>
      <c r="H108" s="6"/>
      <c r="I108" s="55">
        <v>0.45</v>
      </c>
      <c r="J108" s="6">
        <f t="shared" ref="J108" si="22">-PRODUCT(D108:I108)</f>
        <v>-1.2150000000000001</v>
      </c>
      <c r="K108" s="3"/>
      <c r="L108" s="3"/>
    </row>
    <row r="109" spans="1:12" ht="24.9" customHeight="1" x14ac:dyDescent="0.3">
      <c r="A109" s="52"/>
      <c r="B109" s="2"/>
      <c r="C109" s="3" t="s">
        <v>275</v>
      </c>
      <c r="D109" s="2">
        <v>1</v>
      </c>
      <c r="E109" s="2">
        <v>1</v>
      </c>
      <c r="F109" s="54">
        <v>1</v>
      </c>
      <c r="G109" s="55">
        <v>6.3</v>
      </c>
      <c r="H109" s="6">
        <v>0.23</v>
      </c>
      <c r="I109" s="55"/>
      <c r="J109" s="6">
        <f t="shared" ref="J109:J112" si="23">PRODUCT(D109:I109)</f>
        <v>1.4490000000000001</v>
      </c>
      <c r="K109" s="3"/>
      <c r="L109" s="3"/>
    </row>
    <row r="110" spans="1:12" ht="24.9" customHeight="1" x14ac:dyDescent="0.3">
      <c r="A110" s="52"/>
      <c r="B110" s="2"/>
      <c r="C110" s="3" t="s">
        <v>276</v>
      </c>
      <c r="D110" s="2">
        <v>1</v>
      </c>
      <c r="E110" s="2">
        <v>3</v>
      </c>
      <c r="F110" s="54">
        <v>1</v>
      </c>
      <c r="G110" s="55">
        <v>4.95</v>
      </c>
      <c r="H110" s="6">
        <v>0.09</v>
      </c>
      <c r="I110" s="55"/>
      <c r="J110" s="6">
        <f t="shared" si="23"/>
        <v>1.3365</v>
      </c>
      <c r="K110" s="3"/>
      <c r="L110" s="3"/>
    </row>
    <row r="111" spans="1:12" ht="24.9" customHeight="1" x14ac:dyDescent="0.3">
      <c r="A111" s="52"/>
      <c r="B111" s="2"/>
      <c r="C111" s="3" t="s">
        <v>272</v>
      </c>
      <c r="D111" s="2">
        <v>1</v>
      </c>
      <c r="E111" s="2">
        <v>3</v>
      </c>
      <c r="F111" s="54">
        <v>1</v>
      </c>
      <c r="G111" s="55">
        <v>2.7</v>
      </c>
      <c r="H111" s="6">
        <v>0.09</v>
      </c>
      <c r="I111" s="55"/>
      <c r="J111" s="6">
        <f t="shared" si="23"/>
        <v>0.72900000000000009</v>
      </c>
      <c r="K111" s="3"/>
      <c r="L111" s="3"/>
    </row>
    <row r="112" spans="1:12" ht="24.9" customHeight="1" x14ac:dyDescent="0.3">
      <c r="A112" s="52"/>
      <c r="B112" s="2"/>
      <c r="C112" s="3" t="s">
        <v>277</v>
      </c>
      <c r="D112" s="2">
        <v>1</v>
      </c>
      <c r="E112" s="2">
        <v>2</v>
      </c>
      <c r="F112" s="54">
        <v>1</v>
      </c>
      <c r="G112" s="55">
        <v>6.1</v>
      </c>
      <c r="H112" s="6"/>
      <c r="I112" s="55">
        <v>2.8</v>
      </c>
      <c r="J112" s="6">
        <f t="shared" si="23"/>
        <v>34.159999999999997</v>
      </c>
      <c r="K112" s="3"/>
      <c r="L112" s="3"/>
    </row>
    <row r="113" spans="1:12" ht="24.9" customHeight="1" x14ac:dyDescent="0.3">
      <c r="A113" s="52"/>
      <c r="B113" s="2"/>
      <c r="C113" s="3" t="s">
        <v>274</v>
      </c>
      <c r="D113" s="2">
        <v>1</v>
      </c>
      <c r="E113" s="2">
        <v>2</v>
      </c>
      <c r="F113" s="54">
        <v>1</v>
      </c>
      <c r="G113" s="55">
        <v>0.75</v>
      </c>
      <c r="H113" s="6"/>
      <c r="I113" s="55">
        <v>2.1</v>
      </c>
      <c r="J113" s="6">
        <f>-PRODUCT(D113:I113)</f>
        <v>-3.1500000000000004</v>
      </c>
      <c r="K113" s="3"/>
      <c r="L113" s="3"/>
    </row>
    <row r="114" spans="1:12" ht="24.9" customHeight="1" x14ac:dyDescent="0.3">
      <c r="A114" s="52"/>
      <c r="B114" s="2"/>
      <c r="C114" s="3" t="s">
        <v>271</v>
      </c>
      <c r="D114" s="2">
        <v>1</v>
      </c>
      <c r="E114" s="2">
        <v>2</v>
      </c>
      <c r="F114" s="54">
        <v>1</v>
      </c>
      <c r="G114" s="55">
        <v>0.9</v>
      </c>
      <c r="H114" s="6"/>
      <c r="I114" s="55">
        <v>0.45</v>
      </c>
      <c r="J114" s="6">
        <f t="shared" ref="J114" si="24">-PRODUCT(D114:I114)</f>
        <v>-0.81</v>
      </c>
      <c r="K114" s="3"/>
      <c r="L114" s="3"/>
    </row>
    <row r="115" spans="1:12" ht="24.9" customHeight="1" x14ac:dyDescent="0.3">
      <c r="A115" s="52"/>
      <c r="B115" s="2"/>
      <c r="C115" s="3" t="s">
        <v>276</v>
      </c>
      <c r="D115" s="2">
        <v>1</v>
      </c>
      <c r="E115" s="2">
        <v>2</v>
      </c>
      <c r="F115" s="54">
        <v>1</v>
      </c>
      <c r="G115" s="55">
        <v>4.95</v>
      </c>
      <c r="H115" s="6">
        <v>0.09</v>
      </c>
      <c r="I115" s="55"/>
      <c r="J115" s="6">
        <f t="shared" ref="J115:J117" si="25">PRODUCT(D115:I115)</f>
        <v>0.89100000000000001</v>
      </c>
      <c r="K115" s="3"/>
      <c r="L115" s="3"/>
    </row>
    <row r="116" spans="1:12" ht="24.9" customHeight="1" x14ac:dyDescent="0.3">
      <c r="A116" s="52"/>
      <c r="B116" s="2"/>
      <c r="C116" s="3" t="s">
        <v>272</v>
      </c>
      <c r="D116" s="2">
        <v>1</v>
      </c>
      <c r="E116" s="2">
        <v>2</v>
      </c>
      <c r="F116" s="54">
        <v>1</v>
      </c>
      <c r="G116" s="55">
        <v>2.7</v>
      </c>
      <c r="H116" s="6">
        <v>0.09</v>
      </c>
      <c r="I116" s="55"/>
      <c r="J116" s="6">
        <f t="shared" si="25"/>
        <v>0.48599999999999999</v>
      </c>
      <c r="K116" s="3"/>
      <c r="L116" s="3"/>
    </row>
    <row r="117" spans="1:12" ht="24.9" customHeight="1" x14ac:dyDescent="0.3">
      <c r="A117" s="52"/>
      <c r="B117" s="2"/>
      <c r="C117" s="3" t="s">
        <v>278</v>
      </c>
      <c r="D117" s="2">
        <v>1</v>
      </c>
      <c r="E117" s="2">
        <v>1</v>
      </c>
      <c r="F117" s="54">
        <v>1</v>
      </c>
      <c r="G117" s="55">
        <v>4.9000000000000004</v>
      </c>
      <c r="H117" s="6"/>
      <c r="I117" s="55">
        <v>2.8</v>
      </c>
      <c r="J117" s="6">
        <f t="shared" si="25"/>
        <v>13.72</v>
      </c>
      <c r="K117" s="3"/>
      <c r="L117" s="3"/>
    </row>
    <row r="118" spans="1:12" ht="24.9" customHeight="1" x14ac:dyDescent="0.3">
      <c r="A118" s="52"/>
      <c r="B118" s="2"/>
      <c r="C118" s="3" t="s">
        <v>274</v>
      </c>
      <c r="D118" s="2">
        <v>1</v>
      </c>
      <c r="E118" s="2">
        <v>1</v>
      </c>
      <c r="F118" s="54">
        <v>1</v>
      </c>
      <c r="G118" s="55">
        <v>0.75</v>
      </c>
      <c r="H118" s="6"/>
      <c r="I118" s="55">
        <v>2.1</v>
      </c>
      <c r="J118" s="6">
        <f>-PRODUCT(D118:I118)</f>
        <v>-1.5750000000000002</v>
      </c>
      <c r="K118" s="3"/>
      <c r="L118" s="3"/>
    </row>
    <row r="119" spans="1:12" ht="24.9" customHeight="1" x14ac:dyDescent="0.3">
      <c r="A119" s="52"/>
      <c r="B119" s="2"/>
      <c r="C119" s="3" t="s">
        <v>271</v>
      </c>
      <c r="D119" s="2">
        <v>1</v>
      </c>
      <c r="E119" s="2">
        <v>1</v>
      </c>
      <c r="F119" s="54">
        <v>1</v>
      </c>
      <c r="G119" s="55">
        <v>0.9</v>
      </c>
      <c r="H119" s="6"/>
      <c r="I119" s="55">
        <v>0.45</v>
      </c>
      <c r="J119" s="6">
        <f t="shared" ref="J119" si="26">-PRODUCT(D119:I119)</f>
        <v>-0.40500000000000003</v>
      </c>
      <c r="K119" s="3"/>
      <c r="L119" s="3"/>
    </row>
    <row r="120" spans="1:12" ht="24.9" customHeight="1" x14ac:dyDescent="0.3">
      <c r="A120" s="52"/>
      <c r="B120" s="2"/>
      <c r="C120" s="3" t="s">
        <v>276</v>
      </c>
      <c r="D120" s="2">
        <v>1</v>
      </c>
      <c r="E120" s="2">
        <v>1</v>
      </c>
      <c r="F120" s="54">
        <v>1</v>
      </c>
      <c r="G120" s="55">
        <v>4.95</v>
      </c>
      <c r="H120" s="6">
        <v>0.09</v>
      </c>
      <c r="I120" s="55"/>
      <c r="J120" s="6">
        <f t="shared" ref="J120:J121" si="27">PRODUCT(D120:I120)</f>
        <v>0.44550000000000001</v>
      </c>
      <c r="K120" s="3"/>
      <c r="L120" s="3"/>
    </row>
    <row r="121" spans="1:12" ht="24.9" customHeight="1" x14ac:dyDescent="0.3">
      <c r="A121" s="52"/>
      <c r="B121" s="2"/>
      <c r="C121" s="3" t="s">
        <v>272</v>
      </c>
      <c r="D121" s="2">
        <v>1</v>
      </c>
      <c r="E121" s="2">
        <v>1</v>
      </c>
      <c r="F121" s="54">
        <v>1</v>
      </c>
      <c r="G121" s="55">
        <v>2.7</v>
      </c>
      <c r="H121" s="6">
        <v>0.09</v>
      </c>
      <c r="I121" s="55"/>
      <c r="J121" s="6">
        <f t="shared" si="27"/>
        <v>0.24299999999999999</v>
      </c>
      <c r="K121" s="3"/>
      <c r="L121" s="3"/>
    </row>
    <row r="122" spans="1:12" ht="24.9" customHeight="1" x14ac:dyDescent="0.3">
      <c r="A122" s="52"/>
      <c r="B122" s="2"/>
      <c r="C122" s="3" t="s">
        <v>279</v>
      </c>
      <c r="D122" s="2">
        <v>1</v>
      </c>
      <c r="E122" s="2">
        <v>1</v>
      </c>
      <c r="F122" s="54">
        <v>1</v>
      </c>
      <c r="G122" s="55">
        <v>59.66</v>
      </c>
      <c r="H122" s="6"/>
      <c r="I122" s="55">
        <v>2.8</v>
      </c>
      <c r="J122" s="6">
        <f t="shared" ref="J122:J123" si="28">PRODUCT(D122:I122)</f>
        <v>167.04799999999997</v>
      </c>
      <c r="K122" s="3"/>
      <c r="L122" s="3"/>
    </row>
    <row r="123" spans="1:12" ht="24.9" customHeight="1" x14ac:dyDescent="0.3">
      <c r="A123" s="52"/>
      <c r="B123" s="2"/>
      <c r="C123" s="3" t="s">
        <v>247</v>
      </c>
      <c r="D123" s="2">
        <v>1</v>
      </c>
      <c r="E123" s="2">
        <v>2</v>
      </c>
      <c r="F123" s="54">
        <v>1</v>
      </c>
      <c r="G123" s="55">
        <v>2.1</v>
      </c>
      <c r="H123" s="6"/>
      <c r="I123" s="55">
        <v>0.35</v>
      </c>
      <c r="J123" s="6">
        <f t="shared" si="28"/>
        <v>1.47</v>
      </c>
      <c r="K123" s="3"/>
      <c r="L123" s="3"/>
    </row>
    <row r="124" spans="1:12" ht="24.9" customHeight="1" x14ac:dyDescent="0.3">
      <c r="A124" s="52"/>
      <c r="B124" s="2"/>
      <c r="C124" s="3" t="s">
        <v>280</v>
      </c>
      <c r="D124" s="2">
        <v>1</v>
      </c>
      <c r="E124" s="2">
        <v>1</v>
      </c>
      <c r="F124" s="54">
        <v>1</v>
      </c>
      <c r="G124" s="55">
        <v>1.8</v>
      </c>
      <c r="H124" s="6"/>
      <c r="I124" s="55">
        <v>2.4</v>
      </c>
      <c r="J124" s="6">
        <f>-PRODUCT(D124:I124)</f>
        <v>-4.32</v>
      </c>
      <c r="K124" s="3"/>
      <c r="L124" s="3"/>
    </row>
    <row r="125" spans="1:12" ht="24.9" customHeight="1" x14ac:dyDescent="0.3">
      <c r="A125" s="52"/>
      <c r="B125" s="2"/>
      <c r="C125" s="3" t="s">
        <v>281</v>
      </c>
      <c r="D125" s="2">
        <v>1</v>
      </c>
      <c r="E125" s="2">
        <v>1</v>
      </c>
      <c r="F125" s="54">
        <v>1</v>
      </c>
      <c r="G125" s="55">
        <v>17.920000000000002</v>
      </c>
      <c r="H125" s="6"/>
      <c r="I125" s="55">
        <v>1.3</v>
      </c>
      <c r="J125" s="6">
        <f>-PRODUCT(D125:I125)</f>
        <v>-23.296000000000003</v>
      </c>
      <c r="K125" s="3"/>
      <c r="L125" s="3"/>
    </row>
    <row r="126" spans="1:12" ht="24.9" customHeight="1" x14ac:dyDescent="0.3">
      <c r="A126" s="52"/>
      <c r="B126" s="2"/>
      <c r="C126" s="3"/>
      <c r="D126" s="2">
        <v>1</v>
      </c>
      <c r="E126" s="2">
        <v>1</v>
      </c>
      <c r="F126" s="54">
        <v>1</v>
      </c>
      <c r="G126" s="55">
        <v>10.11</v>
      </c>
      <c r="H126" s="6"/>
      <c r="I126" s="55">
        <v>1.3</v>
      </c>
      <c r="J126" s="6">
        <f>-PRODUCT(D126:I126)</f>
        <v>-13.142999999999999</v>
      </c>
      <c r="K126" s="3"/>
      <c r="L126" s="3"/>
    </row>
    <row r="127" spans="1:12" ht="24.9" customHeight="1" x14ac:dyDescent="0.3">
      <c r="A127" s="52"/>
      <c r="B127" s="2"/>
      <c r="C127" s="3" t="s">
        <v>282</v>
      </c>
      <c r="D127" s="2">
        <v>1</v>
      </c>
      <c r="E127" s="2">
        <v>2</v>
      </c>
      <c r="F127" s="54">
        <v>1</v>
      </c>
      <c r="G127" s="55">
        <v>2.8</v>
      </c>
      <c r="H127" s="6">
        <v>0.09</v>
      </c>
      <c r="I127" s="55"/>
      <c r="J127" s="6">
        <f t="shared" ref="J127:J128" si="29">PRODUCT(D127:I127)</f>
        <v>0.504</v>
      </c>
      <c r="K127" s="3"/>
      <c r="L127" s="3"/>
    </row>
    <row r="128" spans="1:12" ht="24.9" customHeight="1" x14ac:dyDescent="0.3">
      <c r="A128" s="52"/>
      <c r="B128" s="2"/>
      <c r="C128" s="3" t="s">
        <v>286</v>
      </c>
      <c r="D128" s="2">
        <v>1</v>
      </c>
      <c r="E128" s="2">
        <v>1</v>
      </c>
      <c r="F128" s="54">
        <v>1</v>
      </c>
      <c r="G128" s="55">
        <v>17.920000000000002</v>
      </c>
      <c r="H128" s="6">
        <v>0.09</v>
      </c>
      <c r="I128" s="55"/>
      <c r="J128" s="6">
        <f t="shared" si="29"/>
        <v>1.6128</v>
      </c>
      <c r="K128" s="3"/>
      <c r="L128" s="3"/>
    </row>
    <row r="129" spans="1:15" ht="24.9" customHeight="1" x14ac:dyDescent="0.3">
      <c r="A129" s="52"/>
      <c r="B129" s="2"/>
      <c r="C129" s="3" t="s">
        <v>286</v>
      </c>
      <c r="D129" s="2">
        <v>1</v>
      </c>
      <c r="E129" s="2">
        <v>1</v>
      </c>
      <c r="F129" s="54">
        <v>1</v>
      </c>
      <c r="G129" s="55">
        <v>10.11</v>
      </c>
      <c r="H129" s="6">
        <v>0.09</v>
      </c>
      <c r="I129" s="55"/>
      <c r="J129" s="6">
        <f t="shared" ref="J129" si="30">PRODUCT(D129:I129)</f>
        <v>0.90989999999999993</v>
      </c>
      <c r="K129" s="3"/>
      <c r="L129" s="3"/>
      <c r="O129" s="7">
        <v>1.2</v>
      </c>
    </row>
    <row r="130" spans="1:15" ht="24.9" customHeight="1" x14ac:dyDescent="0.3">
      <c r="A130" s="52"/>
      <c r="B130" s="2"/>
      <c r="C130" s="3" t="s">
        <v>314</v>
      </c>
      <c r="D130" s="2">
        <v>1</v>
      </c>
      <c r="E130" s="2">
        <v>1</v>
      </c>
      <c r="F130" s="54">
        <v>1</v>
      </c>
      <c r="G130" s="55">
        <v>9.6</v>
      </c>
      <c r="H130" s="6"/>
      <c r="I130" s="55">
        <v>2.8</v>
      </c>
      <c r="J130" s="6">
        <f t="shared" ref="J130" si="31">PRODUCT(D130:I130)</f>
        <v>26.88</v>
      </c>
      <c r="K130" s="3"/>
      <c r="L130" s="3"/>
      <c r="O130" s="7">
        <v>1.35</v>
      </c>
    </row>
    <row r="131" spans="1:15" ht="24.9" customHeight="1" x14ac:dyDescent="0.3">
      <c r="A131" s="52"/>
      <c r="B131" s="2"/>
      <c r="C131" s="3" t="s">
        <v>315</v>
      </c>
      <c r="D131" s="2">
        <v>1</v>
      </c>
      <c r="E131" s="2">
        <v>1</v>
      </c>
      <c r="F131" s="54">
        <v>1</v>
      </c>
      <c r="G131" s="55">
        <v>1</v>
      </c>
      <c r="H131" s="6"/>
      <c r="I131" s="55">
        <v>2.1</v>
      </c>
      <c r="J131" s="6">
        <f>-PRODUCT(D131:I131)</f>
        <v>-2.1</v>
      </c>
      <c r="K131" s="3"/>
      <c r="L131" s="3"/>
      <c r="O131" s="7">
        <v>1.2</v>
      </c>
    </row>
    <row r="132" spans="1:15" ht="24.9" customHeight="1" x14ac:dyDescent="0.3">
      <c r="A132" s="52"/>
      <c r="B132" s="2"/>
      <c r="C132" s="3" t="s">
        <v>316</v>
      </c>
      <c r="D132" s="2">
        <v>1</v>
      </c>
      <c r="E132" s="2">
        <v>1</v>
      </c>
      <c r="F132" s="54">
        <v>1</v>
      </c>
      <c r="G132" s="55">
        <v>1.2</v>
      </c>
      <c r="H132" s="6"/>
      <c r="I132" s="55">
        <v>1.35</v>
      </c>
      <c r="J132" s="6">
        <f>-PRODUCT(D132:I132)</f>
        <v>-1.62</v>
      </c>
      <c r="K132" s="3"/>
      <c r="L132" s="3"/>
      <c r="O132" s="7">
        <v>1.35</v>
      </c>
    </row>
    <row r="133" spans="1:15" ht="24.9" customHeight="1" x14ac:dyDescent="0.3">
      <c r="A133" s="52"/>
      <c r="B133" s="2"/>
      <c r="C133" s="3" t="s">
        <v>317</v>
      </c>
      <c r="D133" s="2">
        <v>1</v>
      </c>
      <c r="E133" s="2">
        <v>1</v>
      </c>
      <c r="F133" s="54">
        <v>1</v>
      </c>
      <c r="G133" s="55">
        <v>5.2</v>
      </c>
      <c r="H133" s="6">
        <v>0.09</v>
      </c>
      <c r="I133" s="55"/>
      <c r="J133" s="6">
        <f t="shared" ref="J133" si="32">PRODUCT(D133:I133)</f>
        <v>0.46799999999999997</v>
      </c>
      <c r="K133" s="3"/>
      <c r="L133" s="3"/>
      <c r="O133" s="7">
        <f>SUM(O129:O132)</f>
        <v>5.0999999999999996</v>
      </c>
    </row>
    <row r="134" spans="1:15" ht="24.9" customHeight="1" x14ac:dyDescent="0.3">
      <c r="A134" s="52"/>
      <c r="B134" s="2"/>
      <c r="C134" s="3" t="s">
        <v>318</v>
      </c>
      <c r="D134" s="2">
        <v>1</v>
      </c>
      <c r="E134" s="2">
        <v>1</v>
      </c>
      <c r="F134" s="54">
        <v>1</v>
      </c>
      <c r="G134" s="55">
        <v>5.0999999999999996</v>
      </c>
      <c r="H134" s="6">
        <v>0.09</v>
      </c>
      <c r="I134" s="55"/>
      <c r="J134" s="6">
        <f t="shared" ref="J134" si="33">PRODUCT(D134:I134)</f>
        <v>0.45899999999999996</v>
      </c>
      <c r="K134" s="3"/>
      <c r="L134" s="3"/>
    </row>
    <row r="135" spans="1:15" ht="24.9" customHeight="1" x14ac:dyDescent="0.3">
      <c r="A135" s="52"/>
      <c r="B135" s="2"/>
      <c r="C135" s="3"/>
      <c r="D135" s="2"/>
      <c r="E135" s="2"/>
      <c r="F135" s="54"/>
      <c r="G135" s="55"/>
      <c r="H135" s="6"/>
      <c r="I135" s="55" t="s">
        <v>7</v>
      </c>
      <c r="J135" s="6">
        <f>SUM(J38:K134)</f>
        <v>777.92469999999969</v>
      </c>
      <c r="K135" s="3"/>
      <c r="L135" s="3"/>
    </row>
    <row r="136" spans="1:15" ht="24.9" customHeight="1" x14ac:dyDescent="0.3">
      <c r="A136" s="52"/>
      <c r="B136" s="2"/>
      <c r="C136" s="3"/>
      <c r="D136" s="2"/>
      <c r="E136" s="2"/>
      <c r="F136" s="54"/>
      <c r="G136" s="55"/>
      <c r="H136" s="6"/>
      <c r="I136" s="6" t="s">
        <v>14</v>
      </c>
      <c r="J136" s="9">
        <f>CEILING(J135,0.1)</f>
        <v>778</v>
      </c>
      <c r="K136" s="3"/>
      <c r="L136" s="3" t="s">
        <v>145</v>
      </c>
    </row>
    <row r="137" spans="1:15" ht="57" customHeight="1" x14ac:dyDescent="0.3">
      <c r="A137" s="53">
        <v>7</v>
      </c>
      <c r="B137" s="2"/>
      <c r="C137" s="41" t="s">
        <v>284</v>
      </c>
      <c r="D137" s="2"/>
      <c r="E137" s="2"/>
      <c r="F137" s="54"/>
      <c r="G137" s="55"/>
      <c r="H137" s="6"/>
      <c r="I137" s="55"/>
      <c r="J137" s="6"/>
      <c r="K137" s="3"/>
      <c r="L137" s="3"/>
    </row>
    <row r="138" spans="1:15" ht="24.9" customHeight="1" x14ac:dyDescent="0.3">
      <c r="A138" s="52"/>
      <c r="B138" s="2"/>
      <c r="C138" s="3" t="s">
        <v>285</v>
      </c>
      <c r="D138" s="2">
        <v>1</v>
      </c>
      <c r="E138" s="2">
        <v>1</v>
      </c>
      <c r="F138" s="54">
        <v>1</v>
      </c>
      <c r="G138" s="55">
        <v>53.88</v>
      </c>
      <c r="H138" s="6"/>
      <c r="I138" s="55">
        <v>3.4</v>
      </c>
      <c r="J138" s="6">
        <f t="shared" ref="J138" si="34">PRODUCT(D138:I138)</f>
        <v>183.19200000000001</v>
      </c>
      <c r="K138" s="3"/>
      <c r="L138" s="3"/>
    </row>
    <row r="139" spans="1:15" ht="24.9" customHeight="1" x14ac:dyDescent="0.3">
      <c r="A139" s="52"/>
      <c r="B139" s="2"/>
      <c r="C139" s="3" t="s">
        <v>280</v>
      </c>
      <c r="D139" s="2">
        <v>1</v>
      </c>
      <c r="E139" s="2">
        <v>1</v>
      </c>
      <c r="F139" s="54">
        <v>1</v>
      </c>
      <c r="G139" s="55">
        <v>1.8</v>
      </c>
      <c r="H139" s="6"/>
      <c r="I139" s="55">
        <v>2.4</v>
      </c>
      <c r="J139" s="6">
        <f>-PRODUCT(D139:I139)</f>
        <v>-4.32</v>
      </c>
      <c r="K139" s="3"/>
      <c r="L139" s="3"/>
    </row>
    <row r="140" spans="1:15" ht="24.9" customHeight="1" x14ac:dyDescent="0.3">
      <c r="A140" s="52"/>
      <c r="B140" s="2"/>
      <c r="C140" s="3" t="s">
        <v>271</v>
      </c>
      <c r="D140" s="2">
        <v>1</v>
      </c>
      <c r="E140" s="2">
        <v>3</v>
      </c>
      <c r="F140" s="54">
        <v>1</v>
      </c>
      <c r="G140" s="55">
        <v>0.9</v>
      </c>
      <c r="H140" s="6"/>
      <c r="I140" s="55">
        <v>0.45</v>
      </c>
      <c r="J140" s="6">
        <f t="shared" ref="J140" si="35">-PRODUCT(D140:I140)</f>
        <v>-1.2150000000000001</v>
      </c>
      <c r="K140" s="3"/>
      <c r="L140" s="3"/>
    </row>
    <row r="141" spans="1:15" ht="24.9" customHeight="1" x14ac:dyDescent="0.3">
      <c r="A141" s="52"/>
      <c r="B141" s="2"/>
      <c r="C141" s="3" t="s">
        <v>281</v>
      </c>
      <c r="D141" s="2">
        <v>1</v>
      </c>
      <c r="E141" s="2">
        <v>1</v>
      </c>
      <c r="F141" s="54">
        <v>1</v>
      </c>
      <c r="G141" s="55">
        <v>17.920000000000002</v>
      </c>
      <c r="H141" s="6"/>
      <c r="I141" s="55">
        <v>1.3</v>
      </c>
      <c r="J141" s="6">
        <f>-PRODUCT(D141:I141)</f>
        <v>-23.296000000000003</v>
      </c>
      <c r="K141" s="3"/>
      <c r="L141" s="3"/>
    </row>
    <row r="142" spans="1:15" ht="24.9" customHeight="1" x14ac:dyDescent="0.3">
      <c r="A142" s="52"/>
      <c r="B142" s="2"/>
      <c r="C142" s="3"/>
      <c r="D142" s="2">
        <v>1</v>
      </c>
      <c r="E142" s="2">
        <v>1</v>
      </c>
      <c r="F142" s="54">
        <v>1</v>
      </c>
      <c r="G142" s="55">
        <v>10.11</v>
      </c>
      <c r="H142" s="6"/>
      <c r="I142" s="55">
        <v>1.3</v>
      </c>
      <c r="J142" s="6">
        <f>-PRODUCT(D142:I142)</f>
        <v>-13.142999999999999</v>
      </c>
      <c r="K142" s="3"/>
      <c r="L142" s="3"/>
    </row>
    <row r="143" spans="1:15" ht="24.9" customHeight="1" x14ac:dyDescent="0.3">
      <c r="A143" s="52"/>
      <c r="B143" s="2"/>
      <c r="C143" s="3" t="s">
        <v>282</v>
      </c>
      <c r="D143" s="2">
        <v>1</v>
      </c>
      <c r="E143" s="2">
        <v>2</v>
      </c>
      <c r="F143" s="54">
        <v>1</v>
      </c>
      <c r="G143" s="55">
        <v>2.8</v>
      </c>
      <c r="H143" s="6">
        <v>0.09</v>
      </c>
      <c r="I143" s="55"/>
      <c r="J143" s="6">
        <f t="shared" ref="J143:J146" si="36">PRODUCT(D143:I143)</f>
        <v>0.504</v>
      </c>
      <c r="K143" s="3"/>
      <c r="L143" s="3"/>
    </row>
    <row r="144" spans="1:15" ht="24.9" customHeight="1" x14ac:dyDescent="0.3">
      <c r="A144" s="52"/>
      <c r="B144" s="2"/>
      <c r="C144" s="3" t="s">
        <v>286</v>
      </c>
      <c r="D144" s="2">
        <v>1</v>
      </c>
      <c r="E144" s="2">
        <v>1</v>
      </c>
      <c r="F144" s="54">
        <v>1</v>
      </c>
      <c r="G144" s="55">
        <v>17.920000000000002</v>
      </c>
      <c r="H144" s="6">
        <v>0.09</v>
      </c>
      <c r="I144" s="55"/>
      <c r="J144" s="6">
        <f t="shared" si="36"/>
        <v>1.6128</v>
      </c>
      <c r="K144" s="3"/>
      <c r="L144" s="3"/>
    </row>
    <row r="145" spans="1:12" ht="24.9" customHeight="1" x14ac:dyDescent="0.3">
      <c r="A145" s="52"/>
      <c r="B145" s="2"/>
      <c r="C145" s="3" t="s">
        <v>286</v>
      </c>
      <c r="D145" s="2">
        <v>1</v>
      </c>
      <c r="E145" s="2">
        <v>1</v>
      </c>
      <c r="F145" s="54">
        <v>1</v>
      </c>
      <c r="G145" s="55">
        <v>10.11</v>
      </c>
      <c r="H145" s="6">
        <v>0.09</v>
      </c>
      <c r="I145" s="55"/>
      <c r="J145" s="6">
        <f t="shared" si="36"/>
        <v>0.90989999999999993</v>
      </c>
      <c r="K145" s="3"/>
      <c r="L145" s="3"/>
    </row>
    <row r="146" spans="1:12" ht="24.9" customHeight="1" x14ac:dyDescent="0.3">
      <c r="A146" s="52"/>
      <c r="B146" s="2"/>
      <c r="C146" s="3" t="s">
        <v>272</v>
      </c>
      <c r="D146" s="2">
        <v>1</v>
      </c>
      <c r="E146" s="2">
        <v>3</v>
      </c>
      <c r="F146" s="54">
        <v>1</v>
      </c>
      <c r="G146" s="55">
        <v>2.7</v>
      </c>
      <c r="H146" s="6">
        <v>0.09</v>
      </c>
      <c r="I146" s="55"/>
      <c r="J146" s="6">
        <f t="shared" si="36"/>
        <v>0.72900000000000009</v>
      </c>
      <c r="K146" s="3"/>
      <c r="L146" s="3"/>
    </row>
    <row r="147" spans="1:12" ht="24.9" customHeight="1" x14ac:dyDescent="0.3">
      <c r="A147" s="52"/>
      <c r="B147" s="2"/>
      <c r="C147" s="3" t="s">
        <v>249</v>
      </c>
      <c r="D147" s="2">
        <v>1</v>
      </c>
      <c r="E147" s="2">
        <v>1</v>
      </c>
      <c r="F147" s="54">
        <v>1</v>
      </c>
      <c r="G147" s="55">
        <v>1</v>
      </c>
      <c r="H147" s="6"/>
      <c r="I147" s="55">
        <v>2.1</v>
      </c>
      <c r="J147" s="6">
        <f>-PRODUCT(D147:I147)</f>
        <v>-2.1</v>
      </c>
      <c r="K147" s="3"/>
      <c r="L147" s="3"/>
    </row>
    <row r="148" spans="1:12" ht="24.9" customHeight="1" x14ac:dyDescent="0.3">
      <c r="A148" s="52"/>
      <c r="B148" s="2"/>
      <c r="C148" s="3" t="s">
        <v>268</v>
      </c>
      <c r="D148" s="2">
        <v>1</v>
      </c>
      <c r="E148" s="2">
        <v>1</v>
      </c>
      <c r="F148" s="54">
        <v>1</v>
      </c>
      <c r="G148" s="55">
        <v>5.2</v>
      </c>
      <c r="H148" s="6">
        <v>0.12</v>
      </c>
      <c r="I148" s="55"/>
      <c r="J148" s="6">
        <f>PRODUCT(D148:I148)</f>
        <v>0.624</v>
      </c>
      <c r="K148" s="3"/>
      <c r="L148" s="3"/>
    </row>
    <row r="149" spans="1:12" ht="24.9" customHeight="1" x14ac:dyDescent="0.3">
      <c r="A149" s="52"/>
      <c r="B149" s="2"/>
      <c r="C149" s="3" t="s">
        <v>287</v>
      </c>
      <c r="D149" s="2">
        <v>1</v>
      </c>
      <c r="E149" s="2">
        <v>1</v>
      </c>
      <c r="F149" s="54">
        <v>1</v>
      </c>
      <c r="G149" s="55">
        <v>70.5</v>
      </c>
      <c r="H149" s="6"/>
      <c r="I149" s="55">
        <v>5</v>
      </c>
      <c r="J149" s="6">
        <f t="shared" ref="J149:J150" si="37">PRODUCT(D149:I149)</f>
        <v>352.5</v>
      </c>
      <c r="K149" s="3"/>
      <c r="L149" s="3"/>
    </row>
    <row r="150" spans="1:12" ht="24.9" customHeight="1" x14ac:dyDescent="0.3">
      <c r="A150" s="52"/>
      <c r="B150" s="2"/>
      <c r="C150" s="3" t="s">
        <v>288</v>
      </c>
      <c r="D150" s="2">
        <v>1</v>
      </c>
      <c r="E150" s="2">
        <v>1</v>
      </c>
      <c r="F150" s="54">
        <v>1</v>
      </c>
      <c r="G150" s="55">
        <v>82.7</v>
      </c>
      <c r="H150" s="6"/>
      <c r="I150" s="55">
        <v>5</v>
      </c>
      <c r="J150" s="6">
        <f t="shared" si="37"/>
        <v>413.5</v>
      </c>
      <c r="K150" s="3"/>
      <c r="L150" s="3"/>
    </row>
    <row r="151" spans="1:12" ht="24.9" customHeight="1" x14ac:dyDescent="0.3">
      <c r="A151" s="52"/>
      <c r="B151" s="2"/>
      <c r="C151" s="3" t="s">
        <v>289</v>
      </c>
      <c r="D151" s="2">
        <v>1</v>
      </c>
      <c r="E151" s="2">
        <v>1</v>
      </c>
      <c r="F151" s="54">
        <v>1</v>
      </c>
      <c r="G151" s="55">
        <v>4</v>
      </c>
      <c r="H151" s="6"/>
      <c r="I151" s="55">
        <v>4.4000000000000004</v>
      </c>
      <c r="J151" s="6">
        <f>-PRODUCT(D151:I151)</f>
        <v>-17.600000000000001</v>
      </c>
      <c r="K151" s="3"/>
      <c r="L151" s="3"/>
    </row>
    <row r="152" spans="1:12" ht="24.9" customHeight="1" x14ac:dyDescent="0.3">
      <c r="A152" s="52"/>
      <c r="B152" s="2"/>
      <c r="C152" s="3" t="s">
        <v>314</v>
      </c>
      <c r="D152" s="2">
        <v>1</v>
      </c>
      <c r="E152" s="2">
        <v>1</v>
      </c>
      <c r="F152" s="54">
        <v>1</v>
      </c>
      <c r="G152" s="55">
        <v>11.44</v>
      </c>
      <c r="H152" s="6"/>
      <c r="I152" s="55">
        <v>3.25</v>
      </c>
      <c r="J152" s="6">
        <f t="shared" ref="J152" si="38">PRODUCT(D152:I152)</f>
        <v>37.18</v>
      </c>
      <c r="K152" s="3"/>
      <c r="L152" s="3"/>
    </row>
    <row r="153" spans="1:12" ht="24.9" customHeight="1" x14ac:dyDescent="0.3">
      <c r="A153" s="52"/>
      <c r="B153" s="2"/>
      <c r="C153" s="3" t="s">
        <v>315</v>
      </c>
      <c r="D153" s="2">
        <v>1</v>
      </c>
      <c r="E153" s="2">
        <v>1</v>
      </c>
      <c r="F153" s="54">
        <v>1</v>
      </c>
      <c r="G153" s="55">
        <v>1</v>
      </c>
      <c r="H153" s="6"/>
      <c r="I153" s="55">
        <v>2.1</v>
      </c>
      <c r="J153" s="6">
        <f>-PRODUCT(D153:I153)</f>
        <v>-2.1</v>
      </c>
      <c r="K153" s="3"/>
      <c r="L153" s="3"/>
    </row>
    <row r="154" spans="1:12" ht="24.9" customHeight="1" x14ac:dyDescent="0.3">
      <c r="A154" s="52"/>
      <c r="B154" s="2"/>
      <c r="C154" s="3" t="s">
        <v>316</v>
      </c>
      <c r="D154" s="2">
        <v>1</v>
      </c>
      <c r="E154" s="2">
        <v>1</v>
      </c>
      <c r="F154" s="54">
        <v>1</v>
      </c>
      <c r="G154" s="55">
        <v>1.2</v>
      </c>
      <c r="H154" s="6"/>
      <c r="I154" s="55">
        <v>1.35</v>
      </c>
      <c r="J154" s="6">
        <f>-PRODUCT(D154:I154)</f>
        <v>-1.62</v>
      </c>
      <c r="K154" s="3"/>
      <c r="L154" s="3"/>
    </row>
    <row r="155" spans="1:12" ht="24.9" customHeight="1" x14ac:dyDescent="0.3">
      <c r="A155" s="52"/>
      <c r="B155" s="2"/>
      <c r="C155" s="3" t="s">
        <v>317</v>
      </c>
      <c r="D155" s="2">
        <v>1</v>
      </c>
      <c r="E155" s="2">
        <v>1</v>
      </c>
      <c r="F155" s="54">
        <v>1</v>
      </c>
      <c r="G155" s="55">
        <v>5.2</v>
      </c>
      <c r="H155" s="6">
        <v>0.09</v>
      </c>
      <c r="I155" s="55"/>
      <c r="J155" s="6">
        <f t="shared" ref="J155:J156" si="39">PRODUCT(D155:I155)</f>
        <v>0.46799999999999997</v>
      </c>
      <c r="K155" s="3"/>
      <c r="L155" s="3"/>
    </row>
    <row r="156" spans="1:12" ht="24.9" customHeight="1" x14ac:dyDescent="0.3">
      <c r="A156" s="52"/>
      <c r="B156" s="2"/>
      <c r="C156" s="3" t="s">
        <v>318</v>
      </c>
      <c r="D156" s="2">
        <v>1</v>
      </c>
      <c r="E156" s="2">
        <v>1</v>
      </c>
      <c r="F156" s="54">
        <v>1</v>
      </c>
      <c r="G156" s="55">
        <v>5.0999999999999996</v>
      </c>
      <c r="H156" s="6">
        <v>0.09</v>
      </c>
      <c r="I156" s="55"/>
      <c r="J156" s="6">
        <f t="shared" si="39"/>
        <v>0.45899999999999996</v>
      </c>
      <c r="K156" s="3"/>
      <c r="L156" s="3"/>
    </row>
    <row r="157" spans="1:12" ht="24.9" customHeight="1" x14ac:dyDescent="0.3">
      <c r="A157" s="52"/>
      <c r="B157" s="2"/>
      <c r="C157" s="3"/>
      <c r="D157" s="2"/>
      <c r="E157" s="2"/>
      <c r="F157" s="54"/>
      <c r="G157" s="55"/>
      <c r="H157" s="6"/>
      <c r="I157" s="55" t="s">
        <v>7</v>
      </c>
      <c r="J157" s="6">
        <f>SUM(J138:K156)</f>
        <v>926.28469999999982</v>
      </c>
      <c r="K157" s="3"/>
      <c r="L157" s="3"/>
    </row>
    <row r="158" spans="1:12" ht="24.9" customHeight="1" x14ac:dyDescent="0.3">
      <c r="A158" s="52"/>
      <c r="B158" s="2"/>
      <c r="C158" s="3"/>
      <c r="D158" s="2"/>
      <c r="E158" s="2"/>
      <c r="F158" s="54"/>
      <c r="G158" s="55"/>
      <c r="H158" s="6"/>
      <c r="I158" s="6" t="s">
        <v>14</v>
      </c>
      <c r="J158" s="9">
        <f>CEILING(J157,0.1)</f>
        <v>926.30000000000007</v>
      </c>
      <c r="K158" s="3"/>
      <c r="L158" s="3" t="s">
        <v>145</v>
      </c>
    </row>
    <row r="159" spans="1:12" ht="24.9" customHeight="1" x14ac:dyDescent="0.3">
      <c r="A159" s="53">
        <v>8</v>
      </c>
      <c r="B159" s="2"/>
      <c r="C159" s="3" t="s">
        <v>295</v>
      </c>
      <c r="D159" s="2"/>
      <c r="E159" s="2"/>
      <c r="F159" s="54"/>
      <c r="G159" s="55"/>
      <c r="H159" s="6"/>
      <c r="I159" s="55"/>
      <c r="J159" s="6"/>
      <c r="K159" s="3"/>
      <c r="L159" s="3"/>
    </row>
    <row r="160" spans="1:12" ht="24.9" customHeight="1" x14ac:dyDescent="0.3">
      <c r="A160" s="52"/>
      <c r="B160" s="2"/>
      <c r="C160" s="3" t="s">
        <v>296</v>
      </c>
      <c r="D160" s="2">
        <v>1</v>
      </c>
      <c r="E160" s="2">
        <v>1</v>
      </c>
      <c r="F160" s="54">
        <v>1</v>
      </c>
      <c r="G160" s="55">
        <v>4</v>
      </c>
      <c r="H160" s="6"/>
      <c r="I160" s="55">
        <v>4.4000000000000004</v>
      </c>
      <c r="J160" s="6">
        <f>PRODUCT(D160:I160)</f>
        <v>17.600000000000001</v>
      </c>
      <c r="K160" s="3"/>
      <c r="L160" s="3"/>
    </row>
    <row r="161" spans="1:12" ht="24.9" customHeight="1" x14ac:dyDescent="0.3">
      <c r="A161" s="52"/>
      <c r="B161" s="2"/>
      <c r="C161" s="3" t="s">
        <v>298</v>
      </c>
      <c r="D161" s="2">
        <v>1</v>
      </c>
      <c r="E161" s="2">
        <v>2</v>
      </c>
      <c r="F161" s="54">
        <v>1</v>
      </c>
      <c r="G161" s="55">
        <v>3.9</v>
      </c>
      <c r="H161" s="6"/>
      <c r="I161" s="55">
        <v>2.2999999999999998</v>
      </c>
      <c r="J161" s="6">
        <f t="shared" ref="J161" si="40">PRODUCT(D161:I161)</f>
        <v>17.939999999999998</v>
      </c>
      <c r="K161" s="3"/>
      <c r="L161" s="3"/>
    </row>
    <row r="162" spans="1:12" ht="24.9" customHeight="1" x14ac:dyDescent="0.3">
      <c r="A162" s="52"/>
      <c r="B162" s="2"/>
      <c r="C162" s="3" t="s">
        <v>299</v>
      </c>
      <c r="D162" s="2">
        <v>1</v>
      </c>
      <c r="E162" s="2">
        <v>3</v>
      </c>
      <c r="F162" s="54">
        <v>1</v>
      </c>
      <c r="G162" s="55">
        <v>1.2</v>
      </c>
      <c r="H162" s="6"/>
      <c r="I162" s="55">
        <v>2.1</v>
      </c>
      <c r="J162" s="6">
        <f t="shared" ref="J162" si="41">PRODUCT(D162:I162)</f>
        <v>7.56</v>
      </c>
      <c r="K162" s="3"/>
      <c r="L162" s="3"/>
    </row>
    <row r="163" spans="1:12" ht="24.9" customHeight="1" x14ac:dyDescent="0.3">
      <c r="A163" s="52"/>
      <c r="B163" s="2"/>
      <c r="C163" s="3" t="s">
        <v>303</v>
      </c>
      <c r="D163" s="2">
        <v>1</v>
      </c>
      <c r="E163" s="2">
        <v>11</v>
      </c>
      <c r="F163" s="54">
        <v>1</v>
      </c>
      <c r="G163" s="55">
        <v>1.2</v>
      </c>
      <c r="H163" s="6"/>
      <c r="I163" s="55">
        <v>0.45</v>
      </c>
      <c r="J163" s="6">
        <f t="shared" ref="J163:J171" si="42">PRODUCT(D163:I163)</f>
        <v>5.9399999999999995</v>
      </c>
      <c r="K163" s="3"/>
      <c r="L163" s="3"/>
    </row>
    <row r="164" spans="1:12" ht="24.9" customHeight="1" x14ac:dyDescent="0.3">
      <c r="A164" s="52"/>
      <c r="B164" s="2"/>
      <c r="C164" s="3" t="s">
        <v>302</v>
      </c>
      <c r="D164" s="2">
        <v>1</v>
      </c>
      <c r="E164" s="2">
        <v>6</v>
      </c>
      <c r="F164" s="54">
        <v>1</v>
      </c>
      <c r="G164" s="55">
        <v>0.9</v>
      </c>
      <c r="H164" s="6"/>
      <c r="I164" s="55">
        <v>0.45</v>
      </c>
      <c r="J164" s="6">
        <f t="shared" si="42"/>
        <v>2.4300000000000002</v>
      </c>
      <c r="K164" s="3"/>
      <c r="L164" s="3"/>
    </row>
    <row r="165" spans="1:12" ht="24.9" customHeight="1" x14ac:dyDescent="0.3">
      <c r="A165" s="52"/>
      <c r="B165" s="2"/>
      <c r="C165" s="3" t="s">
        <v>304</v>
      </c>
      <c r="D165" s="2">
        <v>1</v>
      </c>
      <c r="E165" s="2">
        <v>5</v>
      </c>
      <c r="F165" s="54">
        <v>1</v>
      </c>
      <c r="G165" s="55">
        <v>1.2</v>
      </c>
      <c r="H165" s="6"/>
      <c r="I165" s="55">
        <v>1.35</v>
      </c>
      <c r="J165" s="6">
        <f t="shared" si="42"/>
        <v>8.1000000000000014</v>
      </c>
      <c r="K165" s="3"/>
      <c r="L165" s="3"/>
    </row>
    <row r="166" spans="1:12" ht="24.9" customHeight="1" x14ac:dyDescent="0.3">
      <c r="A166" s="52"/>
      <c r="B166" s="2"/>
      <c r="C166" s="3" t="s">
        <v>319</v>
      </c>
      <c r="D166" s="2">
        <v>1</v>
      </c>
      <c r="E166" s="2">
        <v>1</v>
      </c>
      <c r="F166" s="54">
        <v>1</v>
      </c>
      <c r="G166" s="55">
        <v>1</v>
      </c>
      <c r="H166" s="6"/>
      <c r="I166" s="55">
        <v>2.1</v>
      </c>
      <c r="J166" s="6">
        <f t="shared" ref="J166" si="43">PRODUCT(D166:I166)</f>
        <v>2.1</v>
      </c>
      <c r="K166" s="3"/>
      <c r="L166" s="3"/>
    </row>
    <row r="167" spans="1:12" ht="24.9" customHeight="1" x14ac:dyDescent="0.3">
      <c r="A167" s="52"/>
      <c r="B167" s="2"/>
      <c r="C167" s="3" t="s">
        <v>305</v>
      </c>
      <c r="D167" s="2">
        <v>1</v>
      </c>
      <c r="E167" s="2">
        <v>1</v>
      </c>
      <c r="F167" s="54">
        <v>1</v>
      </c>
      <c r="G167" s="55">
        <v>1.8</v>
      </c>
      <c r="H167" s="6"/>
      <c r="I167" s="55">
        <v>2.4</v>
      </c>
      <c r="J167" s="6">
        <f t="shared" si="42"/>
        <v>4.32</v>
      </c>
      <c r="K167" s="3"/>
      <c r="L167" s="3"/>
    </row>
    <row r="168" spans="1:12" ht="24.9" customHeight="1" x14ac:dyDescent="0.3">
      <c r="A168" s="52"/>
      <c r="B168" s="2"/>
      <c r="C168" s="3" t="s">
        <v>300</v>
      </c>
      <c r="D168" s="2">
        <v>1</v>
      </c>
      <c r="E168" s="2">
        <v>1</v>
      </c>
      <c r="F168" s="54">
        <v>1</v>
      </c>
      <c r="G168" s="55">
        <v>3.17</v>
      </c>
      <c r="H168" s="6">
        <v>4.37</v>
      </c>
      <c r="I168" s="55"/>
      <c r="J168" s="6">
        <f t="shared" si="42"/>
        <v>13.8529</v>
      </c>
      <c r="K168" s="3"/>
      <c r="L168" s="3"/>
    </row>
    <row r="169" spans="1:12" ht="24.9" customHeight="1" x14ac:dyDescent="0.3">
      <c r="A169" s="52"/>
      <c r="B169" s="2"/>
      <c r="C169" s="3"/>
      <c r="D169" s="2">
        <v>1</v>
      </c>
      <c r="E169" s="2">
        <v>1</v>
      </c>
      <c r="F169" s="54">
        <v>1</v>
      </c>
      <c r="G169" s="55">
        <v>1.2</v>
      </c>
      <c r="H169" s="6">
        <v>1</v>
      </c>
      <c r="I169" s="55"/>
      <c r="J169" s="6">
        <f t="shared" si="42"/>
        <v>1.2</v>
      </c>
      <c r="K169" s="3"/>
      <c r="L169" s="3"/>
    </row>
    <row r="170" spans="1:12" ht="24.9" customHeight="1" x14ac:dyDescent="0.3">
      <c r="A170" s="52"/>
      <c r="B170" s="2"/>
      <c r="C170" s="3" t="s">
        <v>297</v>
      </c>
      <c r="D170" s="2">
        <v>1</v>
      </c>
      <c r="E170" s="2">
        <v>1</v>
      </c>
      <c r="F170" s="54">
        <v>1</v>
      </c>
      <c r="G170" s="55">
        <v>17.920000000000002</v>
      </c>
      <c r="H170" s="6"/>
      <c r="I170" s="55">
        <v>1.3</v>
      </c>
      <c r="J170" s="6">
        <f t="shared" si="42"/>
        <v>23.296000000000003</v>
      </c>
      <c r="K170" s="3"/>
      <c r="L170" s="3"/>
    </row>
    <row r="171" spans="1:12" ht="24.9" customHeight="1" x14ac:dyDescent="0.3">
      <c r="A171" s="52"/>
      <c r="B171" s="2"/>
      <c r="C171" s="3"/>
      <c r="D171" s="2">
        <v>1</v>
      </c>
      <c r="E171" s="2">
        <v>1</v>
      </c>
      <c r="F171" s="54">
        <v>1</v>
      </c>
      <c r="G171" s="55">
        <v>10.11</v>
      </c>
      <c r="H171" s="6"/>
      <c r="I171" s="55">
        <v>1.3</v>
      </c>
      <c r="J171" s="6">
        <f t="shared" si="42"/>
        <v>13.142999999999999</v>
      </c>
      <c r="K171" s="3"/>
      <c r="L171" s="3"/>
    </row>
    <row r="172" spans="1:12" ht="24.9" customHeight="1" x14ac:dyDescent="0.3">
      <c r="A172" s="52"/>
      <c r="B172" s="2"/>
      <c r="C172" s="56" t="s">
        <v>301</v>
      </c>
      <c r="D172" s="54">
        <v>1</v>
      </c>
      <c r="E172" s="54">
        <v>41</v>
      </c>
      <c r="F172" s="54">
        <v>1</v>
      </c>
      <c r="G172" s="55">
        <v>1.65</v>
      </c>
      <c r="H172" s="55">
        <v>0.15</v>
      </c>
      <c r="I172" s="57"/>
      <c r="J172" s="55">
        <f>H172*G172*F172*D172</f>
        <v>0.24749999999999997</v>
      </c>
      <c r="K172" s="3"/>
      <c r="L172" s="3"/>
    </row>
    <row r="173" spans="1:12" ht="24.9" customHeight="1" x14ac:dyDescent="0.3">
      <c r="A173" s="52"/>
      <c r="B173" s="2"/>
      <c r="C173" s="3"/>
      <c r="D173" s="2"/>
      <c r="E173" s="2"/>
      <c r="F173" s="54"/>
      <c r="G173" s="55"/>
      <c r="H173" s="6"/>
      <c r="I173" s="55" t="s">
        <v>7</v>
      </c>
      <c r="J173" s="6">
        <f>SUM(J160:J172)</f>
        <v>117.72940000000003</v>
      </c>
      <c r="K173" s="3"/>
      <c r="L173" s="3"/>
    </row>
    <row r="174" spans="1:12" ht="24.9" customHeight="1" x14ac:dyDescent="0.3">
      <c r="A174" s="52"/>
      <c r="B174" s="2"/>
      <c r="C174" s="3"/>
      <c r="D174" s="2"/>
      <c r="E174" s="2"/>
      <c r="F174" s="54"/>
      <c r="G174" s="55"/>
      <c r="H174" s="6"/>
      <c r="I174" s="6" t="s">
        <v>14</v>
      </c>
      <c r="J174" s="9">
        <f>CEILING(J173,0.1)</f>
        <v>117.80000000000001</v>
      </c>
      <c r="K174" s="3"/>
      <c r="L174" s="3" t="s">
        <v>145</v>
      </c>
    </row>
    <row r="175" spans="1:12" ht="24.9" customHeight="1" x14ac:dyDescent="0.3">
      <c r="A175" s="53">
        <v>9</v>
      </c>
      <c r="B175" s="2"/>
      <c r="C175" s="3" t="s">
        <v>306</v>
      </c>
      <c r="D175" s="2"/>
      <c r="E175" s="2"/>
      <c r="F175" s="54"/>
      <c r="G175" s="55"/>
      <c r="H175" s="6"/>
      <c r="I175" s="55"/>
      <c r="J175" s="6"/>
      <c r="K175" s="3"/>
      <c r="L175" s="3"/>
    </row>
    <row r="176" spans="1:12" ht="24.9" customHeight="1" x14ac:dyDescent="0.3">
      <c r="A176" s="53"/>
      <c r="B176" s="2"/>
      <c r="C176" s="3" t="s">
        <v>307</v>
      </c>
      <c r="D176" s="2">
        <v>1</v>
      </c>
      <c r="E176" s="2">
        <v>1</v>
      </c>
      <c r="F176" s="54">
        <v>1</v>
      </c>
      <c r="G176" s="55">
        <v>1.5</v>
      </c>
      <c r="H176" s="6">
        <v>2.6</v>
      </c>
      <c r="I176" s="55">
        <v>2.4</v>
      </c>
      <c r="J176" s="6">
        <f t="shared" ref="J176" si="44">PRODUCT(D176:I176)</f>
        <v>9.3600000000000012</v>
      </c>
      <c r="K176" s="3"/>
      <c r="L176" s="3"/>
    </row>
    <row r="177" spans="1:12" ht="24.9" customHeight="1" x14ac:dyDescent="0.3">
      <c r="A177" s="53"/>
      <c r="B177" s="2"/>
      <c r="C177" s="3" t="s">
        <v>308</v>
      </c>
      <c r="D177" s="2">
        <v>1</v>
      </c>
      <c r="E177" s="2">
        <v>4</v>
      </c>
      <c r="F177" s="54">
        <v>1</v>
      </c>
      <c r="G177" s="55">
        <v>1.2</v>
      </c>
      <c r="H177" s="6">
        <v>2.6</v>
      </c>
      <c r="I177" s="55">
        <v>2.4</v>
      </c>
      <c r="J177" s="6">
        <f t="shared" ref="J177:J179" si="45">PRODUCT(D177:I177)</f>
        <v>29.951999999999998</v>
      </c>
      <c r="K177" s="3"/>
      <c r="L177" s="3"/>
    </row>
    <row r="178" spans="1:12" ht="24.9" customHeight="1" x14ac:dyDescent="0.3">
      <c r="A178" s="53"/>
      <c r="B178" s="2"/>
      <c r="C178" s="3" t="s">
        <v>309</v>
      </c>
      <c r="D178" s="2">
        <v>1</v>
      </c>
      <c r="E178" s="2">
        <v>2</v>
      </c>
      <c r="F178" s="54">
        <v>1</v>
      </c>
      <c r="G178" s="55">
        <v>1</v>
      </c>
      <c r="H178" s="6">
        <v>2.6</v>
      </c>
      <c r="I178" s="55">
        <v>2.1</v>
      </c>
      <c r="J178" s="6">
        <f t="shared" si="45"/>
        <v>10.920000000000002</v>
      </c>
      <c r="K178" s="3"/>
      <c r="L178" s="3"/>
    </row>
    <row r="179" spans="1:12" ht="24.9" customHeight="1" x14ac:dyDescent="0.3">
      <c r="A179" s="53"/>
      <c r="B179" s="2"/>
      <c r="C179" s="3" t="s">
        <v>310</v>
      </c>
      <c r="D179" s="2">
        <v>1</v>
      </c>
      <c r="E179" s="2">
        <v>3</v>
      </c>
      <c r="F179" s="54">
        <v>1</v>
      </c>
      <c r="G179" s="55">
        <v>0.75</v>
      </c>
      <c r="H179" s="6">
        <v>2.6</v>
      </c>
      <c r="I179" s="55">
        <v>2.1</v>
      </c>
      <c r="J179" s="6">
        <f t="shared" si="45"/>
        <v>12.285000000000002</v>
      </c>
      <c r="K179" s="3"/>
      <c r="L179" s="3"/>
    </row>
    <row r="180" spans="1:12" ht="24.9" customHeight="1" x14ac:dyDescent="0.3">
      <c r="A180" s="53"/>
      <c r="B180" s="2"/>
      <c r="C180" s="3" t="s">
        <v>303</v>
      </c>
      <c r="D180" s="2">
        <v>1</v>
      </c>
      <c r="E180" s="2">
        <v>11</v>
      </c>
      <c r="F180" s="54">
        <v>1</v>
      </c>
      <c r="G180" s="55">
        <v>1.2</v>
      </c>
      <c r="H180" s="6">
        <v>2.6</v>
      </c>
      <c r="I180" s="55">
        <v>0.45</v>
      </c>
      <c r="J180" s="6">
        <f t="shared" ref="J180:J182" si="46">PRODUCT(D180:I180)</f>
        <v>15.444000000000001</v>
      </c>
      <c r="K180" s="3"/>
      <c r="L180" s="3"/>
    </row>
    <row r="181" spans="1:12" ht="24.9" customHeight="1" x14ac:dyDescent="0.3">
      <c r="A181" s="53"/>
      <c r="B181" s="2"/>
      <c r="C181" s="3" t="s">
        <v>302</v>
      </c>
      <c r="D181" s="2">
        <v>1</v>
      </c>
      <c r="E181" s="2">
        <v>6</v>
      </c>
      <c r="F181" s="54">
        <v>1</v>
      </c>
      <c r="G181" s="55">
        <v>0.9</v>
      </c>
      <c r="H181" s="6">
        <v>2.6</v>
      </c>
      <c r="I181" s="55">
        <v>0.45</v>
      </c>
      <c r="J181" s="6">
        <f t="shared" si="46"/>
        <v>6.3180000000000005</v>
      </c>
      <c r="K181" s="3"/>
      <c r="L181" s="3"/>
    </row>
    <row r="182" spans="1:12" ht="24.9" customHeight="1" x14ac:dyDescent="0.3">
      <c r="A182" s="53"/>
      <c r="B182" s="2"/>
      <c r="C182" s="3" t="s">
        <v>304</v>
      </c>
      <c r="D182" s="2">
        <v>1</v>
      </c>
      <c r="E182" s="2">
        <v>4</v>
      </c>
      <c r="F182" s="54">
        <v>1</v>
      </c>
      <c r="G182" s="55">
        <v>1.2</v>
      </c>
      <c r="H182" s="6">
        <v>2.6</v>
      </c>
      <c r="I182" s="55">
        <v>1.35</v>
      </c>
      <c r="J182" s="6">
        <f t="shared" si="46"/>
        <v>16.848000000000003</v>
      </c>
      <c r="K182" s="3"/>
      <c r="L182" s="3"/>
    </row>
    <row r="183" spans="1:12" ht="24.9" customHeight="1" x14ac:dyDescent="0.3">
      <c r="A183" s="53"/>
      <c r="B183" s="2"/>
      <c r="C183" s="3" t="s">
        <v>311</v>
      </c>
      <c r="D183" s="2">
        <v>1</v>
      </c>
      <c r="E183" s="2">
        <v>3</v>
      </c>
      <c r="F183" s="54">
        <v>1</v>
      </c>
      <c r="G183" s="55">
        <v>7.6</v>
      </c>
      <c r="H183" s="6">
        <v>0.6</v>
      </c>
      <c r="I183" s="55"/>
      <c r="J183" s="6">
        <f t="shared" ref="J183" si="47">PRODUCT(D183:I183)</f>
        <v>13.679999999999998</v>
      </c>
      <c r="K183" s="3"/>
      <c r="L183" s="3"/>
    </row>
    <row r="184" spans="1:12" ht="24.9" customHeight="1" x14ac:dyDescent="0.3">
      <c r="A184" s="53"/>
      <c r="B184" s="2"/>
      <c r="C184" s="3"/>
      <c r="D184" s="2">
        <v>1</v>
      </c>
      <c r="E184" s="2">
        <v>5</v>
      </c>
      <c r="F184" s="54">
        <v>1</v>
      </c>
      <c r="G184" s="55">
        <v>6.1</v>
      </c>
      <c r="H184" s="6">
        <v>0.6</v>
      </c>
      <c r="I184" s="55"/>
      <c r="J184" s="6">
        <f t="shared" ref="J184" si="48">PRODUCT(D184:I184)</f>
        <v>18.3</v>
      </c>
      <c r="K184" s="3"/>
      <c r="L184" s="3"/>
    </row>
    <row r="185" spans="1:12" ht="24.9" customHeight="1" x14ac:dyDescent="0.3">
      <c r="A185" s="53"/>
      <c r="B185" s="2"/>
      <c r="C185" s="3" t="s">
        <v>312</v>
      </c>
      <c r="D185" s="2">
        <v>1</v>
      </c>
      <c r="E185" s="2">
        <v>18</v>
      </c>
      <c r="F185" s="54">
        <v>1</v>
      </c>
      <c r="G185" s="55">
        <v>3</v>
      </c>
      <c r="H185" s="6">
        <v>0.6</v>
      </c>
      <c r="I185" s="55"/>
      <c r="J185" s="6">
        <f t="shared" ref="J185" si="49">PRODUCT(D185:I185)</f>
        <v>32.4</v>
      </c>
      <c r="K185" s="3"/>
      <c r="L185" s="3"/>
    </row>
    <row r="186" spans="1:12" ht="24.9" customHeight="1" x14ac:dyDescent="0.3">
      <c r="A186" s="53"/>
      <c r="B186" s="2"/>
      <c r="C186" s="3" t="s">
        <v>313</v>
      </c>
      <c r="D186" s="2">
        <v>1</v>
      </c>
      <c r="E186" s="2">
        <v>18</v>
      </c>
      <c r="F186" s="54">
        <v>2</v>
      </c>
      <c r="G186" s="55">
        <v>1</v>
      </c>
      <c r="H186" s="6">
        <v>0.6</v>
      </c>
      <c r="I186" s="55"/>
      <c r="J186" s="6">
        <f t="shared" ref="J186" si="50">PRODUCT(D186:I186)</f>
        <v>21.599999999999998</v>
      </c>
      <c r="K186" s="3"/>
      <c r="L186" s="3"/>
    </row>
    <row r="187" spans="1:12" ht="24.9" customHeight="1" x14ac:dyDescent="0.3">
      <c r="A187" s="53"/>
      <c r="B187" s="2"/>
      <c r="C187" s="3"/>
      <c r="D187" s="2"/>
      <c r="E187" s="2"/>
      <c r="F187" s="54"/>
      <c r="G187" s="55"/>
      <c r="H187" s="6"/>
      <c r="I187" s="55" t="s">
        <v>7</v>
      </c>
      <c r="J187" s="6">
        <f>SUM(J176:J186)</f>
        <v>187.107</v>
      </c>
      <c r="K187" s="3"/>
      <c r="L187" s="3"/>
    </row>
    <row r="188" spans="1:12" ht="24.9" customHeight="1" x14ac:dyDescent="0.3">
      <c r="A188" s="53"/>
      <c r="B188" s="2"/>
      <c r="C188" s="3"/>
      <c r="D188" s="2"/>
      <c r="E188" s="2"/>
      <c r="F188" s="54"/>
      <c r="G188" s="55"/>
      <c r="H188" s="6"/>
      <c r="I188" s="6" t="s">
        <v>14</v>
      </c>
      <c r="J188" s="9">
        <f>CEILING(J187,0.1)</f>
        <v>187.20000000000002</v>
      </c>
      <c r="K188" s="3"/>
      <c r="L188" s="3" t="s">
        <v>145</v>
      </c>
    </row>
    <row r="189" spans="1:12" ht="64.5" customHeight="1" x14ac:dyDescent="0.3">
      <c r="A189" s="53">
        <v>10</v>
      </c>
      <c r="B189" s="2"/>
      <c r="C189" s="5" t="s">
        <v>320</v>
      </c>
      <c r="D189" s="2"/>
      <c r="E189" s="2"/>
      <c r="F189" s="54"/>
      <c r="G189" s="55"/>
      <c r="H189" s="6"/>
      <c r="I189" s="55"/>
      <c r="J189" s="6"/>
      <c r="K189" s="3"/>
      <c r="L189" s="3"/>
    </row>
    <row r="190" spans="1:12" ht="24.9" customHeight="1" x14ac:dyDescent="0.3">
      <c r="A190" s="53"/>
      <c r="B190" s="2"/>
      <c r="C190" s="3" t="s">
        <v>321</v>
      </c>
      <c r="D190" s="2"/>
      <c r="E190" s="2"/>
      <c r="F190" s="54"/>
      <c r="G190" s="55"/>
      <c r="H190" s="6"/>
      <c r="I190" s="55"/>
      <c r="J190" s="6"/>
      <c r="K190" s="3"/>
      <c r="L190" s="3"/>
    </row>
    <row r="191" spans="1:12" ht="24.9" customHeight="1" x14ac:dyDescent="0.3">
      <c r="A191" s="53"/>
      <c r="B191" s="2"/>
      <c r="C191" s="3" t="s">
        <v>264</v>
      </c>
      <c r="D191" s="2">
        <v>1</v>
      </c>
      <c r="E191" s="2">
        <v>3</v>
      </c>
      <c r="F191" s="2">
        <v>1</v>
      </c>
      <c r="G191" s="55"/>
      <c r="H191" s="6"/>
      <c r="I191" s="55"/>
      <c r="J191" s="6">
        <f t="shared" ref="J191:J192" si="51">PRODUCT(D191:I191)</f>
        <v>3</v>
      </c>
      <c r="K191" s="3"/>
      <c r="L191" s="3"/>
    </row>
    <row r="192" spans="1:12" ht="24.9" customHeight="1" x14ac:dyDescent="0.3">
      <c r="A192" s="53"/>
      <c r="B192" s="2"/>
      <c r="C192" s="3" t="s">
        <v>322</v>
      </c>
      <c r="D192" s="2">
        <v>1</v>
      </c>
      <c r="E192" s="2">
        <v>2</v>
      </c>
      <c r="F192" s="2">
        <v>1</v>
      </c>
      <c r="G192" s="55"/>
      <c r="H192" s="6"/>
      <c r="I192" s="55"/>
      <c r="J192" s="6">
        <f t="shared" si="51"/>
        <v>2</v>
      </c>
      <c r="K192" s="3"/>
      <c r="L192" s="3"/>
    </row>
    <row r="193" spans="1:17" ht="24.9" customHeight="1" x14ac:dyDescent="0.3">
      <c r="A193" s="53"/>
      <c r="B193" s="2"/>
      <c r="C193" s="3"/>
      <c r="D193" s="2"/>
      <c r="E193" s="2"/>
      <c r="F193" s="54"/>
      <c r="G193" s="55"/>
      <c r="H193" s="6"/>
      <c r="I193" s="55" t="s">
        <v>7</v>
      </c>
      <c r="J193" s="6">
        <f>SUM(J191:J192)</f>
        <v>5</v>
      </c>
      <c r="K193" s="3"/>
      <c r="L193" s="3" t="s">
        <v>324</v>
      </c>
    </row>
    <row r="194" spans="1:17" ht="24.9" customHeight="1" x14ac:dyDescent="0.3">
      <c r="A194" s="53"/>
      <c r="B194" s="2"/>
      <c r="C194" s="3" t="s">
        <v>323</v>
      </c>
      <c r="D194" s="2"/>
      <c r="E194" s="2"/>
      <c r="F194" s="54"/>
      <c r="G194" s="55"/>
      <c r="H194" s="6"/>
      <c r="I194" s="55"/>
      <c r="J194" s="6"/>
      <c r="K194" s="3"/>
      <c r="L194" s="3"/>
    </row>
    <row r="195" spans="1:17" ht="24.9" customHeight="1" x14ac:dyDescent="0.3">
      <c r="A195" s="53"/>
      <c r="B195" s="2"/>
      <c r="C195" s="3" t="s">
        <v>294</v>
      </c>
      <c r="D195" s="2">
        <v>1</v>
      </c>
      <c r="E195" s="2">
        <v>1</v>
      </c>
      <c r="F195" s="2">
        <v>1</v>
      </c>
      <c r="G195" s="55"/>
      <c r="H195" s="6"/>
      <c r="I195" s="55"/>
      <c r="J195" s="6">
        <f t="shared" ref="J195:J196" si="52">PRODUCT(D195:I195)</f>
        <v>1</v>
      </c>
      <c r="K195" s="3"/>
      <c r="L195" s="3"/>
    </row>
    <row r="196" spans="1:17" ht="24.9" customHeight="1" x14ac:dyDescent="0.3">
      <c r="A196" s="53"/>
      <c r="B196" s="2"/>
      <c r="C196" s="3" t="s">
        <v>269</v>
      </c>
      <c r="D196" s="2">
        <v>1</v>
      </c>
      <c r="E196" s="2">
        <v>1</v>
      </c>
      <c r="F196" s="2">
        <v>1</v>
      </c>
      <c r="G196" s="55"/>
      <c r="H196" s="6"/>
      <c r="I196" s="55"/>
      <c r="J196" s="6">
        <f t="shared" si="52"/>
        <v>1</v>
      </c>
      <c r="K196" s="3"/>
      <c r="L196" s="3"/>
    </row>
    <row r="197" spans="1:17" ht="24.9" customHeight="1" x14ac:dyDescent="0.3">
      <c r="A197" s="53"/>
      <c r="B197" s="2"/>
      <c r="C197" s="3"/>
      <c r="D197" s="2"/>
      <c r="E197" s="2"/>
      <c r="F197" s="54"/>
      <c r="G197" s="55"/>
      <c r="H197" s="6"/>
      <c r="I197" s="55" t="s">
        <v>7</v>
      </c>
      <c r="J197" s="6">
        <f>SUM(J195:J196)</f>
        <v>2</v>
      </c>
      <c r="K197" s="3"/>
      <c r="L197" s="3" t="s">
        <v>324</v>
      </c>
    </row>
    <row r="198" spans="1:17" ht="87.75" customHeight="1" x14ac:dyDescent="0.3">
      <c r="A198" s="53">
        <v>11</v>
      </c>
      <c r="B198" s="2"/>
      <c r="C198" s="5" t="s">
        <v>325</v>
      </c>
      <c r="D198" s="2"/>
      <c r="E198" s="2"/>
      <c r="F198" s="54"/>
      <c r="G198" s="55"/>
      <c r="H198" s="6"/>
      <c r="I198" s="55"/>
      <c r="J198" s="6"/>
      <c r="K198" s="3"/>
      <c r="L198" s="3"/>
      <c r="Q198" s="7">
        <v>1.2</v>
      </c>
    </row>
    <row r="199" spans="1:17" ht="24.9" customHeight="1" x14ac:dyDescent="0.3">
      <c r="A199" s="53"/>
      <c r="B199" s="2"/>
      <c r="C199" s="3" t="s">
        <v>294</v>
      </c>
      <c r="D199" s="2">
        <v>1</v>
      </c>
      <c r="E199" s="2">
        <v>1</v>
      </c>
      <c r="F199" s="2">
        <v>1</v>
      </c>
      <c r="G199" s="55"/>
      <c r="H199" s="6"/>
      <c r="I199" s="55"/>
      <c r="J199" s="6">
        <f t="shared" ref="J199" si="53">PRODUCT(D199:I199)</f>
        <v>1</v>
      </c>
      <c r="K199" s="3"/>
      <c r="L199" s="3"/>
    </row>
    <row r="200" spans="1:17" ht="24.9" customHeight="1" x14ac:dyDescent="0.3">
      <c r="A200" s="53"/>
      <c r="B200" s="2"/>
      <c r="C200" s="3"/>
      <c r="D200" s="2"/>
      <c r="E200" s="2"/>
      <c r="F200" s="54"/>
      <c r="G200" s="55"/>
      <c r="H200" s="6"/>
      <c r="I200" s="55" t="s">
        <v>7</v>
      </c>
      <c r="J200" s="6">
        <f>SUM(J198:J199)</f>
        <v>1</v>
      </c>
      <c r="K200" s="3"/>
      <c r="L200" s="3" t="s">
        <v>1</v>
      </c>
    </row>
    <row r="201" spans="1:17" ht="91.5" customHeight="1" x14ac:dyDescent="0.3">
      <c r="A201" s="53">
        <v>12</v>
      </c>
      <c r="B201" s="2"/>
      <c r="C201" s="5" t="s">
        <v>326</v>
      </c>
      <c r="D201" s="2"/>
      <c r="E201" s="2"/>
      <c r="F201" s="54"/>
      <c r="G201" s="55"/>
      <c r="H201" s="6"/>
      <c r="I201" s="55"/>
      <c r="J201" s="6"/>
      <c r="K201" s="3"/>
      <c r="L201" s="3"/>
    </row>
    <row r="202" spans="1:17" ht="24.9" customHeight="1" x14ac:dyDescent="0.3">
      <c r="A202" s="53"/>
      <c r="B202" s="2"/>
      <c r="C202" s="3" t="s">
        <v>255</v>
      </c>
      <c r="D202" s="2">
        <v>1</v>
      </c>
      <c r="E202" s="2">
        <v>1</v>
      </c>
      <c r="F202" s="2">
        <v>1</v>
      </c>
      <c r="G202" s="55"/>
      <c r="H202" s="6"/>
      <c r="I202" s="55"/>
      <c r="J202" s="6">
        <f t="shared" ref="J202" si="54">PRODUCT(D202:I202)</f>
        <v>1</v>
      </c>
      <c r="K202" s="3"/>
      <c r="L202" s="3"/>
    </row>
    <row r="203" spans="1:17" ht="24.9" customHeight="1" x14ac:dyDescent="0.3">
      <c r="A203" s="53"/>
      <c r="B203" s="2"/>
      <c r="C203" s="3"/>
      <c r="D203" s="2"/>
      <c r="E203" s="2"/>
      <c r="F203" s="54"/>
      <c r="G203" s="55"/>
      <c r="H203" s="6"/>
      <c r="I203" s="55" t="s">
        <v>7</v>
      </c>
      <c r="J203" s="6">
        <f>SUM(J201:J202)</f>
        <v>1</v>
      </c>
      <c r="K203" s="3"/>
      <c r="L203" s="3" t="s">
        <v>1</v>
      </c>
    </row>
    <row r="204" spans="1:17" ht="42.75" customHeight="1" x14ac:dyDescent="0.3">
      <c r="A204" s="53">
        <v>13</v>
      </c>
      <c r="B204" s="2"/>
      <c r="C204" s="5" t="s">
        <v>327</v>
      </c>
      <c r="D204" s="2"/>
      <c r="E204" s="2"/>
      <c r="F204" s="54"/>
      <c r="G204" s="55"/>
      <c r="H204" s="6"/>
      <c r="I204" s="55"/>
      <c r="J204" s="6"/>
      <c r="K204" s="3"/>
      <c r="L204" s="3"/>
    </row>
    <row r="205" spans="1:17" ht="24.9" customHeight="1" x14ac:dyDescent="0.3">
      <c r="A205" s="53"/>
      <c r="B205" s="2"/>
      <c r="C205" s="3" t="s">
        <v>264</v>
      </c>
      <c r="D205" s="2">
        <v>1</v>
      </c>
      <c r="E205" s="2">
        <v>2</v>
      </c>
      <c r="F205" s="2">
        <v>1</v>
      </c>
      <c r="G205" s="55"/>
      <c r="H205" s="6"/>
      <c r="I205" s="55"/>
      <c r="J205" s="6">
        <f t="shared" ref="J205" si="55">PRODUCT(D205:I205)</f>
        <v>2</v>
      </c>
      <c r="K205" s="3"/>
      <c r="L205" s="3"/>
    </row>
    <row r="206" spans="1:17" ht="24.9" customHeight="1" x14ac:dyDescent="0.3">
      <c r="A206" s="53"/>
      <c r="B206" s="2"/>
      <c r="C206" s="3"/>
      <c r="D206" s="2"/>
      <c r="E206" s="2"/>
      <c r="F206" s="54"/>
      <c r="G206" s="55"/>
      <c r="H206" s="6"/>
      <c r="I206" s="55" t="s">
        <v>7</v>
      </c>
      <c r="J206" s="6">
        <f>SUM(J204:J205)</f>
        <v>2</v>
      </c>
      <c r="K206" s="3"/>
      <c r="L206" s="3" t="s">
        <v>324</v>
      </c>
    </row>
    <row r="207" spans="1:17" ht="24.9" customHeight="1" x14ac:dyDescent="0.3">
      <c r="A207" s="53">
        <v>14</v>
      </c>
      <c r="B207" s="2"/>
      <c r="C207" s="3" t="s">
        <v>328</v>
      </c>
      <c r="D207" s="2"/>
      <c r="E207" s="2"/>
      <c r="F207" s="54"/>
      <c r="G207" s="55"/>
      <c r="H207" s="6"/>
      <c r="I207" s="55"/>
      <c r="J207" s="6"/>
      <c r="K207" s="3"/>
      <c r="L207" s="3"/>
    </row>
    <row r="208" spans="1:17" ht="24.9" customHeight="1" x14ac:dyDescent="0.3">
      <c r="A208" s="53"/>
      <c r="B208" s="2"/>
      <c r="C208" s="3" t="s">
        <v>294</v>
      </c>
      <c r="D208" s="2">
        <v>1</v>
      </c>
      <c r="E208" s="2">
        <v>1</v>
      </c>
      <c r="F208" s="2">
        <v>1</v>
      </c>
      <c r="G208" s="55"/>
      <c r="H208" s="6"/>
      <c r="I208" s="55"/>
      <c r="J208" s="6">
        <f t="shared" ref="J208:J209" si="56">PRODUCT(D208:I208)</f>
        <v>1</v>
      </c>
      <c r="K208" s="3"/>
      <c r="L208" s="3"/>
    </row>
    <row r="209" spans="1:17" ht="24.9" customHeight="1" x14ac:dyDescent="0.3">
      <c r="A209" s="53"/>
      <c r="B209" s="2"/>
      <c r="C209" s="3" t="s">
        <v>269</v>
      </c>
      <c r="D209" s="2">
        <v>1</v>
      </c>
      <c r="E209" s="2">
        <v>1</v>
      </c>
      <c r="F209" s="2">
        <v>1</v>
      </c>
      <c r="G209" s="55"/>
      <c r="H209" s="6"/>
      <c r="I209" s="55"/>
      <c r="J209" s="6">
        <f t="shared" si="56"/>
        <v>1</v>
      </c>
      <c r="K209" s="3"/>
      <c r="L209" s="3"/>
    </row>
    <row r="210" spans="1:17" ht="24.9" customHeight="1" x14ac:dyDescent="0.3">
      <c r="A210" s="53"/>
      <c r="B210" s="2"/>
      <c r="C210" s="3"/>
      <c r="D210" s="2"/>
      <c r="E210" s="2"/>
      <c r="F210" s="54"/>
      <c r="G210" s="55"/>
      <c r="H210" s="6"/>
      <c r="I210" s="55" t="s">
        <v>7</v>
      </c>
      <c r="J210" s="6">
        <f>SUM(J208:J209)</f>
        <v>2</v>
      </c>
      <c r="K210" s="3"/>
      <c r="L210" s="3" t="s">
        <v>324</v>
      </c>
    </row>
    <row r="211" spans="1:17" ht="41.25" customHeight="1" x14ac:dyDescent="0.3">
      <c r="A211" s="53">
        <v>15</v>
      </c>
      <c r="B211" s="2"/>
      <c r="C211" s="5" t="s">
        <v>329</v>
      </c>
      <c r="D211" s="2"/>
      <c r="E211" s="2"/>
      <c r="F211" s="54"/>
      <c r="G211" s="55"/>
      <c r="H211" s="6"/>
      <c r="I211" s="55"/>
      <c r="J211" s="6"/>
      <c r="K211" s="3"/>
      <c r="L211" s="3"/>
      <c r="Q211" s="7">
        <v>7.8</v>
      </c>
    </row>
    <row r="212" spans="1:17" ht="24.9" customHeight="1" x14ac:dyDescent="0.3">
      <c r="A212" s="53"/>
      <c r="B212" s="2"/>
      <c r="C212" s="3" t="s">
        <v>322</v>
      </c>
      <c r="D212" s="2">
        <v>1</v>
      </c>
      <c r="E212" s="2">
        <v>2</v>
      </c>
      <c r="F212" s="2">
        <v>1</v>
      </c>
      <c r="G212" s="55"/>
      <c r="H212" s="6"/>
      <c r="I212" s="55"/>
      <c r="J212" s="6">
        <f t="shared" ref="J212" si="57">PRODUCT(D212:I212)</f>
        <v>2</v>
      </c>
      <c r="K212" s="3"/>
      <c r="L212" s="3"/>
    </row>
    <row r="213" spans="1:17" ht="24.9" customHeight="1" x14ac:dyDescent="0.3">
      <c r="A213" s="53"/>
      <c r="B213" s="2"/>
      <c r="C213" s="3"/>
      <c r="D213" s="2"/>
      <c r="E213" s="2"/>
      <c r="F213" s="54"/>
      <c r="G213" s="55"/>
      <c r="H213" s="6"/>
      <c r="I213" s="55" t="s">
        <v>7</v>
      </c>
      <c r="J213" s="6">
        <f>SUM(J212:J212)</f>
        <v>2</v>
      </c>
      <c r="K213" s="3"/>
      <c r="L213" s="3" t="s">
        <v>324</v>
      </c>
    </row>
    <row r="214" spans="1:17" ht="24.9" customHeight="1" x14ac:dyDescent="0.3">
      <c r="A214" s="2">
        <v>16</v>
      </c>
      <c r="B214" s="2"/>
      <c r="C214" s="3" t="s">
        <v>28</v>
      </c>
      <c r="D214" s="3"/>
      <c r="E214" s="3"/>
      <c r="F214" s="2"/>
      <c r="G214" s="2"/>
      <c r="H214" s="2"/>
      <c r="I214" s="2"/>
      <c r="J214" s="2" t="s">
        <v>12</v>
      </c>
      <c r="K214" s="3"/>
      <c r="L214" s="3"/>
    </row>
    <row r="215" spans="1:17" ht="24.9" customHeight="1" x14ac:dyDescent="0.3">
      <c r="A215" s="2">
        <v>17</v>
      </c>
      <c r="B215" s="2"/>
      <c r="C215" s="3" t="s">
        <v>29</v>
      </c>
      <c r="D215" s="3"/>
      <c r="E215" s="3"/>
      <c r="F215" s="2"/>
      <c r="G215" s="2"/>
      <c r="H215" s="2"/>
      <c r="I215" s="2"/>
      <c r="J215" s="2" t="s">
        <v>12</v>
      </c>
      <c r="K215" s="3"/>
      <c r="L215" s="3"/>
    </row>
    <row r="216" spans="1:17" ht="24.9" customHeight="1" x14ac:dyDescent="0.3">
      <c r="A216" s="2">
        <v>18</v>
      </c>
      <c r="B216" s="2"/>
      <c r="C216" s="77" t="s">
        <v>30</v>
      </c>
      <c r="D216" s="77"/>
      <c r="E216" s="77"/>
      <c r="F216" s="77"/>
      <c r="G216" s="2"/>
      <c r="H216" s="2"/>
      <c r="I216" s="2"/>
      <c r="J216" s="2" t="s">
        <v>12</v>
      </c>
      <c r="K216" s="3"/>
      <c r="L216" s="3"/>
    </row>
    <row r="217" spans="1:17" ht="24.9" customHeight="1" x14ac:dyDescent="0.3">
      <c r="A217" s="2">
        <v>19</v>
      </c>
      <c r="B217" s="2"/>
      <c r="C217" s="77" t="s">
        <v>26</v>
      </c>
      <c r="D217" s="77"/>
      <c r="E217" s="77"/>
      <c r="F217" s="77"/>
      <c r="G217" s="2"/>
      <c r="H217" s="2"/>
      <c r="I217" s="2"/>
      <c r="J217" s="2" t="s">
        <v>12</v>
      </c>
      <c r="K217" s="3"/>
      <c r="L217" s="3"/>
    </row>
    <row r="218" spans="1:17" ht="24.9" customHeight="1" x14ac:dyDescent="0.3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3"/>
      <c r="L218" s="3"/>
    </row>
    <row r="228" ht="25.5" customHeight="1" x14ac:dyDescent="0.3"/>
    <row r="229" ht="25.5" customHeight="1" x14ac:dyDescent="0.3"/>
  </sheetData>
  <mergeCells count="7">
    <mergeCell ref="A2:L2"/>
    <mergeCell ref="A3:L3"/>
    <mergeCell ref="C216:F216"/>
    <mergeCell ref="C217:F217"/>
    <mergeCell ref="C5:J5"/>
    <mergeCell ref="D6:F6"/>
    <mergeCell ref="A4:L4"/>
  </mergeCells>
  <pageMargins left="0.25" right="0.25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view="pageBreakPreview" zoomScaleNormal="96" zoomScaleSheetLayoutView="100" workbookViewId="0">
      <selection activeCell="J38" sqref="J38"/>
    </sheetView>
  </sheetViews>
  <sheetFormatPr defaultRowHeight="14.4" x14ac:dyDescent="0.3"/>
  <cols>
    <col min="1" max="1" width="6" customWidth="1"/>
    <col min="2" max="2" width="7.5546875" customWidth="1"/>
    <col min="3" max="3" width="9.109375" customWidth="1"/>
    <col min="4" max="4" width="38.6640625" customWidth="1"/>
    <col min="5" max="5" width="13.5546875" customWidth="1"/>
    <col min="6" max="6" width="9.109375" style="1"/>
    <col min="7" max="7" width="15" customWidth="1"/>
  </cols>
  <sheetData>
    <row r="1" spans="1:7" ht="25.5" customHeight="1" x14ac:dyDescent="0.3">
      <c r="A1" s="82" t="s">
        <v>15</v>
      </c>
      <c r="B1" s="82"/>
      <c r="C1" s="82"/>
      <c r="D1" s="82"/>
      <c r="E1" s="82"/>
      <c r="F1" s="82"/>
      <c r="G1" s="82"/>
    </row>
    <row r="2" spans="1:7" ht="21.75" customHeight="1" x14ac:dyDescent="0.3">
      <c r="A2" s="82" t="s">
        <v>16</v>
      </c>
      <c r="B2" s="82"/>
      <c r="C2" s="82"/>
      <c r="D2" s="82"/>
      <c r="E2" s="82"/>
      <c r="F2" s="82"/>
      <c r="G2" s="82"/>
    </row>
    <row r="3" spans="1:7" ht="51" customHeight="1" x14ac:dyDescent="0.3">
      <c r="A3" s="83" t="s">
        <v>17</v>
      </c>
      <c r="B3" s="84"/>
      <c r="C3" s="85"/>
      <c r="D3" s="86" t="s">
        <v>330</v>
      </c>
      <c r="E3" s="87"/>
      <c r="F3" s="87"/>
      <c r="G3" s="88"/>
    </row>
    <row r="4" spans="1:7" ht="24.75" customHeight="1" x14ac:dyDescent="0.3">
      <c r="A4" s="11"/>
      <c r="B4" s="11"/>
      <c r="C4" s="11"/>
      <c r="D4" s="11" t="s">
        <v>9</v>
      </c>
      <c r="E4" s="11"/>
      <c r="F4" s="11"/>
      <c r="G4" s="11"/>
    </row>
    <row r="5" spans="1:7" ht="49.5" customHeight="1" x14ac:dyDescent="0.3">
      <c r="A5" s="11" t="s">
        <v>18</v>
      </c>
      <c r="B5" s="11" t="s">
        <v>19</v>
      </c>
      <c r="C5" s="11" t="s">
        <v>5</v>
      </c>
      <c r="D5" s="11" t="s">
        <v>0</v>
      </c>
      <c r="E5" s="11" t="s">
        <v>10</v>
      </c>
      <c r="F5" s="11" t="s">
        <v>20</v>
      </c>
      <c r="G5" s="11" t="s">
        <v>11</v>
      </c>
    </row>
    <row r="6" spans="1:7" ht="86.25" customHeight="1" x14ac:dyDescent="0.3">
      <c r="A6" s="12">
        <v>1</v>
      </c>
      <c r="B6" s="2"/>
      <c r="C6" s="6">
        <f>Detail!J13</f>
        <v>73.600000000000009</v>
      </c>
      <c r="D6" s="5" t="s">
        <v>232</v>
      </c>
      <c r="E6" s="73">
        <v>630</v>
      </c>
      <c r="F6" s="2" t="s">
        <v>8</v>
      </c>
      <c r="G6" s="6">
        <f t="shared" ref="G6:G15" si="0">E6*C6</f>
        <v>46368.000000000007</v>
      </c>
    </row>
    <row r="7" spans="1:7" ht="29.25" customHeight="1" x14ac:dyDescent="0.3">
      <c r="A7" s="12"/>
      <c r="B7" s="2"/>
      <c r="C7" s="6"/>
      <c r="D7" s="5"/>
      <c r="E7" s="6" t="s">
        <v>371</v>
      </c>
      <c r="F7" s="2"/>
      <c r="G7" s="6"/>
    </row>
    <row r="8" spans="1:7" ht="63.75" customHeight="1" x14ac:dyDescent="0.3">
      <c r="A8" s="12">
        <v>2</v>
      </c>
      <c r="B8" s="2">
        <v>44.2</v>
      </c>
      <c r="C8" s="6"/>
      <c r="D8" s="5" t="s">
        <v>237</v>
      </c>
      <c r="E8" s="6"/>
      <c r="F8" s="2"/>
      <c r="G8" s="6"/>
    </row>
    <row r="9" spans="1:7" ht="36" customHeight="1" x14ac:dyDescent="0.3">
      <c r="A9" s="12"/>
      <c r="B9" s="2"/>
      <c r="C9" s="6">
        <f>Detail!J17</f>
        <v>2</v>
      </c>
      <c r="D9" s="5" t="s">
        <v>238</v>
      </c>
      <c r="E9" s="6">
        <f>Data!F58</f>
        <v>1720.87</v>
      </c>
      <c r="F9" s="2" t="s">
        <v>1</v>
      </c>
      <c r="G9" s="6">
        <f t="shared" ref="G9:G10" si="1">E9*C9</f>
        <v>3441.74</v>
      </c>
    </row>
    <row r="10" spans="1:7" ht="36" customHeight="1" x14ac:dyDescent="0.3">
      <c r="A10" s="12"/>
      <c r="B10" s="2"/>
      <c r="C10" s="6">
        <f>Detail!J20</f>
        <v>6</v>
      </c>
      <c r="D10" s="5" t="s">
        <v>239</v>
      </c>
      <c r="E10" s="6">
        <f>Data!F65</f>
        <v>395.36</v>
      </c>
      <c r="F10" s="2" t="s">
        <v>8</v>
      </c>
      <c r="G10" s="6">
        <f t="shared" si="1"/>
        <v>2372.16</v>
      </c>
    </row>
    <row r="11" spans="1:7" ht="73.5" customHeight="1" x14ac:dyDescent="0.3">
      <c r="A11" s="12">
        <v>3</v>
      </c>
      <c r="B11" s="2">
        <v>44.6</v>
      </c>
      <c r="C11" s="6">
        <f>Detail!J24</f>
        <v>21</v>
      </c>
      <c r="D11" s="5" t="s">
        <v>331</v>
      </c>
      <c r="E11" s="6">
        <f>Data!F91</f>
        <v>310.89999999999998</v>
      </c>
      <c r="F11" s="2" t="s">
        <v>8</v>
      </c>
      <c r="G11" s="6">
        <f t="shared" si="0"/>
        <v>6528.9</v>
      </c>
    </row>
    <row r="12" spans="1:7" ht="39" customHeight="1" x14ac:dyDescent="0.3">
      <c r="A12" s="12">
        <v>4</v>
      </c>
      <c r="B12" s="2">
        <v>33</v>
      </c>
      <c r="C12" s="6">
        <f>Detail!J29</f>
        <v>17</v>
      </c>
      <c r="D12" s="41" t="s">
        <v>290</v>
      </c>
      <c r="E12" s="6">
        <f>Data!F103</f>
        <v>207.5</v>
      </c>
      <c r="F12" s="2" t="s">
        <v>145</v>
      </c>
      <c r="G12" s="6">
        <f t="shared" si="0"/>
        <v>3527.5</v>
      </c>
    </row>
    <row r="13" spans="1:7" ht="50.25" customHeight="1" x14ac:dyDescent="0.3">
      <c r="A13" s="12">
        <v>5</v>
      </c>
      <c r="B13" s="2">
        <v>28</v>
      </c>
      <c r="C13" s="6">
        <f>Detail!J35</f>
        <v>9.5</v>
      </c>
      <c r="D13" s="42" t="s">
        <v>293</v>
      </c>
      <c r="E13" s="6">
        <f>Data!F117</f>
        <v>421.92</v>
      </c>
      <c r="F13" s="2" t="s">
        <v>145</v>
      </c>
      <c r="G13" s="6">
        <f t="shared" ref="G13" si="2">E13*C13</f>
        <v>4008.2400000000002</v>
      </c>
    </row>
    <row r="14" spans="1:7" ht="72.75" customHeight="1" x14ac:dyDescent="0.3">
      <c r="A14" s="12">
        <v>6</v>
      </c>
      <c r="B14" s="2"/>
      <c r="C14" s="6">
        <f>Detail!J136</f>
        <v>778</v>
      </c>
      <c r="D14" s="41" t="s">
        <v>283</v>
      </c>
      <c r="E14" s="6">
        <f>Data!F132</f>
        <v>106.57</v>
      </c>
      <c r="F14" s="2" t="s">
        <v>145</v>
      </c>
      <c r="G14" s="6">
        <f t="shared" ref="G14" si="3">E14*C14</f>
        <v>82911.459999999992</v>
      </c>
    </row>
    <row r="15" spans="1:7" ht="67.5" customHeight="1" x14ac:dyDescent="0.3">
      <c r="A15" s="12">
        <v>7</v>
      </c>
      <c r="B15" s="12"/>
      <c r="C15" s="13">
        <f>Detail!J158</f>
        <v>926.30000000000007</v>
      </c>
      <c r="D15" s="10" t="s">
        <v>284</v>
      </c>
      <c r="E15" s="6">
        <f>Data!F141</f>
        <v>141.22999999999999</v>
      </c>
      <c r="F15" s="2" t="s">
        <v>145</v>
      </c>
      <c r="G15" s="6">
        <f t="shared" si="0"/>
        <v>130821.349</v>
      </c>
    </row>
    <row r="16" spans="1:7" ht="37.5" customHeight="1" x14ac:dyDescent="0.3">
      <c r="A16" s="12">
        <v>8</v>
      </c>
      <c r="B16" s="12"/>
      <c r="C16" s="13">
        <f>Detail!J174</f>
        <v>117.80000000000001</v>
      </c>
      <c r="D16" s="10" t="s">
        <v>295</v>
      </c>
      <c r="E16" s="6">
        <f>Data!F165</f>
        <v>120.56</v>
      </c>
      <c r="F16" s="2" t="s">
        <v>145</v>
      </c>
      <c r="G16" s="6">
        <f t="shared" ref="G16:G17" si="4">E16*C16</f>
        <v>14201.968000000001</v>
      </c>
    </row>
    <row r="17" spans="1:7" ht="45" customHeight="1" x14ac:dyDescent="0.3">
      <c r="A17" s="12">
        <v>9</v>
      </c>
      <c r="B17" s="12"/>
      <c r="C17" s="13">
        <f>Detail!J188</f>
        <v>187.20000000000002</v>
      </c>
      <c r="D17" s="5" t="s">
        <v>306</v>
      </c>
      <c r="E17" s="6">
        <f>Data!F153</f>
        <v>137.94</v>
      </c>
      <c r="F17" s="2" t="s">
        <v>145</v>
      </c>
      <c r="G17" s="6">
        <f t="shared" si="4"/>
        <v>25822.368000000002</v>
      </c>
    </row>
    <row r="18" spans="1:7" ht="78" customHeight="1" x14ac:dyDescent="0.3">
      <c r="A18" s="12">
        <v>10</v>
      </c>
      <c r="B18" s="12"/>
      <c r="C18" s="13"/>
      <c r="D18" s="10" t="s">
        <v>320</v>
      </c>
      <c r="E18" s="6"/>
      <c r="F18" s="12"/>
      <c r="G18" s="6"/>
    </row>
    <row r="19" spans="1:7" ht="24" customHeight="1" x14ac:dyDescent="0.3">
      <c r="A19" s="12"/>
      <c r="B19" s="12"/>
      <c r="C19" s="13">
        <f>Detail!J193</f>
        <v>5</v>
      </c>
      <c r="D19" s="10" t="s">
        <v>321</v>
      </c>
      <c r="E19" s="6">
        <f>Data!F167</f>
        <v>1340</v>
      </c>
      <c r="F19" s="2" t="s">
        <v>1</v>
      </c>
      <c r="G19" s="6">
        <f t="shared" ref="G19" si="5">E19*C19</f>
        <v>6700</v>
      </c>
    </row>
    <row r="20" spans="1:7" ht="24" customHeight="1" x14ac:dyDescent="0.3">
      <c r="A20" s="12"/>
      <c r="B20" s="12"/>
      <c r="C20" s="13">
        <f>Detail!J197</f>
        <v>2</v>
      </c>
      <c r="D20" s="10" t="s">
        <v>323</v>
      </c>
      <c r="E20" s="6">
        <f>Data!F168</f>
        <v>1344</v>
      </c>
      <c r="F20" s="2" t="s">
        <v>1</v>
      </c>
      <c r="G20" s="6">
        <f t="shared" ref="G20:G23" si="6">E20*C20</f>
        <v>2688</v>
      </c>
    </row>
    <row r="21" spans="1:7" ht="102.75" customHeight="1" x14ac:dyDescent="0.3">
      <c r="A21" s="12">
        <v>11</v>
      </c>
      <c r="B21" s="12"/>
      <c r="C21" s="13">
        <f>Detail!J200</f>
        <v>1</v>
      </c>
      <c r="D21" s="10" t="s">
        <v>325</v>
      </c>
      <c r="E21" s="6">
        <f>Data!F169</f>
        <v>688</v>
      </c>
      <c r="F21" s="2" t="s">
        <v>1</v>
      </c>
      <c r="G21" s="6">
        <f t="shared" si="6"/>
        <v>688</v>
      </c>
    </row>
    <row r="22" spans="1:7" ht="99" customHeight="1" x14ac:dyDescent="0.3">
      <c r="A22" s="12">
        <v>12</v>
      </c>
      <c r="B22" s="12"/>
      <c r="C22" s="13">
        <f>Detail!J203</f>
        <v>1</v>
      </c>
      <c r="D22" s="10" t="s">
        <v>326</v>
      </c>
      <c r="E22" s="6">
        <f>Data!F170</f>
        <v>932</v>
      </c>
      <c r="F22" s="2" t="s">
        <v>1</v>
      </c>
      <c r="G22" s="6">
        <f t="shared" si="6"/>
        <v>932</v>
      </c>
    </row>
    <row r="23" spans="1:7" ht="41.25" customHeight="1" x14ac:dyDescent="0.3">
      <c r="A23" s="12">
        <v>13</v>
      </c>
      <c r="B23" s="12"/>
      <c r="C23" s="13">
        <f>Detail!J206</f>
        <v>2</v>
      </c>
      <c r="D23" s="10" t="s">
        <v>327</v>
      </c>
      <c r="E23" s="6">
        <v>635</v>
      </c>
      <c r="F23" s="2" t="s">
        <v>1</v>
      </c>
      <c r="G23" s="6">
        <f t="shared" si="6"/>
        <v>1270</v>
      </c>
    </row>
    <row r="24" spans="1:7" ht="48" customHeight="1" x14ac:dyDescent="0.3">
      <c r="A24" s="12">
        <v>14</v>
      </c>
      <c r="B24" s="12"/>
      <c r="C24" s="13">
        <f>Detail!J210</f>
        <v>2</v>
      </c>
      <c r="D24" s="10" t="s">
        <v>328</v>
      </c>
      <c r="E24" s="6">
        <v>81</v>
      </c>
      <c r="F24" s="2" t="s">
        <v>1</v>
      </c>
      <c r="G24" s="6">
        <f t="shared" ref="G24:G25" si="7">E24*C24</f>
        <v>162</v>
      </c>
    </row>
    <row r="25" spans="1:7" ht="48" customHeight="1" x14ac:dyDescent="0.3">
      <c r="A25" s="12">
        <v>15</v>
      </c>
      <c r="B25" s="12"/>
      <c r="C25" s="13">
        <f>Detail!J213</f>
        <v>2</v>
      </c>
      <c r="D25" s="10" t="s">
        <v>329</v>
      </c>
      <c r="E25" s="6">
        <v>2991</v>
      </c>
      <c r="F25" s="2" t="s">
        <v>1</v>
      </c>
      <c r="G25" s="6">
        <f t="shared" si="7"/>
        <v>5982</v>
      </c>
    </row>
    <row r="26" spans="1:7" ht="25.5" customHeight="1" x14ac:dyDescent="0.3">
      <c r="A26" s="2"/>
      <c r="B26" s="2"/>
      <c r="C26" s="2"/>
      <c r="D26" s="4" t="s">
        <v>21</v>
      </c>
      <c r="E26" s="6"/>
      <c r="F26" s="6"/>
      <c r="G26" s="9">
        <f>SUM(G6:G25)</f>
        <v>338425.685</v>
      </c>
    </row>
    <row r="27" spans="1:7" ht="23.25" customHeight="1" x14ac:dyDescent="0.3">
      <c r="A27" s="2">
        <v>16</v>
      </c>
      <c r="B27" s="2"/>
      <c r="C27" s="2"/>
      <c r="D27" s="3" t="s">
        <v>22</v>
      </c>
      <c r="E27" s="2"/>
      <c r="F27" s="6"/>
      <c r="G27" s="6">
        <f>G26*6%</f>
        <v>20305.541099999999</v>
      </c>
    </row>
    <row r="28" spans="1:7" ht="24" customHeight="1" x14ac:dyDescent="0.3">
      <c r="A28" s="2">
        <v>17</v>
      </c>
      <c r="B28" s="2"/>
      <c r="C28" s="2"/>
      <c r="D28" s="3" t="s">
        <v>23</v>
      </c>
      <c r="E28" s="2"/>
      <c r="F28" s="6"/>
      <c r="G28" s="6">
        <f>6%*G26</f>
        <v>20305.541099999999</v>
      </c>
    </row>
    <row r="29" spans="1:7" ht="27" customHeight="1" x14ac:dyDescent="0.3">
      <c r="A29" s="2"/>
      <c r="B29" s="2"/>
      <c r="C29" s="2"/>
      <c r="D29" s="4" t="s">
        <v>24</v>
      </c>
      <c r="E29" s="2"/>
      <c r="F29" s="6"/>
      <c r="G29" s="9">
        <f>SUM(G26:G28)</f>
        <v>379036.76719999994</v>
      </c>
    </row>
    <row r="30" spans="1:7" ht="23.25" customHeight="1" x14ac:dyDescent="0.3">
      <c r="A30" s="2">
        <v>18</v>
      </c>
      <c r="B30" s="2"/>
      <c r="C30" s="2"/>
      <c r="D30" s="3" t="s">
        <v>25</v>
      </c>
      <c r="E30" s="2"/>
      <c r="F30" s="6"/>
      <c r="G30" s="6">
        <f>G29*1%</f>
        <v>3790.3676719999994</v>
      </c>
    </row>
    <row r="31" spans="1:7" ht="24.75" customHeight="1" x14ac:dyDescent="0.3">
      <c r="A31" s="2">
        <v>19</v>
      </c>
      <c r="B31" s="2"/>
      <c r="C31" s="2"/>
      <c r="D31" s="3" t="s">
        <v>26</v>
      </c>
      <c r="E31" s="2"/>
      <c r="F31" s="6"/>
      <c r="G31" s="6">
        <f>G29*7.5%</f>
        <v>28427.757539999995</v>
      </c>
    </row>
    <row r="32" spans="1:7" ht="24.75" customHeight="1" x14ac:dyDescent="0.3">
      <c r="A32" s="2"/>
      <c r="B32" s="2"/>
      <c r="C32" s="2"/>
      <c r="D32" s="3"/>
      <c r="E32" s="2"/>
      <c r="F32" s="6"/>
      <c r="G32" s="6">
        <f>SUM(G29:G31)</f>
        <v>411254.89241199999</v>
      </c>
    </row>
    <row r="33" spans="1:7" ht="24.75" customHeight="1" x14ac:dyDescent="0.3">
      <c r="A33" s="2"/>
      <c r="B33" s="2"/>
      <c r="C33" s="2"/>
      <c r="D33" s="3" t="s">
        <v>27</v>
      </c>
      <c r="E33" s="6"/>
      <c r="F33" s="43">
        <f>G32/100000</f>
        <v>4.1125489241199995</v>
      </c>
      <c r="G33" s="6" t="s">
        <v>31</v>
      </c>
    </row>
    <row r="34" spans="1:7" ht="24.75" hidden="1" customHeight="1" x14ac:dyDescent="0.3">
      <c r="A34" s="2">
        <v>14</v>
      </c>
      <c r="B34" s="2"/>
      <c r="C34" s="2"/>
      <c r="D34" s="3" t="s">
        <v>180</v>
      </c>
      <c r="E34" s="2"/>
      <c r="F34" s="6"/>
      <c r="G34" s="6">
        <f>10%*G29</f>
        <v>37903.676719999996</v>
      </c>
    </row>
    <row r="35" spans="1:7" ht="23.25" hidden="1" customHeight="1" x14ac:dyDescent="0.3">
      <c r="A35" s="2"/>
      <c r="B35" s="2"/>
      <c r="C35" s="2"/>
      <c r="D35" s="2" t="s">
        <v>27</v>
      </c>
      <c r="E35" s="2"/>
      <c r="F35" s="6"/>
      <c r="G35" s="16">
        <f>SUM(G32:G34)</f>
        <v>449158.56913199998</v>
      </c>
    </row>
    <row r="36" spans="1:7" ht="24.75" hidden="1" customHeight="1" x14ac:dyDescent="0.3">
      <c r="A36" s="2"/>
      <c r="B36" s="2"/>
      <c r="C36" s="2"/>
      <c r="D36" s="3" t="s">
        <v>181</v>
      </c>
      <c r="E36" s="14" t="s">
        <v>32</v>
      </c>
      <c r="F36" s="40">
        <f>G35/100000</f>
        <v>4.4915856913200001</v>
      </c>
      <c r="G36" s="15" t="s">
        <v>31</v>
      </c>
    </row>
  </sheetData>
  <mergeCells count="4">
    <mergeCell ref="A1:G1"/>
    <mergeCell ref="A2:G2"/>
    <mergeCell ref="A3:C3"/>
    <mergeCell ref="D3:G3"/>
  </mergeCells>
  <pageMargins left="0.25" right="0.25" top="0.75" bottom="0.75" header="0.3" footer="0.3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view="pageBreakPreview" zoomScaleSheetLayoutView="100" workbookViewId="0">
      <selection activeCell="J4" sqref="J4"/>
    </sheetView>
  </sheetViews>
  <sheetFormatPr defaultColWidth="9.109375" defaultRowHeight="24.9" customHeight="1" x14ac:dyDescent="0.3"/>
  <cols>
    <col min="1" max="1" width="10.33203125" style="47" customWidth="1"/>
    <col min="2" max="2" width="11.109375" style="47" customWidth="1"/>
    <col min="3" max="3" width="37.44140625" style="61" customWidth="1"/>
    <col min="4" max="4" width="12.44140625" style="47" customWidth="1"/>
    <col min="5" max="5" width="11.6640625" style="47" customWidth="1"/>
    <col min="6" max="6" width="12.44140625" style="61" customWidth="1"/>
    <col min="7" max="10" width="9.109375" style="61"/>
    <col min="11" max="11" width="9.5546875" style="61" bestFit="1" customWidth="1"/>
    <col min="12" max="16384" width="9.109375" style="61"/>
  </cols>
  <sheetData>
    <row r="1" spans="1:6" s="47" customFormat="1" ht="24.9" customHeight="1" x14ac:dyDescent="0.3">
      <c r="A1" s="66"/>
      <c r="B1" s="66"/>
      <c r="C1" s="66" t="s">
        <v>66</v>
      </c>
      <c r="D1" s="66"/>
      <c r="E1" s="66"/>
      <c r="F1" s="66"/>
    </row>
    <row r="2" spans="1:6" s="47" customFormat="1" ht="24.9" customHeight="1" x14ac:dyDescent="0.3">
      <c r="A2" s="66"/>
      <c r="B2" s="66"/>
      <c r="C2" s="66" t="s">
        <v>67</v>
      </c>
      <c r="D2" s="66"/>
      <c r="E2" s="66"/>
      <c r="F2" s="66"/>
    </row>
    <row r="3" spans="1:6" s="47" customFormat="1" ht="24.9" customHeight="1" x14ac:dyDescent="0.3">
      <c r="A3" s="66"/>
      <c r="B3" s="66" t="s">
        <v>68</v>
      </c>
      <c r="C3" s="67" t="s">
        <v>334</v>
      </c>
      <c r="D3" s="66"/>
      <c r="E3" s="66" t="s">
        <v>335</v>
      </c>
      <c r="F3" s="66"/>
    </row>
    <row r="4" spans="1:6" s="47" customFormat="1" ht="24.9" customHeight="1" x14ac:dyDescent="0.3">
      <c r="A4" s="66" t="s">
        <v>35</v>
      </c>
      <c r="B4" s="66" t="s">
        <v>35</v>
      </c>
      <c r="C4" s="66" t="s">
        <v>35</v>
      </c>
      <c r="D4" s="66" t="s">
        <v>35</v>
      </c>
      <c r="E4" s="66" t="s">
        <v>35</v>
      </c>
      <c r="F4" s="66" t="s">
        <v>35</v>
      </c>
    </row>
    <row r="5" spans="1:6" s="47" customFormat="1" ht="24.9" customHeight="1" x14ac:dyDescent="0.3">
      <c r="A5" s="66" t="s">
        <v>69</v>
      </c>
      <c r="B5" s="66" t="s">
        <v>70</v>
      </c>
      <c r="C5" s="66" t="s">
        <v>71</v>
      </c>
      <c r="D5" s="66" t="s">
        <v>72</v>
      </c>
      <c r="E5" s="66" t="s">
        <v>73</v>
      </c>
      <c r="F5" s="66" t="s">
        <v>74</v>
      </c>
    </row>
    <row r="6" spans="1:6" ht="24.9" customHeight="1" x14ac:dyDescent="0.3">
      <c r="A6" s="51" t="s">
        <v>35</v>
      </c>
      <c r="B6" s="51" t="s">
        <v>35</v>
      </c>
      <c r="C6" s="60" t="s">
        <v>35</v>
      </c>
      <c r="D6" s="51" t="s">
        <v>35</v>
      </c>
      <c r="E6" s="51" t="s">
        <v>35</v>
      </c>
      <c r="F6" s="60" t="s">
        <v>35</v>
      </c>
    </row>
    <row r="7" spans="1:6" ht="20.100000000000001" customHeight="1" x14ac:dyDescent="0.3">
      <c r="A7" s="68"/>
      <c r="B7" s="68" t="s">
        <v>75</v>
      </c>
      <c r="C7" s="69" t="s">
        <v>364</v>
      </c>
      <c r="D7" s="70"/>
      <c r="E7" s="70"/>
      <c r="F7" s="71"/>
    </row>
    <row r="8" spans="1:6" ht="20.100000000000001" customHeight="1" x14ac:dyDescent="0.3">
      <c r="A8" s="68"/>
      <c r="B8" s="68"/>
      <c r="C8" s="69" t="s">
        <v>35</v>
      </c>
      <c r="D8" s="70"/>
      <c r="E8" s="70"/>
      <c r="F8" s="71"/>
    </row>
    <row r="9" spans="1:6" ht="20.100000000000001" customHeight="1" x14ac:dyDescent="0.3">
      <c r="A9" s="68">
        <v>0.96</v>
      </c>
      <c r="B9" s="68" t="s">
        <v>171</v>
      </c>
      <c r="C9" s="69" t="s">
        <v>365</v>
      </c>
      <c r="D9" s="70">
        <v>5800</v>
      </c>
      <c r="E9" s="70" t="s">
        <v>171</v>
      </c>
      <c r="F9" s="71">
        <v>5568</v>
      </c>
    </row>
    <row r="10" spans="1:6" ht="20.100000000000001" customHeight="1" x14ac:dyDescent="0.3">
      <c r="A10" s="68">
        <v>1</v>
      </c>
      <c r="B10" s="68" t="s">
        <v>165</v>
      </c>
      <c r="C10" s="69" t="s">
        <v>366</v>
      </c>
      <c r="D10" s="70">
        <v>1434.1</v>
      </c>
      <c r="E10" s="70" t="s">
        <v>165</v>
      </c>
      <c r="F10" s="71">
        <v>1434.1</v>
      </c>
    </row>
    <row r="11" spans="1:6" ht="20.100000000000001" customHeight="1" x14ac:dyDescent="0.3">
      <c r="A11" s="68">
        <v>1</v>
      </c>
      <c r="B11" s="68" t="s">
        <v>165</v>
      </c>
      <c r="C11" s="69" t="s">
        <v>367</v>
      </c>
      <c r="D11" s="70">
        <v>91.35</v>
      </c>
      <c r="E11" s="70" t="s">
        <v>165</v>
      </c>
      <c r="F11" s="71">
        <v>91.35</v>
      </c>
    </row>
    <row r="12" spans="1:6" ht="20.100000000000001" customHeight="1" x14ac:dyDescent="0.3">
      <c r="A12" s="68"/>
      <c r="B12" s="68" t="s">
        <v>76</v>
      </c>
      <c r="C12" s="69" t="s">
        <v>222</v>
      </c>
      <c r="D12" s="70" t="s">
        <v>70</v>
      </c>
      <c r="E12" s="70" t="s">
        <v>76</v>
      </c>
      <c r="F12" s="71">
        <v>0</v>
      </c>
    </row>
    <row r="13" spans="1:6" ht="20.100000000000001" customHeight="1" x14ac:dyDescent="0.3">
      <c r="A13" s="68"/>
      <c r="B13" s="68"/>
      <c r="C13" s="69"/>
      <c r="D13" s="70"/>
      <c r="E13" s="70"/>
      <c r="F13" s="71" t="s">
        <v>35</v>
      </c>
    </row>
    <row r="14" spans="1:6" ht="20.100000000000001" customHeight="1" x14ac:dyDescent="0.3">
      <c r="A14" s="68"/>
      <c r="B14" s="68"/>
      <c r="C14" s="69" t="s">
        <v>368</v>
      </c>
      <c r="D14" s="70"/>
      <c r="E14" s="70"/>
      <c r="F14" s="71">
        <v>7093.45</v>
      </c>
    </row>
    <row r="15" spans="1:6" ht="20.100000000000001" customHeight="1" x14ac:dyDescent="0.3">
      <c r="A15" s="68"/>
      <c r="B15" s="68"/>
      <c r="C15" s="69"/>
      <c r="D15" s="70"/>
      <c r="E15" s="70"/>
      <c r="F15" s="71" t="s">
        <v>35</v>
      </c>
    </row>
    <row r="16" spans="1:6" ht="20.100000000000001" customHeight="1" x14ac:dyDescent="0.3">
      <c r="A16" s="68"/>
      <c r="B16" s="68" t="s">
        <v>75</v>
      </c>
      <c r="C16" s="69" t="s">
        <v>223</v>
      </c>
      <c r="D16" s="70"/>
      <c r="E16" s="70"/>
      <c r="F16" s="71"/>
    </row>
    <row r="17" spans="1:6" ht="20.100000000000001" customHeight="1" x14ac:dyDescent="0.3">
      <c r="A17" s="68"/>
      <c r="B17" s="68"/>
      <c r="C17" s="69" t="s">
        <v>35</v>
      </c>
      <c r="D17" s="70"/>
      <c r="E17" s="70"/>
      <c r="F17" s="71"/>
    </row>
    <row r="18" spans="1:6" ht="20.100000000000001" customHeight="1" x14ac:dyDescent="0.3">
      <c r="A18" s="68">
        <v>0.72</v>
      </c>
      <c r="B18" s="68" t="s">
        <v>171</v>
      </c>
      <c r="C18" s="69" t="s">
        <v>365</v>
      </c>
      <c r="D18" s="70">
        <v>5800</v>
      </c>
      <c r="E18" s="70" t="s">
        <v>171</v>
      </c>
      <c r="F18" s="71">
        <v>4176</v>
      </c>
    </row>
    <row r="19" spans="1:6" ht="20.100000000000001" customHeight="1" x14ac:dyDescent="0.3">
      <c r="A19" s="68">
        <v>1</v>
      </c>
      <c r="B19" s="68" t="s">
        <v>165</v>
      </c>
      <c r="C19" s="69" t="s">
        <v>366</v>
      </c>
      <c r="D19" s="70">
        <v>1434.1</v>
      </c>
      <c r="E19" s="70" t="s">
        <v>165</v>
      </c>
      <c r="F19" s="71">
        <v>1434.1</v>
      </c>
    </row>
    <row r="20" spans="1:6" ht="20.100000000000001" customHeight="1" x14ac:dyDescent="0.3">
      <c r="A20" s="68">
        <v>1</v>
      </c>
      <c r="B20" s="68" t="s">
        <v>165</v>
      </c>
      <c r="C20" s="69" t="s">
        <v>367</v>
      </c>
      <c r="D20" s="70">
        <v>91.35</v>
      </c>
      <c r="E20" s="70" t="s">
        <v>165</v>
      </c>
      <c r="F20" s="71">
        <v>91.35</v>
      </c>
    </row>
    <row r="21" spans="1:6" ht="20.100000000000001" customHeight="1" x14ac:dyDescent="0.3">
      <c r="A21" s="68"/>
      <c r="B21" s="68" t="s">
        <v>76</v>
      </c>
      <c r="C21" s="69" t="s">
        <v>222</v>
      </c>
      <c r="D21" s="70" t="s">
        <v>70</v>
      </c>
      <c r="E21" s="70" t="s">
        <v>76</v>
      </c>
      <c r="F21" s="71">
        <v>0</v>
      </c>
    </row>
    <row r="22" spans="1:6" ht="20.100000000000001" customHeight="1" x14ac:dyDescent="0.3">
      <c r="A22" s="68"/>
      <c r="B22" s="68"/>
      <c r="C22" s="69"/>
      <c r="D22" s="70"/>
      <c r="E22" s="70"/>
      <c r="F22" s="71" t="s">
        <v>35</v>
      </c>
    </row>
    <row r="23" spans="1:6" ht="20.100000000000001" customHeight="1" x14ac:dyDescent="0.3">
      <c r="A23" s="68"/>
      <c r="B23" s="68"/>
      <c r="C23" s="69" t="s">
        <v>368</v>
      </c>
      <c r="D23" s="70"/>
      <c r="E23" s="70"/>
      <c r="F23" s="71">
        <v>5701.45</v>
      </c>
    </row>
    <row r="24" spans="1:6" ht="20.100000000000001" customHeight="1" x14ac:dyDescent="0.3">
      <c r="A24" s="68"/>
      <c r="B24" s="68"/>
      <c r="C24" s="69"/>
      <c r="D24" s="70"/>
      <c r="E24" s="70"/>
      <c r="F24" s="71" t="s">
        <v>35</v>
      </c>
    </row>
    <row r="25" spans="1:6" ht="20.100000000000001" customHeight="1" x14ac:dyDescent="0.3">
      <c r="A25" s="68"/>
      <c r="B25" s="68" t="s">
        <v>75</v>
      </c>
      <c r="C25" s="69" t="s">
        <v>369</v>
      </c>
      <c r="D25" s="70"/>
      <c r="E25" s="70"/>
      <c r="F25" s="71"/>
    </row>
    <row r="26" spans="1:6" ht="20.100000000000001" customHeight="1" x14ac:dyDescent="0.3">
      <c r="A26" s="68"/>
      <c r="B26" s="68"/>
      <c r="C26" s="69" t="s">
        <v>35</v>
      </c>
      <c r="D26" s="70"/>
      <c r="E26" s="70"/>
      <c r="F26" s="71"/>
    </row>
    <row r="27" spans="1:6" ht="20.100000000000001" customHeight="1" x14ac:dyDescent="0.3">
      <c r="A27" s="68">
        <v>0.48</v>
      </c>
      <c r="B27" s="68" t="s">
        <v>171</v>
      </c>
      <c r="C27" s="69" t="s">
        <v>365</v>
      </c>
      <c r="D27" s="70">
        <v>5800</v>
      </c>
      <c r="E27" s="70" t="s">
        <v>171</v>
      </c>
      <c r="F27" s="71">
        <v>2784</v>
      </c>
    </row>
    <row r="28" spans="1:6" ht="20.100000000000001" customHeight="1" x14ac:dyDescent="0.3">
      <c r="A28" s="68">
        <v>1</v>
      </c>
      <c r="B28" s="68" t="s">
        <v>165</v>
      </c>
      <c r="C28" s="69" t="s">
        <v>366</v>
      </c>
      <c r="D28" s="70">
        <v>1434.1</v>
      </c>
      <c r="E28" s="70" t="s">
        <v>165</v>
      </c>
      <c r="F28" s="71">
        <v>1434.1</v>
      </c>
    </row>
    <row r="29" spans="1:6" ht="20.100000000000001" customHeight="1" x14ac:dyDescent="0.3">
      <c r="A29" s="68">
        <v>1</v>
      </c>
      <c r="B29" s="68" t="s">
        <v>165</v>
      </c>
      <c r="C29" s="69" t="s">
        <v>367</v>
      </c>
      <c r="D29" s="70">
        <v>91.35</v>
      </c>
      <c r="E29" s="70" t="s">
        <v>165</v>
      </c>
      <c r="F29" s="71">
        <v>91.35</v>
      </c>
    </row>
    <row r="30" spans="1:6" ht="20.100000000000001" customHeight="1" x14ac:dyDescent="0.3">
      <c r="A30" s="68"/>
      <c r="B30" s="68" t="s">
        <v>76</v>
      </c>
      <c r="C30" s="69" t="s">
        <v>222</v>
      </c>
      <c r="D30" s="70" t="s">
        <v>70</v>
      </c>
      <c r="E30" s="70" t="s">
        <v>76</v>
      </c>
      <c r="F30" s="71">
        <v>0</v>
      </c>
    </row>
    <row r="31" spans="1:6" ht="20.100000000000001" customHeight="1" x14ac:dyDescent="0.3">
      <c r="A31" s="68"/>
      <c r="B31" s="68"/>
      <c r="C31" s="69"/>
      <c r="D31" s="70"/>
      <c r="E31" s="70"/>
      <c r="F31" s="71" t="s">
        <v>35</v>
      </c>
    </row>
    <row r="32" spans="1:6" ht="20.100000000000001" customHeight="1" x14ac:dyDescent="0.3">
      <c r="A32" s="68"/>
      <c r="B32" s="68"/>
      <c r="C32" s="69" t="s">
        <v>368</v>
      </c>
      <c r="D32" s="70"/>
      <c r="E32" s="70"/>
      <c r="F32" s="71">
        <v>4309.45</v>
      </c>
    </row>
    <row r="33" spans="1:6" ht="20.100000000000001" customHeight="1" x14ac:dyDescent="0.3">
      <c r="A33" s="68"/>
      <c r="B33" s="68"/>
      <c r="C33" s="69"/>
      <c r="D33" s="70"/>
      <c r="E33" s="70"/>
      <c r="F33" s="71" t="s">
        <v>35</v>
      </c>
    </row>
    <row r="34" spans="1:6" ht="20.100000000000001" customHeight="1" x14ac:dyDescent="0.3">
      <c r="A34" s="68"/>
      <c r="B34" s="68" t="s">
        <v>75</v>
      </c>
      <c r="C34" s="69" t="s">
        <v>370</v>
      </c>
      <c r="D34" s="70"/>
      <c r="E34" s="70"/>
      <c r="F34" s="71"/>
    </row>
    <row r="35" spans="1:6" ht="20.100000000000001" customHeight="1" x14ac:dyDescent="0.3">
      <c r="A35" s="68">
        <v>0.36</v>
      </c>
      <c r="B35" s="68" t="s">
        <v>171</v>
      </c>
      <c r="C35" s="69" t="s">
        <v>365</v>
      </c>
      <c r="D35" s="70">
        <v>5800</v>
      </c>
      <c r="E35" s="70" t="s">
        <v>171</v>
      </c>
      <c r="F35" s="71">
        <v>2088</v>
      </c>
    </row>
    <row r="36" spans="1:6" ht="20.100000000000001" customHeight="1" x14ac:dyDescent="0.3">
      <c r="A36" s="68">
        <v>1</v>
      </c>
      <c r="B36" s="68" t="s">
        <v>165</v>
      </c>
      <c r="C36" s="69" t="s">
        <v>366</v>
      </c>
      <c r="D36" s="70">
        <v>1434.1</v>
      </c>
      <c r="E36" s="70" t="s">
        <v>165</v>
      </c>
      <c r="F36" s="71">
        <v>1434.1</v>
      </c>
    </row>
    <row r="37" spans="1:6" ht="20.100000000000001" customHeight="1" x14ac:dyDescent="0.3">
      <c r="A37" s="68">
        <v>1</v>
      </c>
      <c r="B37" s="68" t="s">
        <v>165</v>
      </c>
      <c r="C37" s="69" t="s">
        <v>367</v>
      </c>
      <c r="D37" s="70">
        <v>91.35</v>
      </c>
      <c r="E37" s="70" t="s">
        <v>165</v>
      </c>
      <c r="F37" s="71">
        <v>91.35</v>
      </c>
    </row>
    <row r="38" spans="1:6" ht="20.100000000000001" customHeight="1" x14ac:dyDescent="0.3">
      <c r="A38" s="68"/>
      <c r="B38" s="68" t="s">
        <v>76</v>
      </c>
      <c r="C38" s="69" t="s">
        <v>222</v>
      </c>
      <c r="D38" s="70" t="s">
        <v>70</v>
      </c>
      <c r="E38" s="70" t="s">
        <v>76</v>
      </c>
      <c r="F38" s="71">
        <v>0</v>
      </c>
    </row>
    <row r="39" spans="1:6" ht="20.100000000000001" customHeight="1" x14ac:dyDescent="0.3">
      <c r="A39" s="68"/>
      <c r="B39" s="68"/>
      <c r="C39" s="69"/>
      <c r="D39" s="70"/>
      <c r="E39" s="70"/>
      <c r="F39" s="71" t="s">
        <v>35</v>
      </c>
    </row>
    <row r="40" spans="1:6" ht="20.100000000000001" customHeight="1" x14ac:dyDescent="0.3">
      <c r="A40" s="68"/>
      <c r="B40" s="68"/>
      <c r="C40" s="69" t="s">
        <v>368</v>
      </c>
      <c r="D40" s="70"/>
      <c r="E40" s="70"/>
      <c r="F40" s="71">
        <v>3613.45</v>
      </c>
    </row>
    <row r="41" spans="1:6" ht="20.100000000000001" customHeight="1" x14ac:dyDescent="0.3">
      <c r="A41" s="68"/>
      <c r="B41" s="68"/>
      <c r="C41" s="69"/>
      <c r="D41" s="70"/>
      <c r="E41" s="70"/>
      <c r="F41" s="71" t="s">
        <v>35</v>
      </c>
    </row>
    <row r="42" spans="1:6" ht="20.100000000000001" customHeight="1" x14ac:dyDescent="0.3">
      <c r="A42" s="68"/>
      <c r="B42" s="68" t="s">
        <v>75</v>
      </c>
      <c r="C42" s="69" t="s">
        <v>218</v>
      </c>
      <c r="D42" s="70"/>
      <c r="E42" s="70"/>
      <c r="F42" s="71"/>
    </row>
    <row r="43" spans="1:6" ht="20.100000000000001" customHeight="1" x14ac:dyDescent="0.3">
      <c r="A43" s="68"/>
      <c r="B43" s="68"/>
      <c r="C43" s="69" t="s">
        <v>35</v>
      </c>
      <c r="D43" s="70"/>
      <c r="E43" s="70"/>
      <c r="F43" s="71"/>
    </row>
    <row r="44" spans="1:6" ht="20.100000000000001" customHeight="1" x14ac:dyDescent="0.3">
      <c r="A44" s="68">
        <v>0.28799999999999998</v>
      </c>
      <c r="B44" s="68" t="s">
        <v>171</v>
      </c>
      <c r="C44" s="69" t="s">
        <v>365</v>
      </c>
      <c r="D44" s="70">
        <v>5800</v>
      </c>
      <c r="E44" s="70" t="s">
        <v>171</v>
      </c>
      <c r="F44" s="71">
        <v>1670.4</v>
      </c>
    </row>
    <row r="45" spans="1:6" ht="20.100000000000001" customHeight="1" x14ac:dyDescent="0.3">
      <c r="A45" s="68">
        <v>1</v>
      </c>
      <c r="B45" s="68" t="s">
        <v>165</v>
      </c>
      <c r="C45" s="69" t="s">
        <v>366</v>
      </c>
      <c r="D45" s="70">
        <v>1434.1</v>
      </c>
      <c r="E45" s="70" t="s">
        <v>165</v>
      </c>
      <c r="F45" s="71">
        <v>1434.1</v>
      </c>
    </row>
    <row r="46" spans="1:6" ht="20.100000000000001" customHeight="1" x14ac:dyDescent="0.3">
      <c r="A46" s="68">
        <v>1</v>
      </c>
      <c r="B46" s="68" t="s">
        <v>165</v>
      </c>
      <c r="C46" s="69" t="s">
        <v>367</v>
      </c>
      <c r="D46" s="70">
        <v>91.35</v>
      </c>
      <c r="E46" s="70" t="s">
        <v>165</v>
      </c>
      <c r="F46" s="71">
        <v>91.35</v>
      </c>
    </row>
    <row r="47" spans="1:6" ht="20.100000000000001" customHeight="1" x14ac:dyDescent="0.3">
      <c r="A47" s="68"/>
      <c r="B47" s="68" t="s">
        <v>76</v>
      </c>
      <c r="C47" s="69" t="s">
        <v>222</v>
      </c>
      <c r="D47" s="70" t="s">
        <v>70</v>
      </c>
      <c r="E47" s="70" t="s">
        <v>76</v>
      </c>
      <c r="F47" s="71">
        <v>0</v>
      </c>
    </row>
    <row r="48" spans="1:6" ht="20.100000000000001" customHeight="1" x14ac:dyDescent="0.3">
      <c r="A48" s="68"/>
      <c r="B48" s="68"/>
      <c r="C48" s="69"/>
      <c r="D48" s="70"/>
      <c r="E48" s="70"/>
      <c r="F48" s="71" t="s">
        <v>35</v>
      </c>
    </row>
    <row r="49" spans="1:6" ht="20.100000000000001" customHeight="1" x14ac:dyDescent="0.3">
      <c r="A49" s="68"/>
      <c r="B49" s="68"/>
      <c r="C49" s="69" t="s">
        <v>368</v>
      </c>
      <c r="D49" s="70"/>
      <c r="E49" s="70"/>
      <c r="F49" s="71">
        <v>3195.85</v>
      </c>
    </row>
    <row r="50" spans="1:6" ht="18.899999999999999" customHeight="1" x14ac:dyDescent="0.3">
      <c r="A50" s="68"/>
      <c r="B50" s="68"/>
      <c r="C50" s="69"/>
      <c r="D50" s="70"/>
      <c r="E50" s="70"/>
      <c r="F50" s="71"/>
    </row>
    <row r="51" spans="1:6" ht="18.899999999999999" customHeight="1" x14ac:dyDescent="0.3">
      <c r="A51" s="68"/>
      <c r="B51" s="68"/>
      <c r="C51" s="68" t="s">
        <v>352</v>
      </c>
      <c r="D51" s="70"/>
      <c r="E51" s="70"/>
      <c r="F51" s="71"/>
    </row>
    <row r="52" spans="1:6" ht="18.899999999999999" customHeight="1" x14ac:dyDescent="0.3">
      <c r="A52" s="68">
        <v>0.47</v>
      </c>
      <c r="B52" s="68" t="s">
        <v>178</v>
      </c>
      <c r="C52" s="69" t="s">
        <v>353</v>
      </c>
      <c r="D52" s="70">
        <v>176.4</v>
      </c>
      <c r="E52" s="70" t="s">
        <v>354</v>
      </c>
      <c r="F52" s="71">
        <v>82.91</v>
      </c>
    </row>
    <row r="53" spans="1:6" ht="18.899999999999999" customHeight="1" x14ac:dyDescent="0.3">
      <c r="A53" s="68"/>
      <c r="B53" s="68"/>
      <c r="C53" s="69"/>
      <c r="D53" s="70"/>
      <c r="E53" s="70"/>
      <c r="F53" s="71"/>
    </row>
    <row r="54" spans="1:6" ht="18.899999999999999" customHeight="1" x14ac:dyDescent="0.3">
      <c r="A54" s="68">
        <v>0.24</v>
      </c>
      <c r="B54" s="68" t="s">
        <v>178</v>
      </c>
      <c r="C54" s="69" t="s">
        <v>355</v>
      </c>
      <c r="D54" s="70">
        <v>1024.8</v>
      </c>
      <c r="E54" s="70" t="s">
        <v>354</v>
      </c>
      <c r="F54" s="71">
        <v>245.95</v>
      </c>
    </row>
    <row r="55" spans="1:6" ht="18.899999999999999" customHeight="1" x14ac:dyDescent="0.3">
      <c r="A55" s="51">
        <v>0.79</v>
      </c>
      <c r="B55" s="51" t="s">
        <v>145</v>
      </c>
      <c r="C55" s="60" t="s">
        <v>356</v>
      </c>
      <c r="D55" s="51">
        <v>1326.37</v>
      </c>
      <c r="E55" s="51" t="s">
        <v>76</v>
      </c>
      <c r="F55" s="60">
        <v>1047.83</v>
      </c>
    </row>
    <row r="56" spans="1:6" ht="18.899999999999999" customHeight="1" x14ac:dyDescent="0.3">
      <c r="A56" s="51">
        <v>0.24</v>
      </c>
      <c r="B56" s="51" t="s">
        <v>178</v>
      </c>
      <c r="C56" s="60" t="s">
        <v>357</v>
      </c>
      <c r="D56" s="51">
        <v>1434.1</v>
      </c>
      <c r="E56" s="51"/>
      <c r="F56" s="60">
        <v>344.18</v>
      </c>
    </row>
    <row r="57" spans="1:6" ht="18.899999999999999" customHeight="1" x14ac:dyDescent="0.3">
      <c r="A57" s="51"/>
      <c r="B57" s="51"/>
      <c r="C57" s="60" t="s">
        <v>358</v>
      </c>
      <c r="D57" s="51"/>
      <c r="E57" s="51"/>
      <c r="F57" s="60"/>
    </row>
    <row r="58" spans="1:6" ht="18.899999999999999" customHeight="1" x14ac:dyDescent="0.3">
      <c r="A58" s="51"/>
      <c r="B58" s="51"/>
      <c r="C58" s="60"/>
      <c r="D58" s="51"/>
      <c r="E58" s="51"/>
      <c r="F58" s="72">
        <v>1720.87</v>
      </c>
    </row>
    <row r="59" spans="1:6" ht="18.899999999999999" customHeight="1" x14ac:dyDescent="0.3">
      <c r="A59" s="51"/>
      <c r="B59" s="51"/>
      <c r="C59" s="60"/>
      <c r="D59" s="51"/>
      <c r="E59" s="51"/>
      <c r="F59" s="60" t="s">
        <v>257</v>
      </c>
    </row>
    <row r="60" spans="1:6" ht="18.899999999999999" customHeight="1" x14ac:dyDescent="0.3">
      <c r="A60" s="51"/>
      <c r="B60" s="51"/>
      <c r="C60" s="60"/>
      <c r="D60" s="51"/>
      <c r="E60" s="51"/>
      <c r="F60" s="60">
        <v>0</v>
      </c>
    </row>
    <row r="61" spans="1:6" ht="18.899999999999999" customHeight="1" x14ac:dyDescent="0.3">
      <c r="A61" s="51"/>
      <c r="B61" s="51"/>
      <c r="C61" s="60" t="s">
        <v>359</v>
      </c>
      <c r="D61" s="51"/>
      <c r="E61" s="51"/>
      <c r="F61" s="60"/>
    </row>
    <row r="62" spans="1:6" ht="18.899999999999999" customHeight="1" x14ac:dyDescent="0.3">
      <c r="A62" s="51">
        <v>1</v>
      </c>
      <c r="B62" s="51" t="s">
        <v>178</v>
      </c>
      <c r="C62" s="60" t="s">
        <v>360</v>
      </c>
      <c r="D62" s="51">
        <v>322.60000000000002</v>
      </c>
      <c r="E62" s="51" t="s">
        <v>354</v>
      </c>
      <c r="F62" s="60">
        <v>322.60000000000002</v>
      </c>
    </row>
    <row r="63" spans="1:6" ht="18.899999999999999" customHeight="1" x14ac:dyDescent="0.3">
      <c r="A63" s="51">
        <v>7.0999999999999994E-2</v>
      </c>
      <c r="B63" s="51" t="s">
        <v>178</v>
      </c>
      <c r="C63" s="60" t="s">
        <v>355</v>
      </c>
      <c r="D63" s="51">
        <v>1024.8</v>
      </c>
      <c r="E63" s="51" t="s">
        <v>354</v>
      </c>
      <c r="F63" s="60">
        <v>72.760000000000005</v>
      </c>
    </row>
    <row r="64" spans="1:6" ht="18.899999999999999" customHeight="1" x14ac:dyDescent="0.3">
      <c r="A64" s="51"/>
      <c r="B64" s="51"/>
      <c r="C64" s="60"/>
      <c r="D64" s="51"/>
      <c r="E64" s="51"/>
      <c r="F64" s="60"/>
    </row>
    <row r="65" spans="1:6" ht="18.899999999999999" customHeight="1" x14ac:dyDescent="0.3">
      <c r="A65" s="51"/>
      <c r="B65" s="51"/>
      <c r="C65" s="60"/>
      <c r="D65" s="51"/>
      <c r="E65" s="51"/>
      <c r="F65" s="72">
        <v>395.36</v>
      </c>
    </row>
    <row r="66" spans="1:6" ht="18.899999999999999" customHeight="1" x14ac:dyDescent="0.3">
      <c r="A66" s="51"/>
      <c r="B66" s="51"/>
      <c r="C66" s="60"/>
      <c r="D66" s="51"/>
      <c r="E66" s="51"/>
      <c r="F66" s="60"/>
    </row>
    <row r="67" spans="1:6" ht="18.899999999999999" customHeight="1" x14ac:dyDescent="0.3">
      <c r="A67" s="51">
        <v>0.25</v>
      </c>
      <c r="B67" s="51" t="s">
        <v>1</v>
      </c>
      <c r="C67" s="60" t="s">
        <v>361</v>
      </c>
      <c r="D67" s="51">
        <v>753.9</v>
      </c>
      <c r="E67" s="51"/>
      <c r="F67" s="60">
        <v>188.48</v>
      </c>
    </row>
    <row r="68" spans="1:6" ht="18.899999999999999" customHeight="1" x14ac:dyDescent="0.3">
      <c r="A68" s="51">
        <v>1</v>
      </c>
      <c r="B68" s="51" t="s">
        <v>1</v>
      </c>
      <c r="C68" s="60" t="s">
        <v>362</v>
      </c>
      <c r="D68" s="51">
        <v>527.1</v>
      </c>
      <c r="E68" s="51"/>
      <c r="F68" s="60">
        <v>527.1</v>
      </c>
    </row>
    <row r="69" spans="1:6" ht="18.899999999999999" customHeight="1" x14ac:dyDescent="0.3">
      <c r="A69" s="51">
        <v>1</v>
      </c>
      <c r="B69" s="51" t="s">
        <v>1</v>
      </c>
      <c r="C69" s="60" t="s">
        <v>363</v>
      </c>
      <c r="D69" s="51" t="s">
        <v>12</v>
      </c>
      <c r="E69" s="51"/>
      <c r="F69" s="60">
        <v>71.56</v>
      </c>
    </row>
    <row r="70" spans="1:6" ht="18.899999999999999" customHeight="1" x14ac:dyDescent="0.3">
      <c r="A70" s="51"/>
      <c r="B70" s="51"/>
      <c r="C70" s="60"/>
      <c r="D70" s="51"/>
      <c r="E70" s="51"/>
      <c r="F70" s="60"/>
    </row>
    <row r="71" spans="1:6" ht="18.899999999999999" customHeight="1" x14ac:dyDescent="0.3">
      <c r="A71" s="51"/>
      <c r="B71" s="51"/>
      <c r="C71" s="60"/>
      <c r="D71" s="51"/>
      <c r="E71" s="51"/>
      <c r="F71" s="60">
        <v>787.14</v>
      </c>
    </row>
    <row r="72" spans="1:6" ht="18.899999999999999" customHeight="1" x14ac:dyDescent="0.3">
      <c r="A72" s="51"/>
      <c r="B72" s="51"/>
      <c r="C72" s="60"/>
      <c r="D72" s="51"/>
      <c r="E72" s="51"/>
      <c r="F72" s="60"/>
    </row>
    <row r="73" spans="1:6" ht="18.899999999999999" customHeight="1" x14ac:dyDescent="0.3">
      <c r="A73" s="51"/>
      <c r="B73" s="51"/>
      <c r="C73" s="60"/>
      <c r="D73" s="51"/>
      <c r="E73" s="51"/>
      <c r="F73" s="60">
        <v>322.60000000000002</v>
      </c>
    </row>
    <row r="74" spans="1:6" ht="18.899999999999999" customHeight="1" x14ac:dyDescent="0.3">
      <c r="A74" s="51"/>
      <c r="B74" s="51"/>
      <c r="C74" s="60"/>
      <c r="D74" s="51"/>
      <c r="E74" s="51"/>
      <c r="F74" s="60"/>
    </row>
    <row r="75" spans="1:6" ht="18.899999999999999" customHeight="1" x14ac:dyDescent="0.3">
      <c r="A75" s="51">
        <v>44.1</v>
      </c>
      <c r="B75" s="51" t="s">
        <v>75</v>
      </c>
      <c r="C75" s="60" t="s">
        <v>372</v>
      </c>
      <c r="D75" s="51"/>
      <c r="E75" s="51"/>
      <c r="F75" s="60"/>
    </row>
    <row r="76" spans="1:6" ht="18.899999999999999" customHeight="1" x14ac:dyDescent="0.3">
      <c r="A76" s="51"/>
      <c r="B76" s="51"/>
      <c r="C76" s="60" t="s">
        <v>373</v>
      </c>
      <c r="D76" s="51"/>
      <c r="E76" s="51"/>
      <c r="F76" s="60"/>
    </row>
    <row r="77" spans="1:6" ht="18.899999999999999" customHeight="1" x14ac:dyDescent="0.3">
      <c r="A77" s="51"/>
      <c r="B77" s="51"/>
      <c r="C77" s="60" t="s">
        <v>374</v>
      </c>
      <c r="D77" s="51"/>
      <c r="E77" s="51"/>
      <c r="F77" s="60"/>
    </row>
    <row r="78" spans="1:6" ht="18.899999999999999" customHeight="1" x14ac:dyDescent="0.3">
      <c r="A78" s="51"/>
      <c r="B78" s="51"/>
      <c r="C78" s="60" t="s">
        <v>35</v>
      </c>
      <c r="D78" s="51"/>
      <c r="E78" s="51"/>
      <c r="F78" s="60"/>
    </row>
    <row r="79" spans="1:6" ht="18.899999999999999" customHeight="1" x14ac:dyDescent="0.3">
      <c r="A79" s="51">
        <v>3</v>
      </c>
      <c r="B79" s="51" t="s">
        <v>375</v>
      </c>
      <c r="C79" s="60" t="s">
        <v>376</v>
      </c>
      <c r="D79" s="51">
        <v>120.54</v>
      </c>
      <c r="E79" s="51" t="s">
        <v>375</v>
      </c>
      <c r="F79" s="60">
        <v>361.62</v>
      </c>
    </row>
    <row r="80" spans="1:6" ht="18.899999999999999" customHeight="1" x14ac:dyDescent="0.3">
      <c r="A80" s="51">
        <v>1</v>
      </c>
      <c r="B80" s="51" t="s">
        <v>219</v>
      </c>
      <c r="C80" s="60" t="s">
        <v>377</v>
      </c>
      <c r="D80" s="51">
        <v>76</v>
      </c>
      <c r="E80" s="51" t="s">
        <v>219</v>
      </c>
      <c r="F80" s="60">
        <v>76</v>
      </c>
    </row>
    <row r="81" spans="1:6" ht="18.899999999999999" customHeight="1" x14ac:dyDescent="0.3">
      <c r="A81" s="51">
        <v>1</v>
      </c>
      <c r="B81" s="51" t="s">
        <v>219</v>
      </c>
      <c r="C81" s="60" t="s">
        <v>378</v>
      </c>
      <c r="D81" s="51">
        <v>71</v>
      </c>
      <c r="E81" s="51" t="s">
        <v>219</v>
      </c>
      <c r="F81" s="60">
        <v>71</v>
      </c>
    </row>
    <row r="82" spans="1:6" ht="18.899999999999999" customHeight="1" x14ac:dyDescent="0.3">
      <c r="A82" s="51">
        <v>2</v>
      </c>
      <c r="B82" s="51" t="s">
        <v>219</v>
      </c>
      <c r="C82" s="60" t="s">
        <v>379</v>
      </c>
      <c r="D82" s="51">
        <v>21.2</v>
      </c>
      <c r="E82" s="51" t="s">
        <v>219</v>
      </c>
      <c r="F82" s="60">
        <v>42.4</v>
      </c>
    </row>
    <row r="83" spans="1:6" ht="18.899999999999999" customHeight="1" x14ac:dyDescent="0.3">
      <c r="A83" s="51">
        <v>1</v>
      </c>
      <c r="B83" s="51" t="s">
        <v>219</v>
      </c>
      <c r="C83" s="60" t="s">
        <v>380</v>
      </c>
      <c r="D83" s="51">
        <v>31.5</v>
      </c>
      <c r="E83" s="51" t="s">
        <v>219</v>
      </c>
      <c r="F83" s="60">
        <v>31.5</v>
      </c>
    </row>
    <row r="84" spans="1:6" ht="18.899999999999999" customHeight="1" x14ac:dyDescent="0.3">
      <c r="A84" s="51">
        <v>0.5</v>
      </c>
      <c r="B84" s="51" t="s">
        <v>219</v>
      </c>
      <c r="C84" s="60" t="s">
        <v>381</v>
      </c>
      <c r="D84" s="51">
        <v>700.35</v>
      </c>
      <c r="E84" s="51" t="s">
        <v>219</v>
      </c>
      <c r="F84" s="60">
        <v>350.18</v>
      </c>
    </row>
    <row r="85" spans="1:6" ht="18.899999999999999" customHeight="1" x14ac:dyDescent="0.3">
      <c r="A85" s="51"/>
      <c r="B85" s="51" t="s">
        <v>76</v>
      </c>
      <c r="C85" s="60" t="s">
        <v>382</v>
      </c>
      <c r="D85" s="51"/>
      <c r="E85" s="51" t="s">
        <v>76</v>
      </c>
      <c r="F85" s="60"/>
    </row>
    <row r="86" spans="1:6" ht="18.899999999999999" customHeight="1" x14ac:dyDescent="0.3">
      <c r="A86" s="51"/>
      <c r="B86" s="51"/>
      <c r="C86" s="60" t="s">
        <v>383</v>
      </c>
      <c r="D86" s="51"/>
      <c r="E86" s="51"/>
      <c r="F86" s="60"/>
    </row>
    <row r="87" spans="1:6" ht="18.899999999999999" customHeight="1" x14ac:dyDescent="0.3">
      <c r="A87" s="51"/>
      <c r="B87" s="51"/>
      <c r="C87" s="60"/>
      <c r="D87" s="51"/>
      <c r="E87" s="51"/>
      <c r="F87" s="60" t="s">
        <v>35</v>
      </c>
    </row>
    <row r="88" spans="1:6" ht="18.899999999999999" customHeight="1" x14ac:dyDescent="0.3">
      <c r="A88" s="51"/>
      <c r="B88" s="51"/>
      <c r="C88" s="60" t="s">
        <v>384</v>
      </c>
      <c r="D88" s="51"/>
      <c r="E88" s="51"/>
      <c r="F88" s="60">
        <v>932.7</v>
      </c>
    </row>
    <row r="89" spans="1:6" ht="18.899999999999999" customHeight="1" x14ac:dyDescent="0.3">
      <c r="A89" s="51" t="s">
        <v>70</v>
      </c>
      <c r="B89" s="51"/>
      <c r="C89" s="60"/>
      <c r="D89" s="51"/>
      <c r="E89" s="51"/>
      <c r="F89" s="60"/>
    </row>
    <row r="90" spans="1:6" ht="18.899999999999999" customHeight="1" x14ac:dyDescent="0.3">
      <c r="A90" s="51"/>
      <c r="B90" s="51"/>
      <c r="C90" s="60"/>
      <c r="D90" s="51"/>
      <c r="E90" s="51"/>
      <c r="F90" s="60" t="s">
        <v>35</v>
      </c>
    </row>
    <row r="91" spans="1:6" ht="18.899999999999999" customHeight="1" x14ac:dyDescent="0.3">
      <c r="A91" s="51"/>
      <c r="B91" s="51"/>
      <c r="C91" s="60" t="s">
        <v>385</v>
      </c>
      <c r="D91" s="51"/>
      <c r="E91" s="51"/>
      <c r="F91" s="72">
        <v>310.89999999999998</v>
      </c>
    </row>
    <row r="92" spans="1:6" ht="18.899999999999999" customHeight="1" x14ac:dyDescent="0.3">
      <c r="A92" s="51"/>
      <c r="B92" s="51"/>
      <c r="C92" s="60"/>
      <c r="D92" s="51"/>
      <c r="E92" s="51"/>
      <c r="F92" s="60"/>
    </row>
    <row r="93" spans="1:6" ht="18.899999999999999" customHeight="1" x14ac:dyDescent="0.3">
      <c r="A93" s="51" t="s">
        <v>386</v>
      </c>
      <c r="B93" s="51" t="s">
        <v>75</v>
      </c>
      <c r="C93" s="60" t="s">
        <v>387</v>
      </c>
      <c r="D93" s="51"/>
      <c r="E93" s="51"/>
      <c r="F93" s="60"/>
    </row>
    <row r="94" spans="1:6" ht="18.899999999999999" customHeight="1" x14ac:dyDescent="0.3">
      <c r="A94" s="51"/>
      <c r="B94" s="51"/>
      <c r="C94" s="60" t="s">
        <v>35</v>
      </c>
      <c r="D94" s="51"/>
      <c r="E94" s="51"/>
      <c r="F94" s="60"/>
    </row>
    <row r="95" spans="1:6" ht="18.899999999999999" customHeight="1" x14ac:dyDescent="0.3">
      <c r="A95" s="51">
        <v>0.14000000000000001</v>
      </c>
      <c r="B95" s="51" t="s">
        <v>165</v>
      </c>
      <c r="C95" s="60" t="s">
        <v>218</v>
      </c>
      <c r="D95" s="51">
        <v>3195.85</v>
      </c>
      <c r="E95" s="51" t="s">
        <v>165</v>
      </c>
      <c r="F95" s="60">
        <v>447.42</v>
      </c>
    </row>
    <row r="96" spans="1:6" ht="18.899999999999999" customHeight="1" x14ac:dyDescent="0.3">
      <c r="A96" s="51">
        <v>1.1000000000000001</v>
      </c>
      <c r="B96" s="51" t="s">
        <v>219</v>
      </c>
      <c r="C96" s="60" t="s">
        <v>388</v>
      </c>
      <c r="D96" s="51">
        <v>807.45</v>
      </c>
      <c r="E96" s="51" t="s">
        <v>219</v>
      </c>
      <c r="F96" s="60">
        <v>888.2</v>
      </c>
    </row>
    <row r="97" spans="1:6" ht="18.899999999999999" customHeight="1" x14ac:dyDescent="0.3">
      <c r="A97" s="51">
        <v>0.5</v>
      </c>
      <c r="B97" s="51" t="s">
        <v>219</v>
      </c>
      <c r="C97" s="60" t="s">
        <v>220</v>
      </c>
      <c r="D97" s="51">
        <v>527.1</v>
      </c>
      <c r="E97" s="51" t="s">
        <v>219</v>
      </c>
      <c r="F97" s="60">
        <v>263.55</v>
      </c>
    </row>
    <row r="98" spans="1:6" ht="18.899999999999999" customHeight="1" x14ac:dyDescent="0.3">
      <c r="A98" s="51">
        <v>1.1000000000000001</v>
      </c>
      <c r="B98" s="51" t="s">
        <v>219</v>
      </c>
      <c r="C98" s="60" t="s">
        <v>221</v>
      </c>
      <c r="D98" s="51">
        <v>432.6</v>
      </c>
      <c r="E98" s="51" t="s">
        <v>219</v>
      </c>
      <c r="F98" s="60">
        <v>475.86</v>
      </c>
    </row>
    <row r="99" spans="1:6" ht="18.899999999999999" customHeight="1" x14ac:dyDescent="0.3">
      <c r="A99" s="51"/>
      <c r="B99" s="51" t="s">
        <v>76</v>
      </c>
      <c r="C99" s="60" t="s">
        <v>222</v>
      </c>
      <c r="D99" s="51" t="s">
        <v>70</v>
      </c>
      <c r="E99" s="51" t="s">
        <v>76</v>
      </c>
      <c r="F99" s="60">
        <v>0</v>
      </c>
    </row>
    <row r="100" spans="1:6" ht="18.899999999999999" customHeight="1" x14ac:dyDescent="0.3">
      <c r="A100" s="51"/>
      <c r="B100" s="51"/>
      <c r="C100" s="60"/>
      <c r="D100" s="51"/>
      <c r="E100" s="51"/>
      <c r="F100" s="60" t="s">
        <v>35</v>
      </c>
    </row>
    <row r="101" spans="1:6" ht="18.899999999999999" customHeight="1" x14ac:dyDescent="0.3">
      <c r="A101" s="51"/>
      <c r="B101" s="51"/>
      <c r="C101" s="60" t="s">
        <v>154</v>
      </c>
      <c r="D101" s="51"/>
      <c r="E101" s="51"/>
      <c r="F101" s="60">
        <v>2075.0300000000002</v>
      </c>
    </row>
    <row r="102" spans="1:6" ht="18.899999999999999" customHeight="1" x14ac:dyDescent="0.3">
      <c r="A102" s="51"/>
      <c r="B102" s="51"/>
      <c r="C102" s="60"/>
      <c r="D102" s="51"/>
      <c r="E102" s="51"/>
      <c r="F102" s="60" t="s">
        <v>35</v>
      </c>
    </row>
    <row r="103" spans="1:6" ht="18.899999999999999" customHeight="1" x14ac:dyDescent="0.3">
      <c r="A103" s="51"/>
      <c r="B103" s="51"/>
      <c r="C103" s="60" t="s">
        <v>155</v>
      </c>
      <c r="D103" s="51"/>
      <c r="E103" s="51"/>
      <c r="F103" s="72">
        <v>207.5</v>
      </c>
    </row>
    <row r="104" spans="1:6" ht="18.899999999999999" customHeight="1" x14ac:dyDescent="0.3">
      <c r="A104" s="51"/>
      <c r="B104" s="51"/>
      <c r="C104" s="60"/>
      <c r="D104" s="51"/>
      <c r="E104" s="51"/>
      <c r="F104" s="60"/>
    </row>
    <row r="105" spans="1:6" ht="18.899999999999999" customHeight="1" x14ac:dyDescent="0.3">
      <c r="A105" s="51" t="s">
        <v>62</v>
      </c>
      <c r="B105" s="51" t="s">
        <v>75</v>
      </c>
      <c r="C105" s="60" t="s">
        <v>389</v>
      </c>
      <c r="D105" s="51"/>
      <c r="E105" s="51"/>
      <c r="F105" s="60"/>
    </row>
    <row r="106" spans="1:6" ht="18.899999999999999" customHeight="1" x14ac:dyDescent="0.3">
      <c r="A106" s="51"/>
      <c r="B106" s="51"/>
      <c r="C106" s="60" t="s">
        <v>390</v>
      </c>
      <c r="D106" s="51"/>
      <c r="E106" s="51"/>
      <c r="F106" s="60"/>
    </row>
    <row r="107" spans="1:6" ht="18.899999999999999" customHeight="1" x14ac:dyDescent="0.3">
      <c r="A107" s="51"/>
      <c r="B107" s="51"/>
      <c r="C107" s="60" t="s">
        <v>35</v>
      </c>
      <c r="D107" s="51"/>
      <c r="E107" s="51"/>
      <c r="F107" s="60"/>
    </row>
    <row r="108" spans="1:6" ht="18.899999999999999" customHeight="1" x14ac:dyDescent="0.3">
      <c r="A108" s="51">
        <v>0.22</v>
      </c>
      <c r="B108" s="51" t="s">
        <v>165</v>
      </c>
      <c r="C108" s="60" t="s">
        <v>370</v>
      </c>
      <c r="D108" s="51">
        <v>3613.45</v>
      </c>
      <c r="E108" s="51" t="s">
        <v>165</v>
      </c>
      <c r="F108" s="60">
        <v>794.96</v>
      </c>
    </row>
    <row r="109" spans="1:6" ht="18.899999999999999" customHeight="1" x14ac:dyDescent="0.3">
      <c r="A109" s="51">
        <v>2.2000000000000002</v>
      </c>
      <c r="B109" s="51" t="s">
        <v>151</v>
      </c>
      <c r="C109" s="60" t="s">
        <v>388</v>
      </c>
      <c r="D109" s="51">
        <v>807.45</v>
      </c>
      <c r="E109" s="51" t="s">
        <v>151</v>
      </c>
      <c r="F109" s="60">
        <v>1776.39</v>
      </c>
    </row>
    <row r="110" spans="1:6" ht="18.899999999999999" customHeight="1" x14ac:dyDescent="0.3">
      <c r="A110" s="51">
        <v>0.5</v>
      </c>
      <c r="B110" s="51" t="s">
        <v>151</v>
      </c>
      <c r="C110" s="60" t="s">
        <v>391</v>
      </c>
      <c r="D110" s="51">
        <v>527.1</v>
      </c>
      <c r="E110" s="51" t="s">
        <v>151</v>
      </c>
      <c r="F110" s="60">
        <v>263.55</v>
      </c>
    </row>
    <row r="111" spans="1:6" ht="18.899999999999999" customHeight="1" x14ac:dyDescent="0.3">
      <c r="A111" s="51">
        <v>3.2</v>
      </c>
      <c r="B111" s="51" t="s">
        <v>151</v>
      </c>
      <c r="C111" s="60" t="s">
        <v>221</v>
      </c>
      <c r="D111" s="51">
        <v>432.6</v>
      </c>
      <c r="E111" s="51" t="s">
        <v>151</v>
      </c>
      <c r="F111" s="60">
        <v>1384.32</v>
      </c>
    </row>
    <row r="112" spans="1:6" ht="18.899999999999999" customHeight="1" x14ac:dyDescent="0.3">
      <c r="A112" s="51"/>
      <c r="B112" s="51"/>
      <c r="C112" s="60"/>
      <c r="D112" s="51"/>
      <c r="E112" s="51"/>
      <c r="F112" s="60"/>
    </row>
    <row r="113" spans="1:6" ht="18.899999999999999" customHeight="1" x14ac:dyDescent="0.3">
      <c r="A113" s="51"/>
      <c r="B113" s="51" t="s">
        <v>76</v>
      </c>
      <c r="C113" s="60" t="s">
        <v>222</v>
      </c>
      <c r="D113" s="51" t="s">
        <v>70</v>
      </c>
      <c r="E113" s="51" t="s">
        <v>76</v>
      </c>
      <c r="F113" s="60">
        <v>0</v>
      </c>
    </row>
    <row r="114" spans="1:6" ht="18.899999999999999" customHeight="1" x14ac:dyDescent="0.3">
      <c r="A114" s="51"/>
      <c r="B114" s="51"/>
      <c r="C114" s="60"/>
      <c r="D114" s="51"/>
      <c r="E114" s="51"/>
      <c r="F114" s="60" t="s">
        <v>35</v>
      </c>
    </row>
    <row r="115" spans="1:6" ht="18.899999999999999" customHeight="1" x14ac:dyDescent="0.3">
      <c r="A115" s="51"/>
      <c r="B115" s="51"/>
      <c r="C115" s="60" t="s">
        <v>154</v>
      </c>
      <c r="D115" s="51"/>
      <c r="E115" s="51"/>
      <c r="F115" s="60">
        <v>4219.22</v>
      </c>
    </row>
    <row r="116" spans="1:6" ht="18.899999999999999" customHeight="1" x14ac:dyDescent="0.3">
      <c r="A116" s="51" t="s">
        <v>70</v>
      </c>
      <c r="B116" s="51"/>
      <c r="C116" s="60"/>
      <c r="D116" s="51"/>
      <c r="E116" s="51"/>
      <c r="F116" s="60" t="s">
        <v>35</v>
      </c>
    </row>
    <row r="117" spans="1:6" ht="18.899999999999999" customHeight="1" x14ac:dyDescent="0.3">
      <c r="A117" s="51"/>
      <c r="B117" s="51"/>
      <c r="C117" s="60" t="s">
        <v>155</v>
      </c>
      <c r="D117" s="51"/>
      <c r="E117" s="51"/>
      <c r="F117" s="72">
        <v>421.92</v>
      </c>
    </row>
    <row r="118" spans="1:6" ht="18.899999999999999" customHeight="1" x14ac:dyDescent="0.3">
      <c r="A118" s="51"/>
      <c r="B118" s="51"/>
      <c r="C118" s="60"/>
      <c r="D118" s="51"/>
      <c r="E118" s="51"/>
      <c r="F118" s="60"/>
    </row>
    <row r="119" spans="1:6" ht="18.899999999999999" customHeight="1" x14ac:dyDescent="0.3">
      <c r="A119" s="51"/>
      <c r="B119" s="51" t="s">
        <v>75</v>
      </c>
      <c r="C119" s="60" t="s">
        <v>395</v>
      </c>
      <c r="D119" s="51"/>
      <c r="E119" s="51"/>
      <c r="F119" s="60"/>
    </row>
    <row r="120" spans="1:6" ht="18.899999999999999" customHeight="1" x14ac:dyDescent="0.3">
      <c r="A120" s="51"/>
      <c r="B120" s="51"/>
      <c r="C120" s="60" t="s">
        <v>392</v>
      </c>
      <c r="D120" s="51"/>
      <c r="E120" s="51"/>
      <c r="F120" s="60"/>
    </row>
    <row r="121" spans="1:6" ht="18.899999999999999" customHeight="1" x14ac:dyDescent="0.3">
      <c r="A121" s="51"/>
      <c r="B121" s="51"/>
      <c r="C121" s="60" t="s">
        <v>393</v>
      </c>
      <c r="D121" s="51"/>
      <c r="E121" s="51"/>
      <c r="F121" s="60"/>
    </row>
    <row r="122" spans="1:6" ht="18.899999999999999" customHeight="1" x14ac:dyDescent="0.3">
      <c r="A122" s="51"/>
      <c r="B122" s="51"/>
      <c r="C122" s="60" t="s">
        <v>35</v>
      </c>
      <c r="D122" s="51"/>
      <c r="E122" s="51"/>
      <c r="F122" s="60"/>
    </row>
    <row r="123" spans="1:6" ht="18.899999999999999" customHeight="1" x14ac:dyDescent="0.3">
      <c r="A123" s="51">
        <v>1.34</v>
      </c>
      <c r="B123" s="51" t="s">
        <v>144</v>
      </c>
      <c r="C123" s="60" t="s">
        <v>394</v>
      </c>
      <c r="D123" s="51">
        <v>72.400000000000006</v>
      </c>
      <c r="E123" s="51" t="s">
        <v>144</v>
      </c>
      <c r="F123" s="60">
        <v>97.02</v>
      </c>
    </row>
    <row r="124" spans="1:6" ht="18.899999999999999" customHeight="1" x14ac:dyDescent="0.3">
      <c r="A124" s="51">
        <v>0.5</v>
      </c>
      <c r="B124" s="51" t="s">
        <v>151</v>
      </c>
      <c r="C124" s="60" t="s">
        <v>152</v>
      </c>
      <c r="D124" s="51">
        <v>645.75</v>
      </c>
      <c r="E124" s="51" t="s">
        <v>151</v>
      </c>
      <c r="F124" s="60">
        <v>322.88</v>
      </c>
    </row>
    <row r="125" spans="1:6" ht="18.899999999999999" customHeight="1" x14ac:dyDescent="0.3">
      <c r="A125" s="51">
        <v>0.5</v>
      </c>
      <c r="B125" s="51" t="s">
        <v>151</v>
      </c>
      <c r="C125" s="60" t="s">
        <v>220</v>
      </c>
      <c r="D125" s="51">
        <v>527.1</v>
      </c>
      <c r="E125" s="51" t="s">
        <v>151</v>
      </c>
      <c r="F125" s="60">
        <v>263.55</v>
      </c>
    </row>
    <row r="126" spans="1:6" ht="18.899999999999999" customHeight="1" x14ac:dyDescent="0.3">
      <c r="A126" s="51">
        <v>0.8</v>
      </c>
      <c r="B126" s="51" t="s">
        <v>151</v>
      </c>
      <c r="C126" s="60" t="s">
        <v>221</v>
      </c>
      <c r="D126" s="51">
        <v>432.6</v>
      </c>
      <c r="E126" s="51" t="s">
        <v>151</v>
      </c>
      <c r="F126" s="60">
        <v>346.08</v>
      </c>
    </row>
    <row r="127" spans="1:6" ht="18.899999999999999" customHeight="1" x14ac:dyDescent="0.3">
      <c r="A127" s="51">
        <v>10</v>
      </c>
      <c r="B127" s="51" t="s">
        <v>145</v>
      </c>
      <c r="C127" s="60" t="s">
        <v>399</v>
      </c>
      <c r="D127" s="51">
        <v>3.36</v>
      </c>
      <c r="E127" s="51" t="s">
        <v>145</v>
      </c>
      <c r="F127" s="60">
        <v>33.6</v>
      </c>
    </row>
    <row r="128" spans="1:6" ht="18.899999999999999" customHeight="1" x14ac:dyDescent="0.3">
      <c r="A128" s="51"/>
      <c r="B128" s="51" t="s">
        <v>76</v>
      </c>
      <c r="C128" s="60" t="s">
        <v>153</v>
      </c>
      <c r="D128" s="51" t="s">
        <v>70</v>
      </c>
      <c r="E128" s="51" t="s">
        <v>76</v>
      </c>
      <c r="F128" s="60">
        <v>2.6</v>
      </c>
    </row>
    <row r="129" spans="1:6" ht="18.899999999999999" customHeight="1" x14ac:dyDescent="0.3">
      <c r="A129" s="51"/>
      <c r="B129" s="51"/>
      <c r="C129" s="60"/>
      <c r="D129" s="51"/>
      <c r="E129" s="51"/>
      <c r="F129" s="60" t="s">
        <v>35</v>
      </c>
    </row>
    <row r="130" spans="1:6" ht="18.899999999999999" customHeight="1" x14ac:dyDescent="0.3">
      <c r="A130" s="51"/>
      <c r="B130" s="51"/>
      <c r="C130" s="60" t="s">
        <v>154</v>
      </c>
      <c r="D130" s="51"/>
      <c r="E130" s="51"/>
      <c r="F130" s="60">
        <f>SUM(F123:F129)</f>
        <v>1065.7299999999998</v>
      </c>
    </row>
    <row r="131" spans="1:6" ht="18.899999999999999" customHeight="1" x14ac:dyDescent="0.3">
      <c r="A131" s="51"/>
      <c r="B131" s="51"/>
      <c r="C131" s="60"/>
      <c r="D131" s="51"/>
      <c r="E131" s="51"/>
      <c r="F131" s="60" t="s">
        <v>35</v>
      </c>
    </row>
    <row r="132" spans="1:6" ht="18.899999999999999" customHeight="1" x14ac:dyDescent="0.3">
      <c r="A132" s="51"/>
      <c r="B132" s="51"/>
      <c r="C132" s="60" t="s">
        <v>155</v>
      </c>
      <c r="D132" s="51"/>
      <c r="E132" s="51"/>
      <c r="F132" s="72">
        <v>106.57</v>
      </c>
    </row>
    <row r="133" spans="1:6" ht="18.899999999999999" customHeight="1" x14ac:dyDescent="0.3">
      <c r="A133" s="51"/>
      <c r="B133" s="51"/>
      <c r="C133" s="60"/>
      <c r="D133" s="51"/>
      <c r="E133" s="51"/>
      <c r="F133" s="60"/>
    </row>
    <row r="134" spans="1:6" ht="18.899999999999999" customHeight="1" x14ac:dyDescent="0.3">
      <c r="A134" s="51"/>
      <c r="B134" s="51"/>
      <c r="C134" s="60" t="s">
        <v>396</v>
      </c>
      <c r="D134" s="51"/>
      <c r="E134" s="51"/>
      <c r="F134" s="60"/>
    </row>
    <row r="135" spans="1:6" ht="18.899999999999999" customHeight="1" x14ac:dyDescent="0.3">
      <c r="A135" s="51"/>
      <c r="B135" s="51"/>
      <c r="C135" s="60"/>
      <c r="D135" s="51"/>
      <c r="E135" s="51"/>
      <c r="F135" s="60"/>
    </row>
    <row r="136" spans="1:6" ht="18.899999999999999" customHeight="1" x14ac:dyDescent="0.3">
      <c r="A136" s="51">
        <v>1.4</v>
      </c>
      <c r="B136" s="51" t="s">
        <v>149</v>
      </c>
      <c r="C136" s="60" t="s">
        <v>397</v>
      </c>
      <c r="D136" s="51">
        <v>289.8</v>
      </c>
      <c r="E136" s="51" t="s">
        <v>149</v>
      </c>
      <c r="F136" s="60">
        <v>405.72</v>
      </c>
    </row>
    <row r="137" spans="1:6" ht="18.899999999999999" customHeight="1" x14ac:dyDescent="0.3">
      <c r="A137" s="51">
        <v>1.5</v>
      </c>
      <c r="B137" s="51" t="s">
        <v>151</v>
      </c>
      <c r="C137" s="60" t="s">
        <v>398</v>
      </c>
      <c r="D137" s="51">
        <v>645.75</v>
      </c>
      <c r="E137" s="51" t="s">
        <v>151</v>
      </c>
      <c r="F137" s="60">
        <v>968.63</v>
      </c>
    </row>
    <row r="138" spans="1:6" ht="18.899999999999999" customHeight="1" x14ac:dyDescent="0.3">
      <c r="A138" s="51">
        <v>10</v>
      </c>
      <c r="B138" s="51" t="s">
        <v>145</v>
      </c>
      <c r="C138" s="60" t="s">
        <v>399</v>
      </c>
      <c r="D138" s="51">
        <v>3.36</v>
      </c>
      <c r="E138" s="51" t="s">
        <v>145</v>
      </c>
      <c r="F138" s="60">
        <v>33.6</v>
      </c>
    </row>
    <row r="139" spans="1:6" ht="18.899999999999999" customHeight="1" x14ac:dyDescent="0.3">
      <c r="A139" s="51"/>
      <c r="B139" s="51"/>
      <c r="C139" s="60" t="s">
        <v>400</v>
      </c>
      <c r="D139" s="51" t="s">
        <v>401</v>
      </c>
      <c r="E139" s="51"/>
      <c r="F139" s="60">
        <v>4.33</v>
      </c>
    </row>
    <row r="140" spans="1:6" ht="18.899999999999999" customHeight="1" x14ac:dyDescent="0.3">
      <c r="A140" s="51"/>
      <c r="B140" s="51"/>
      <c r="C140" s="60" t="s">
        <v>154</v>
      </c>
      <c r="D140" s="51"/>
      <c r="E140" s="51"/>
      <c r="F140" s="60">
        <v>1412.28</v>
      </c>
    </row>
    <row r="141" spans="1:6" ht="18.899999999999999" customHeight="1" x14ac:dyDescent="0.3">
      <c r="A141" s="51"/>
      <c r="B141" s="51"/>
      <c r="C141" s="60" t="s">
        <v>155</v>
      </c>
      <c r="D141" s="51"/>
      <c r="E141" s="51"/>
      <c r="F141" s="72">
        <v>141.22999999999999</v>
      </c>
    </row>
    <row r="142" spans="1:6" ht="18.899999999999999" customHeight="1" x14ac:dyDescent="0.3">
      <c r="A142" s="51"/>
      <c r="B142" s="51"/>
      <c r="C142" s="60"/>
      <c r="D142" s="51"/>
      <c r="E142" s="51"/>
      <c r="F142" s="60"/>
    </row>
    <row r="143" spans="1:6" ht="18.899999999999999" customHeight="1" x14ac:dyDescent="0.3">
      <c r="A143" s="51"/>
      <c r="B143" s="51"/>
      <c r="C143" s="60" t="s">
        <v>402</v>
      </c>
      <c r="D143" s="51"/>
      <c r="E143" s="51"/>
      <c r="F143" s="60"/>
    </row>
    <row r="144" spans="1:6" ht="18.899999999999999" customHeight="1" x14ac:dyDescent="0.3">
      <c r="A144" s="51"/>
      <c r="B144" s="51"/>
      <c r="C144" s="60" t="s">
        <v>403</v>
      </c>
      <c r="D144" s="51"/>
      <c r="E144" s="51"/>
      <c r="F144" s="60"/>
    </row>
    <row r="145" spans="1:6" ht="18.899999999999999" customHeight="1" x14ac:dyDescent="0.3">
      <c r="A145" s="51"/>
      <c r="B145" s="51"/>
      <c r="C145" s="60" t="s">
        <v>148</v>
      </c>
      <c r="D145" s="51"/>
      <c r="E145" s="51"/>
      <c r="F145" s="60"/>
    </row>
    <row r="146" spans="1:6" ht="18.899999999999999" customHeight="1" x14ac:dyDescent="0.3">
      <c r="A146" s="51"/>
      <c r="B146" s="51"/>
      <c r="C146" s="60"/>
      <c r="D146" s="51"/>
      <c r="E146" s="51"/>
      <c r="F146" s="60"/>
    </row>
    <row r="147" spans="1:6" ht="18.899999999999999" customHeight="1" x14ac:dyDescent="0.3">
      <c r="A147" s="51">
        <v>2.2200000000000002</v>
      </c>
      <c r="B147" s="51" t="s">
        <v>404</v>
      </c>
      <c r="C147" s="60" t="s">
        <v>150</v>
      </c>
      <c r="D147" s="51">
        <v>234.3</v>
      </c>
      <c r="E147" s="51" t="s">
        <v>404</v>
      </c>
      <c r="F147" s="60">
        <v>520.15</v>
      </c>
    </row>
    <row r="148" spans="1:6" ht="18.899999999999999" customHeight="1" x14ac:dyDescent="0.3">
      <c r="A148" s="51">
        <v>1.2</v>
      </c>
      <c r="B148" s="51" t="s">
        <v>405</v>
      </c>
      <c r="C148" s="60" t="s">
        <v>152</v>
      </c>
      <c r="D148" s="51">
        <v>645.75</v>
      </c>
      <c r="E148" s="51" t="s">
        <v>405</v>
      </c>
      <c r="F148" s="60">
        <v>774.9</v>
      </c>
    </row>
    <row r="149" spans="1:6" ht="18.899999999999999" customHeight="1" x14ac:dyDescent="0.3">
      <c r="A149" s="51">
        <v>10</v>
      </c>
      <c r="B149" s="51" t="s">
        <v>145</v>
      </c>
      <c r="C149" s="60" t="s">
        <v>406</v>
      </c>
      <c r="D149" s="51">
        <v>7.77</v>
      </c>
      <c r="E149" s="51" t="s">
        <v>145</v>
      </c>
      <c r="F149" s="60">
        <v>77.7</v>
      </c>
    </row>
    <row r="150" spans="1:6" ht="18.899999999999999" customHeight="1" x14ac:dyDescent="0.3">
      <c r="A150" s="51"/>
      <c r="B150" s="51"/>
      <c r="C150" s="60" t="s">
        <v>400</v>
      </c>
      <c r="D150" s="51" t="s">
        <v>12</v>
      </c>
      <c r="E150" s="51"/>
      <c r="F150" s="60">
        <v>6.65</v>
      </c>
    </row>
    <row r="151" spans="1:6" ht="18.899999999999999" customHeight="1" x14ac:dyDescent="0.3">
      <c r="A151" s="51"/>
      <c r="B151" s="51"/>
      <c r="C151" s="60" t="s">
        <v>154</v>
      </c>
      <c r="D151" s="51"/>
      <c r="E151" s="51"/>
      <c r="F151" s="60">
        <v>1379.4</v>
      </c>
    </row>
    <row r="152" spans="1:6" ht="18.899999999999999" customHeight="1" x14ac:dyDescent="0.3">
      <c r="A152" s="51"/>
      <c r="B152" s="51"/>
      <c r="C152" s="60"/>
      <c r="D152" s="51"/>
      <c r="E152" s="51"/>
      <c r="F152" s="60"/>
    </row>
    <row r="153" spans="1:6" ht="18.899999999999999" customHeight="1" x14ac:dyDescent="0.3">
      <c r="A153" s="51"/>
      <c r="B153" s="51"/>
      <c r="C153" s="60" t="s">
        <v>155</v>
      </c>
      <c r="D153" s="51"/>
      <c r="E153" s="51"/>
      <c r="F153" s="72">
        <v>137.94</v>
      </c>
    </row>
    <row r="154" spans="1:6" ht="18.899999999999999" customHeight="1" x14ac:dyDescent="0.3">
      <c r="A154" s="51"/>
      <c r="B154" s="51"/>
      <c r="C154" s="60"/>
      <c r="D154" s="51"/>
      <c r="E154" s="51"/>
      <c r="F154" s="60"/>
    </row>
    <row r="155" spans="1:6" ht="18.899999999999999" customHeight="1" x14ac:dyDescent="0.3">
      <c r="A155" s="51"/>
      <c r="B155" s="51"/>
      <c r="C155" s="60" t="s">
        <v>402</v>
      </c>
      <c r="D155" s="51"/>
      <c r="E155" s="51"/>
      <c r="F155" s="60"/>
    </row>
    <row r="156" spans="1:6" ht="18.899999999999999" customHeight="1" x14ac:dyDescent="0.3">
      <c r="A156" s="51"/>
      <c r="B156" s="51"/>
      <c r="C156" s="60" t="s">
        <v>147</v>
      </c>
      <c r="D156" s="51"/>
      <c r="E156" s="51"/>
      <c r="F156" s="60"/>
    </row>
    <row r="157" spans="1:6" ht="18.899999999999999" customHeight="1" x14ac:dyDescent="0.3">
      <c r="A157" s="51"/>
      <c r="B157" s="51"/>
      <c r="C157" s="60" t="s">
        <v>148</v>
      </c>
      <c r="D157" s="51"/>
      <c r="E157" s="51"/>
      <c r="F157" s="60"/>
    </row>
    <row r="158" spans="1:6" ht="18.899999999999999" customHeight="1" x14ac:dyDescent="0.3">
      <c r="A158" s="51"/>
      <c r="B158" s="51"/>
      <c r="C158" s="60"/>
      <c r="D158" s="51"/>
      <c r="E158" s="51"/>
      <c r="F158" s="60"/>
    </row>
    <row r="159" spans="1:6" ht="18.899999999999999" customHeight="1" x14ac:dyDescent="0.3">
      <c r="A159" s="51">
        <v>1.89</v>
      </c>
      <c r="B159" s="51" t="s">
        <v>404</v>
      </c>
      <c r="C159" s="60" t="s">
        <v>150</v>
      </c>
      <c r="D159" s="51">
        <v>223.2</v>
      </c>
      <c r="E159" s="51" t="s">
        <v>404</v>
      </c>
      <c r="F159" s="60">
        <v>421.85</v>
      </c>
    </row>
    <row r="160" spans="1:6" ht="18.899999999999999" customHeight="1" x14ac:dyDescent="0.3">
      <c r="A160" s="51">
        <v>1.1000000000000001</v>
      </c>
      <c r="B160" s="51" t="s">
        <v>405</v>
      </c>
      <c r="C160" s="60" t="s">
        <v>152</v>
      </c>
      <c r="D160" s="51">
        <v>645.75</v>
      </c>
      <c r="E160" s="51" t="s">
        <v>405</v>
      </c>
      <c r="F160" s="60">
        <v>710.33</v>
      </c>
    </row>
    <row r="161" spans="1:6" ht="18.899999999999999" customHeight="1" x14ac:dyDescent="0.3">
      <c r="A161" s="51">
        <v>10</v>
      </c>
      <c r="B161" s="51" t="s">
        <v>145</v>
      </c>
      <c r="C161" s="60" t="s">
        <v>406</v>
      </c>
      <c r="D161" s="51">
        <v>7.15</v>
      </c>
      <c r="E161" s="51" t="s">
        <v>145</v>
      </c>
      <c r="F161" s="60">
        <v>71.5</v>
      </c>
    </row>
    <row r="162" spans="1:6" ht="18.899999999999999" customHeight="1" x14ac:dyDescent="0.3">
      <c r="A162" s="51"/>
      <c r="B162" s="51"/>
      <c r="C162" s="60" t="s">
        <v>400</v>
      </c>
      <c r="D162" s="51" t="s">
        <v>12</v>
      </c>
      <c r="E162" s="51"/>
      <c r="F162" s="60">
        <v>1.9</v>
      </c>
    </row>
    <row r="163" spans="1:6" ht="18.899999999999999" customHeight="1" x14ac:dyDescent="0.3">
      <c r="A163" s="51"/>
      <c r="B163" s="51"/>
      <c r="C163" s="60" t="s">
        <v>154</v>
      </c>
      <c r="D163" s="51"/>
      <c r="E163" s="51"/>
      <c r="F163" s="60">
        <v>1205.58</v>
      </c>
    </row>
    <row r="164" spans="1:6" ht="18.899999999999999" customHeight="1" x14ac:dyDescent="0.3">
      <c r="A164" s="51"/>
      <c r="B164" s="51"/>
      <c r="C164" s="60"/>
      <c r="D164" s="51"/>
      <c r="E164" s="51"/>
      <c r="F164" s="60"/>
    </row>
    <row r="165" spans="1:6" ht="18.899999999999999" customHeight="1" x14ac:dyDescent="0.3">
      <c r="A165" s="51"/>
      <c r="B165" s="51"/>
      <c r="C165" s="60" t="s">
        <v>155</v>
      </c>
      <c r="D165" s="51"/>
      <c r="E165" s="51"/>
      <c r="F165" s="72">
        <v>120.56</v>
      </c>
    </row>
    <row r="166" spans="1:6" ht="18.899999999999999" customHeight="1" x14ac:dyDescent="0.3">
      <c r="A166" s="51"/>
      <c r="B166" s="51"/>
      <c r="C166" s="60"/>
      <c r="D166" s="51"/>
      <c r="E166" s="51"/>
      <c r="F166" s="60"/>
    </row>
    <row r="167" spans="1:6" ht="18.899999999999999" customHeight="1" x14ac:dyDescent="0.3">
      <c r="A167" s="51" t="s">
        <v>407</v>
      </c>
      <c r="B167" s="51"/>
      <c r="C167" s="60" t="s">
        <v>408</v>
      </c>
      <c r="D167" s="51"/>
      <c r="E167" s="51"/>
      <c r="F167" s="72">
        <v>1340</v>
      </c>
    </row>
    <row r="168" spans="1:6" ht="18.899999999999999" customHeight="1" x14ac:dyDescent="0.3">
      <c r="A168" s="51" t="s">
        <v>409</v>
      </c>
      <c r="B168" s="51"/>
      <c r="C168" s="60" t="s">
        <v>410</v>
      </c>
      <c r="D168" s="51"/>
      <c r="E168" s="51"/>
      <c r="F168" s="72">
        <v>1344</v>
      </c>
    </row>
    <row r="169" spans="1:6" ht="18.899999999999999" customHeight="1" x14ac:dyDescent="0.3">
      <c r="A169" s="51">
        <v>67</v>
      </c>
      <c r="B169" s="51"/>
      <c r="C169" s="60" t="s">
        <v>411</v>
      </c>
      <c r="D169" s="51"/>
      <c r="E169" s="51"/>
      <c r="F169" s="72">
        <v>688</v>
      </c>
    </row>
    <row r="170" spans="1:6" ht="18.899999999999999" customHeight="1" x14ac:dyDescent="0.3">
      <c r="A170" s="51">
        <v>68</v>
      </c>
      <c r="B170" s="51"/>
      <c r="C170" s="60" t="s">
        <v>412</v>
      </c>
      <c r="D170" s="51"/>
      <c r="E170" s="51"/>
      <c r="F170" s="72">
        <v>932</v>
      </c>
    </row>
    <row r="171" spans="1:6" ht="18.899999999999999" customHeight="1" x14ac:dyDescent="0.3">
      <c r="A171" s="51"/>
      <c r="B171" s="51"/>
      <c r="C171" s="60"/>
      <c r="D171" s="51"/>
      <c r="E171" s="51"/>
      <c r="F171" s="60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view="pageBreakPreview" zoomScale="98" zoomScaleSheetLayoutView="98" workbookViewId="0">
      <selection activeCell="G9" sqref="G9:K9"/>
    </sheetView>
  </sheetViews>
  <sheetFormatPr defaultColWidth="9.109375" defaultRowHeight="13.8" x14ac:dyDescent="0.3"/>
  <cols>
    <col min="1" max="1" width="4.88671875" style="25" customWidth="1"/>
    <col min="2" max="4" width="9.109375" style="25"/>
    <col min="5" max="5" width="16" style="25" customWidth="1"/>
    <col min="6" max="6" width="3.33203125" style="25" customWidth="1"/>
    <col min="7" max="7" width="9.109375" style="25"/>
    <col min="8" max="8" width="5.44140625" style="25" customWidth="1"/>
    <col min="9" max="9" width="9.109375" style="25" hidden="1" customWidth="1"/>
    <col min="10" max="10" width="17.109375" style="25" customWidth="1"/>
    <col min="11" max="11" width="15" style="25" customWidth="1"/>
    <col min="12" max="12" width="6.6640625" style="25" customWidth="1"/>
    <col min="13" max="13" width="18.88671875" style="25" customWidth="1"/>
    <col min="14" max="14" width="13.33203125" style="25" customWidth="1"/>
    <col min="15" max="15" width="13" style="25" customWidth="1"/>
    <col min="16" max="16" width="1.5546875" style="25" customWidth="1"/>
    <col min="17" max="17" width="2.33203125" style="25" customWidth="1"/>
    <col min="18" max="20" width="9.109375" style="25"/>
    <col min="21" max="21" width="4" style="25" customWidth="1"/>
    <col min="22" max="16384" width="9.109375" style="25"/>
  </cols>
  <sheetData>
    <row r="1" spans="1:27" s="17" customFormat="1" ht="17.100000000000001" customHeight="1" x14ac:dyDescent="0.3">
      <c r="A1" s="89" t="s">
        <v>77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 t="s">
        <v>77</v>
      </c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7" s="17" customFormat="1" ht="17.100000000000001" customHeight="1" x14ac:dyDescent="0.3">
      <c r="A2" s="89" t="s">
        <v>16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 t="s">
        <v>16</v>
      </c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7" s="17" customFormat="1" ht="17.100000000000001" customHeight="1" x14ac:dyDescent="0.3">
      <c r="A3" s="18"/>
      <c r="B3" s="90" t="s">
        <v>78</v>
      </c>
      <c r="C3" s="90"/>
      <c r="D3" s="90"/>
      <c r="E3" s="90"/>
      <c r="F3" s="90"/>
      <c r="G3" s="90"/>
      <c r="H3" s="90"/>
      <c r="I3" s="90"/>
      <c r="J3" s="90"/>
      <c r="K3" s="19"/>
      <c r="L3" s="18"/>
      <c r="M3" s="90" t="s">
        <v>79</v>
      </c>
      <c r="N3" s="90"/>
      <c r="O3" s="90"/>
      <c r="P3" s="90"/>
      <c r="Q3" s="90"/>
      <c r="R3" s="90"/>
      <c r="S3" s="90"/>
      <c r="T3" s="90"/>
      <c r="U3" s="90"/>
      <c r="V3" s="19"/>
    </row>
    <row r="4" spans="1:27" s="17" customFormat="1" ht="17.100000000000001" customHeight="1" x14ac:dyDescent="0.3">
      <c r="A4" s="20"/>
      <c r="B4" s="89" t="s">
        <v>80</v>
      </c>
      <c r="C4" s="98"/>
      <c r="D4" s="98"/>
      <c r="E4" s="98"/>
      <c r="F4" s="98"/>
      <c r="G4" s="98"/>
      <c r="H4" s="98"/>
      <c r="I4" s="98"/>
      <c r="J4" s="98"/>
      <c r="K4" s="21"/>
      <c r="L4" s="20"/>
      <c r="M4" s="89" t="s">
        <v>81</v>
      </c>
      <c r="N4" s="98"/>
      <c r="O4" s="98"/>
      <c r="P4" s="98"/>
      <c r="Q4" s="98"/>
      <c r="R4" s="98"/>
      <c r="S4" s="98"/>
      <c r="T4" s="98"/>
      <c r="U4" s="98"/>
      <c r="V4" s="21"/>
    </row>
    <row r="5" spans="1:27" ht="54.75" customHeight="1" x14ac:dyDescent="0.3">
      <c r="A5" s="22">
        <v>1</v>
      </c>
      <c r="B5" s="93" t="s">
        <v>82</v>
      </c>
      <c r="C5" s="99"/>
      <c r="D5" s="99"/>
      <c r="E5" s="99"/>
      <c r="F5" s="22" t="s">
        <v>83</v>
      </c>
      <c r="G5" s="100" t="s">
        <v>330</v>
      </c>
      <c r="H5" s="101"/>
      <c r="I5" s="101"/>
      <c r="J5" s="101"/>
      <c r="K5" s="101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7" ht="35.25" customHeight="1" x14ac:dyDescent="0.3">
      <c r="A6" s="26">
        <v>2</v>
      </c>
      <c r="B6" s="102" t="s">
        <v>84</v>
      </c>
      <c r="C6" s="103"/>
      <c r="D6" s="103"/>
      <c r="E6" s="103"/>
      <c r="F6" s="22" t="s">
        <v>83</v>
      </c>
      <c r="G6" s="104"/>
      <c r="H6" s="105"/>
      <c r="I6" s="105"/>
      <c r="J6" s="105"/>
      <c r="K6" s="105"/>
      <c r="L6" s="26">
        <v>1</v>
      </c>
      <c r="M6" s="96" t="s">
        <v>85</v>
      </c>
      <c r="N6" s="96"/>
      <c r="O6" s="96"/>
      <c r="P6" s="96"/>
      <c r="Q6" s="27" t="s">
        <v>83</v>
      </c>
      <c r="R6" s="91" t="s">
        <v>86</v>
      </c>
      <c r="S6" s="91"/>
      <c r="T6" s="91"/>
      <c r="U6" s="91"/>
      <c r="V6" s="91"/>
    </row>
    <row r="7" spans="1:27" ht="33.75" customHeight="1" x14ac:dyDescent="0.3">
      <c r="A7" s="22">
        <v>3</v>
      </c>
      <c r="B7" s="93" t="s">
        <v>87</v>
      </c>
      <c r="C7" s="97"/>
      <c r="D7" s="97"/>
      <c r="E7" s="97"/>
      <c r="F7" s="22" t="s">
        <v>83</v>
      </c>
      <c r="G7" s="94" t="s">
        <v>88</v>
      </c>
      <c r="H7" s="95"/>
      <c r="I7" s="95"/>
      <c r="J7" s="95"/>
      <c r="K7" s="95"/>
      <c r="L7" s="26" t="s">
        <v>89</v>
      </c>
      <c r="M7" s="96" t="s">
        <v>90</v>
      </c>
      <c r="N7" s="96"/>
      <c r="O7" s="96"/>
      <c r="P7" s="96"/>
      <c r="Q7" s="27" t="s">
        <v>83</v>
      </c>
      <c r="R7" s="91" t="s">
        <v>91</v>
      </c>
      <c r="S7" s="91"/>
      <c r="T7" s="91"/>
      <c r="U7" s="91"/>
      <c r="V7" s="91"/>
    </row>
    <row r="8" spans="1:27" ht="34.5" customHeight="1" x14ac:dyDescent="0.3">
      <c r="A8" s="22">
        <v>4</v>
      </c>
      <c r="B8" s="93" t="s">
        <v>92</v>
      </c>
      <c r="C8" s="97"/>
      <c r="D8" s="97"/>
      <c r="E8" s="97"/>
      <c r="F8" s="22" t="s">
        <v>83</v>
      </c>
      <c r="G8" s="94" t="s">
        <v>93</v>
      </c>
      <c r="H8" s="95"/>
      <c r="I8" s="95"/>
      <c r="J8" s="95"/>
      <c r="K8" s="95"/>
      <c r="L8" s="26" t="s">
        <v>94</v>
      </c>
      <c r="M8" s="96" t="s">
        <v>95</v>
      </c>
      <c r="N8" s="96"/>
      <c r="O8" s="96"/>
      <c r="P8" s="96"/>
      <c r="Q8" s="27" t="s">
        <v>83</v>
      </c>
      <c r="R8" s="91"/>
      <c r="S8" s="91"/>
      <c r="T8" s="91"/>
      <c r="U8" s="91"/>
      <c r="V8" s="91"/>
      <c r="W8" s="91"/>
      <c r="X8" s="91"/>
      <c r="Y8" s="91"/>
      <c r="Z8" s="91"/>
      <c r="AA8" s="91"/>
    </row>
    <row r="9" spans="1:27" ht="34.5" customHeight="1" x14ac:dyDescent="0.3">
      <c r="A9" s="22">
        <v>5</v>
      </c>
      <c r="B9" s="92" t="s">
        <v>96</v>
      </c>
      <c r="C9" s="93"/>
      <c r="D9" s="93"/>
      <c r="E9" s="93"/>
      <c r="F9" s="22" t="s">
        <v>83</v>
      </c>
      <c r="G9" s="94" t="s">
        <v>97</v>
      </c>
      <c r="H9" s="95"/>
      <c r="I9" s="95"/>
      <c r="J9" s="95"/>
      <c r="K9" s="95"/>
      <c r="L9" s="26" t="s">
        <v>98</v>
      </c>
      <c r="M9" s="96" t="s">
        <v>99</v>
      </c>
      <c r="N9" s="96"/>
      <c r="O9" s="96"/>
      <c r="P9" s="96"/>
      <c r="Q9" s="27" t="s">
        <v>83</v>
      </c>
      <c r="R9" s="91"/>
      <c r="S9" s="91"/>
      <c r="T9" s="91"/>
      <c r="U9" s="91"/>
      <c r="V9" s="91"/>
    </row>
    <row r="10" spans="1:27" ht="38.25" customHeight="1" x14ac:dyDescent="0.3">
      <c r="A10" s="22">
        <v>6</v>
      </c>
      <c r="B10" s="106" t="s">
        <v>100</v>
      </c>
      <c r="C10" s="107"/>
      <c r="D10" s="107"/>
      <c r="E10" s="107"/>
      <c r="F10" s="22" t="s">
        <v>83</v>
      </c>
      <c r="G10" s="94" t="s">
        <v>97</v>
      </c>
      <c r="H10" s="95"/>
      <c r="I10" s="95"/>
      <c r="J10" s="95"/>
      <c r="K10" s="95"/>
      <c r="L10" s="26" t="s">
        <v>101</v>
      </c>
      <c r="M10" s="96" t="s">
        <v>102</v>
      </c>
      <c r="N10" s="96"/>
      <c r="O10" s="96"/>
      <c r="P10" s="96"/>
      <c r="Q10" s="27" t="s">
        <v>83</v>
      </c>
      <c r="R10" s="91" t="s">
        <v>91</v>
      </c>
      <c r="S10" s="91"/>
      <c r="T10" s="91"/>
      <c r="U10" s="91"/>
      <c r="V10" s="91"/>
    </row>
    <row r="11" spans="1:27" ht="22.5" hidden="1" customHeight="1" x14ac:dyDescent="0.3">
      <c r="A11" s="22">
        <v>7</v>
      </c>
      <c r="B11" s="93" t="s">
        <v>103</v>
      </c>
      <c r="C11" s="97"/>
      <c r="D11" s="97"/>
      <c r="E11" s="97"/>
      <c r="F11" s="22" t="s">
        <v>83</v>
      </c>
      <c r="G11" s="94" t="s">
        <v>104</v>
      </c>
      <c r="H11" s="95"/>
      <c r="I11" s="95"/>
      <c r="J11" s="95"/>
      <c r="K11" s="95"/>
      <c r="L11" s="26"/>
      <c r="M11" s="28"/>
      <c r="N11" s="28"/>
      <c r="O11" s="28"/>
      <c r="P11" s="28"/>
      <c r="Q11" s="27"/>
      <c r="R11" s="23"/>
      <c r="S11" s="23"/>
      <c r="T11" s="23"/>
      <c r="U11" s="23"/>
      <c r="V11" s="24"/>
    </row>
    <row r="12" spans="1:27" ht="19.5" customHeight="1" x14ac:dyDescent="0.3">
      <c r="A12" s="22">
        <v>8</v>
      </c>
      <c r="B12" s="106" t="s">
        <v>105</v>
      </c>
      <c r="C12" s="107"/>
      <c r="D12" s="107"/>
      <c r="E12" s="107"/>
      <c r="F12" s="22" t="s">
        <v>83</v>
      </c>
      <c r="G12" s="94" t="s">
        <v>106</v>
      </c>
      <c r="H12" s="94"/>
      <c r="I12" s="94"/>
      <c r="J12" s="94"/>
      <c r="K12" s="94"/>
      <c r="L12" s="26">
        <v>2</v>
      </c>
      <c r="M12" s="96" t="s">
        <v>107</v>
      </c>
      <c r="N12" s="96"/>
      <c r="O12" s="96"/>
      <c r="P12" s="96"/>
      <c r="Q12" s="27"/>
      <c r="R12" s="94"/>
      <c r="S12" s="95"/>
      <c r="T12" s="95"/>
      <c r="U12" s="95"/>
      <c r="V12" s="95"/>
    </row>
    <row r="13" spans="1:27" ht="38.25" customHeight="1" x14ac:dyDescent="0.3">
      <c r="A13" s="22" t="s">
        <v>70</v>
      </c>
      <c r="B13" s="92" t="s">
        <v>108</v>
      </c>
      <c r="C13" s="93"/>
      <c r="D13" s="93"/>
      <c r="E13" s="93"/>
      <c r="F13" s="22" t="s">
        <v>83</v>
      </c>
      <c r="G13" s="94"/>
      <c r="H13" s="94"/>
      <c r="I13" s="94"/>
      <c r="J13" s="94"/>
      <c r="K13" s="94"/>
      <c r="L13" s="26" t="s">
        <v>89</v>
      </c>
      <c r="M13" s="96" t="s">
        <v>109</v>
      </c>
      <c r="N13" s="96"/>
      <c r="O13" s="96"/>
      <c r="P13" s="96"/>
      <c r="Q13" s="27" t="s">
        <v>83</v>
      </c>
      <c r="R13" s="94"/>
      <c r="S13" s="95"/>
      <c r="T13" s="95"/>
      <c r="U13" s="95"/>
      <c r="V13" s="95"/>
    </row>
    <row r="14" spans="1:27" ht="25.5" customHeight="1" x14ac:dyDescent="0.3">
      <c r="A14" s="22">
        <v>9</v>
      </c>
      <c r="B14" s="93" t="s">
        <v>110</v>
      </c>
      <c r="C14" s="97"/>
      <c r="D14" s="97"/>
      <c r="E14" s="97"/>
      <c r="F14" s="22" t="s">
        <v>83</v>
      </c>
      <c r="G14" s="94" t="s">
        <v>1</v>
      </c>
      <c r="H14" s="95"/>
      <c r="I14" s="95"/>
      <c r="J14" s="95"/>
      <c r="K14" s="95"/>
      <c r="L14" s="26"/>
      <c r="M14" s="108"/>
      <c r="N14" s="108"/>
      <c r="O14" s="108"/>
      <c r="P14" s="108"/>
      <c r="Q14" s="29"/>
      <c r="R14" s="30"/>
      <c r="S14" s="30"/>
      <c r="T14" s="23"/>
      <c r="U14" s="23"/>
    </row>
    <row r="15" spans="1:27" ht="33.75" customHeight="1" x14ac:dyDescent="0.3">
      <c r="A15" s="22">
        <v>10</v>
      </c>
      <c r="B15" s="93" t="s">
        <v>111</v>
      </c>
      <c r="C15" s="97"/>
      <c r="D15" s="97"/>
      <c r="E15" s="97"/>
      <c r="F15" s="22" t="s">
        <v>83</v>
      </c>
      <c r="G15" s="109"/>
      <c r="H15" s="110"/>
      <c r="I15" s="110"/>
      <c r="J15" s="110"/>
      <c r="K15" s="110"/>
      <c r="L15" s="26"/>
      <c r="M15" s="30"/>
      <c r="N15" s="30"/>
      <c r="O15" s="30"/>
      <c r="P15" s="30"/>
      <c r="Q15" s="29"/>
      <c r="R15" s="30"/>
      <c r="S15" s="30"/>
      <c r="T15" s="23"/>
      <c r="U15" s="23"/>
    </row>
    <row r="16" spans="1:27" ht="58.5" customHeight="1" x14ac:dyDescent="0.3">
      <c r="A16" s="22">
        <v>11</v>
      </c>
      <c r="B16" s="93" t="s">
        <v>112</v>
      </c>
      <c r="C16" s="97"/>
      <c r="D16" s="97"/>
      <c r="E16" s="97"/>
      <c r="F16" s="22" t="s">
        <v>83</v>
      </c>
      <c r="G16" s="94" t="s">
        <v>113</v>
      </c>
      <c r="H16" s="95"/>
      <c r="I16" s="95"/>
      <c r="J16" s="95"/>
      <c r="K16" s="95"/>
      <c r="L16" s="111"/>
      <c r="M16" s="111"/>
      <c r="N16" s="111"/>
      <c r="O16" s="111"/>
      <c r="P16" s="111"/>
      <c r="Q16" s="111"/>
      <c r="R16" s="111"/>
      <c r="S16" s="112"/>
      <c r="T16" s="112"/>
      <c r="U16" s="112"/>
    </row>
    <row r="17" spans="1:21" ht="20.25" customHeight="1" x14ac:dyDescent="0.3">
      <c r="A17" s="22">
        <v>12</v>
      </c>
      <c r="B17" s="93" t="s">
        <v>114</v>
      </c>
      <c r="C17" s="97"/>
      <c r="D17" s="97"/>
      <c r="E17" s="97"/>
      <c r="F17" s="22" t="s">
        <v>83</v>
      </c>
      <c r="G17" s="94" t="s">
        <v>115</v>
      </c>
      <c r="H17" s="95"/>
      <c r="I17" s="95"/>
      <c r="J17" s="95"/>
      <c r="K17" s="95"/>
      <c r="L17" s="26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32.25" customHeight="1" x14ac:dyDescent="0.3">
      <c r="A18" s="22">
        <v>13</v>
      </c>
      <c r="B18" s="93" t="s">
        <v>116</v>
      </c>
      <c r="C18" s="97"/>
      <c r="D18" s="97"/>
      <c r="E18" s="97"/>
      <c r="F18" s="22" t="s">
        <v>83</v>
      </c>
      <c r="G18" s="94" t="s">
        <v>115</v>
      </c>
      <c r="H18" s="95"/>
      <c r="I18" s="95"/>
      <c r="J18" s="95"/>
      <c r="K18" s="95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t="42" customHeight="1" x14ac:dyDescent="0.3">
      <c r="A19" s="22">
        <v>14</v>
      </c>
      <c r="B19" s="93" t="s">
        <v>117</v>
      </c>
      <c r="C19" s="97"/>
      <c r="D19" s="97"/>
      <c r="E19" s="97"/>
      <c r="F19" s="22" t="s">
        <v>83</v>
      </c>
      <c r="G19" s="94" t="s">
        <v>93</v>
      </c>
      <c r="H19" s="95"/>
      <c r="I19" s="95"/>
      <c r="J19" s="95"/>
      <c r="K19" s="95"/>
    </row>
    <row r="20" spans="1:21" x14ac:dyDescent="0.3">
      <c r="A20" s="22">
        <v>15</v>
      </c>
      <c r="B20" s="93" t="s">
        <v>118</v>
      </c>
      <c r="C20" s="93"/>
      <c r="D20" s="93"/>
      <c r="E20" s="93"/>
      <c r="F20" s="22" t="s">
        <v>83</v>
      </c>
      <c r="G20" s="94" t="s">
        <v>106</v>
      </c>
      <c r="H20" s="95"/>
      <c r="I20" s="95"/>
      <c r="J20" s="95"/>
      <c r="K20" s="95"/>
    </row>
    <row r="21" spans="1:21" ht="52.5" customHeight="1" x14ac:dyDescent="0.3">
      <c r="A21" s="22">
        <v>16</v>
      </c>
      <c r="B21" s="97" t="s">
        <v>119</v>
      </c>
      <c r="C21" s="97"/>
      <c r="D21" s="97"/>
      <c r="E21" s="97"/>
      <c r="F21" s="22"/>
      <c r="G21" s="95" t="s">
        <v>120</v>
      </c>
      <c r="H21" s="95"/>
      <c r="I21" s="95"/>
      <c r="J21" s="95"/>
      <c r="K21" s="95"/>
    </row>
    <row r="22" spans="1:21" ht="59.25" customHeight="1" x14ac:dyDescent="0.3">
      <c r="A22" s="22">
        <v>17</v>
      </c>
      <c r="B22" s="97" t="s">
        <v>121</v>
      </c>
      <c r="C22" s="97"/>
      <c r="D22" s="97"/>
      <c r="E22" s="97"/>
      <c r="F22" s="22"/>
      <c r="G22" s="95" t="s">
        <v>120</v>
      </c>
      <c r="H22" s="95"/>
      <c r="I22" s="95"/>
      <c r="J22" s="95"/>
      <c r="K22" s="95"/>
    </row>
    <row r="23" spans="1:21" x14ac:dyDescent="0.3">
      <c r="A23" s="22"/>
      <c r="B23" s="31"/>
      <c r="C23" s="31"/>
      <c r="D23" s="31"/>
      <c r="E23" s="31"/>
      <c r="F23" s="22"/>
      <c r="G23" s="32"/>
      <c r="H23" s="32"/>
      <c r="I23" s="32"/>
      <c r="J23" s="32"/>
      <c r="K23" s="32"/>
    </row>
    <row r="24" spans="1:21" x14ac:dyDescent="0.3">
      <c r="A24" s="22"/>
      <c r="B24" s="33"/>
      <c r="C24" s="33"/>
      <c r="D24" s="33"/>
      <c r="E24" s="33"/>
      <c r="F24" s="22"/>
      <c r="G24" s="34"/>
      <c r="H24" s="35"/>
      <c r="I24" s="35"/>
      <c r="J24" s="35"/>
      <c r="K24" s="35"/>
    </row>
    <row r="25" spans="1:21" x14ac:dyDescent="0.3">
      <c r="A25" s="29"/>
      <c r="B25" s="29"/>
      <c r="C25" s="29"/>
      <c r="D25" s="29"/>
      <c r="E25" s="29"/>
      <c r="F25" s="29"/>
      <c r="G25" s="29"/>
      <c r="H25" s="36"/>
      <c r="I25" s="36"/>
      <c r="J25" s="36"/>
      <c r="K25" s="36"/>
    </row>
    <row r="26" spans="1:21" x14ac:dyDescent="0.3">
      <c r="A26" s="29"/>
      <c r="B26" s="29"/>
      <c r="C26" s="29"/>
      <c r="D26" s="29"/>
      <c r="E26" s="29"/>
      <c r="F26" s="29"/>
      <c r="G26" s="29"/>
      <c r="H26" s="36"/>
      <c r="I26" s="36"/>
      <c r="J26" s="36"/>
      <c r="K26" s="36"/>
    </row>
    <row r="27" spans="1:21" x14ac:dyDescent="0.3">
      <c r="A27" s="29"/>
      <c r="B27" s="29"/>
      <c r="C27" s="29"/>
      <c r="D27" s="29"/>
      <c r="E27" s="29"/>
      <c r="F27" s="29"/>
      <c r="G27" s="29"/>
      <c r="H27" s="36"/>
      <c r="I27" s="36"/>
      <c r="J27" s="36"/>
      <c r="K27" s="36"/>
    </row>
    <row r="28" spans="1:21" s="17" customFormat="1" ht="15.6" x14ac:dyDescent="0.3">
      <c r="A28" s="89" t="s">
        <v>77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</row>
    <row r="29" spans="1:21" s="17" customFormat="1" ht="15.6" x14ac:dyDescent="0.3">
      <c r="A29" s="89" t="s">
        <v>122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</row>
    <row r="30" spans="1:21" s="17" customFormat="1" ht="15.6" x14ac:dyDescent="0.3">
      <c r="A30" s="18"/>
      <c r="B30" s="90" t="s">
        <v>79</v>
      </c>
      <c r="C30" s="90"/>
      <c r="D30" s="90"/>
      <c r="E30" s="90"/>
      <c r="F30" s="90"/>
      <c r="G30" s="90"/>
      <c r="H30" s="90"/>
      <c r="I30" s="90"/>
      <c r="J30" s="90"/>
      <c r="K30" s="19"/>
    </row>
    <row r="31" spans="1:21" s="17" customFormat="1" ht="15.6" x14ac:dyDescent="0.3">
      <c r="A31" s="20"/>
      <c r="B31" s="89" t="s">
        <v>123</v>
      </c>
      <c r="C31" s="98"/>
      <c r="D31" s="98"/>
      <c r="E31" s="98"/>
      <c r="F31" s="98"/>
      <c r="G31" s="98"/>
      <c r="H31" s="98"/>
      <c r="I31" s="98"/>
      <c r="J31" s="98"/>
      <c r="K31" s="21"/>
    </row>
    <row r="32" spans="1:21" ht="36" customHeight="1" x14ac:dyDescent="0.3">
      <c r="A32" s="22">
        <v>1</v>
      </c>
      <c r="B32" s="93" t="s">
        <v>124</v>
      </c>
      <c r="C32" s="99"/>
      <c r="D32" s="99"/>
      <c r="E32" s="99"/>
      <c r="F32" s="27"/>
      <c r="G32" s="37"/>
      <c r="H32" s="114" t="s">
        <v>125</v>
      </c>
      <c r="I32" s="114"/>
      <c r="J32" s="114"/>
      <c r="K32" s="38"/>
    </row>
    <row r="33" spans="1:11" x14ac:dyDescent="0.3">
      <c r="A33" s="22"/>
      <c r="B33" s="102" t="s">
        <v>126</v>
      </c>
      <c r="C33" s="113"/>
      <c r="D33" s="113"/>
      <c r="E33" s="113"/>
      <c r="F33" s="27" t="s">
        <v>83</v>
      </c>
      <c r="G33" s="94" t="s">
        <v>127</v>
      </c>
      <c r="H33" s="114"/>
      <c r="I33" s="114"/>
      <c r="J33" s="114"/>
      <c r="K33" s="114"/>
    </row>
    <row r="34" spans="1:11" x14ac:dyDescent="0.3">
      <c r="A34" s="22"/>
      <c r="B34" s="93" t="s">
        <v>128</v>
      </c>
      <c r="C34" s="115"/>
      <c r="D34" s="115"/>
      <c r="E34" s="115"/>
      <c r="F34" s="27" t="s">
        <v>83</v>
      </c>
      <c r="G34" s="109"/>
      <c r="H34" s="116"/>
      <c r="I34" s="116"/>
      <c r="J34" s="116"/>
      <c r="K34" s="116"/>
    </row>
    <row r="35" spans="1:11" x14ac:dyDescent="0.3">
      <c r="A35" s="22"/>
      <c r="B35" s="93" t="s">
        <v>129</v>
      </c>
      <c r="C35" s="115"/>
      <c r="D35" s="115"/>
      <c r="E35" s="115"/>
      <c r="F35" s="27" t="s">
        <v>83</v>
      </c>
      <c r="G35" s="117"/>
      <c r="H35" s="117"/>
      <c r="I35" s="117"/>
      <c r="J35" s="117"/>
      <c r="K35" s="117"/>
    </row>
    <row r="36" spans="1:11" ht="33" customHeight="1" x14ac:dyDescent="0.3">
      <c r="A36" s="22">
        <v>2</v>
      </c>
      <c r="B36" s="92" t="s">
        <v>130</v>
      </c>
      <c r="C36" s="93"/>
      <c r="D36" s="93"/>
      <c r="E36" s="93"/>
      <c r="F36" s="27" t="s">
        <v>83</v>
      </c>
      <c r="G36" s="94"/>
      <c r="H36" s="114"/>
      <c r="I36" s="114"/>
      <c r="J36" s="114"/>
      <c r="K36" s="114"/>
    </row>
    <row r="37" spans="1:11" x14ac:dyDescent="0.3">
      <c r="A37" s="22">
        <v>3</v>
      </c>
      <c r="B37" s="106" t="s">
        <v>131</v>
      </c>
      <c r="C37" s="118"/>
      <c r="D37" s="118"/>
      <c r="E37" s="118"/>
      <c r="F37" s="27" t="s">
        <v>83</v>
      </c>
      <c r="G37" s="117"/>
      <c r="H37" s="117"/>
      <c r="I37" s="117"/>
      <c r="J37" s="117"/>
      <c r="K37" s="117"/>
    </row>
    <row r="38" spans="1:11" x14ac:dyDescent="0.3">
      <c r="A38" s="22">
        <v>4</v>
      </c>
      <c r="B38" s="93" t="s">
        <v>132</v>
      </c>
      <c r="C38" s="115"/>
      <c r="D38" s="115"/>
      <c r="E38" s="115"/>
      <c r="F38" s="27" t="s">
        <v>83</v>
      </c>
      <c r="G38" s="94"/>
      <c r="H38" s="114"/>
      <c r="I38" s="114"/>
      <c r="J38" s="114"/>
      <c r="K38" s="114"/>
    </row>
    <row r="39" spans="1:11" ht="38.25" customHeight="1" x14ac:dyDescent="0.3">
      <c r="A39" s="22">
        <v>5</v>
      </c>
      <c r="B39" s="106" t="s">
        <v>133</v>
      </c>
      <c r="C39" s="118"/>
      <c r="D39" s="118"/>
      <c r="E39" s="118"/>
      <c r="F39" s="27" t="s">
        <v>83</v>
      </c>
      <c r="G39" s="94" t="s">
        <v>1</v>
      </c>
      <c r="H39" s="114"/>
      <c r="I39" s="114"/>
      <c r="J39" s="114"/>
      <c r="K39" s="114"/>
    </row>
    <row r="40" spans="1:11" x14ac:dyDescent="0.3">
      <c r="A40" s="22">
        <v>6</v>
      </c>
      <c r="B40" s="92" t="s">
        <v>134</v>
      </c>
      <c r="C40" s="93"/>
      <c r="D40" s="93"/>
      <c r="E40" s="93"/>
      <c r="F40" s="27" t="s">
        <v>83</v>
      </c>
      <c r="G40" s="94" t="s">
        <v>1</v>
      </c>
      <c r="H40" s="114"/>
      <c r="I40" s="114"/>
      <c r="J40" s="114"/>
      <c r="K40" s="114"/>
    </row>
    <row r="41" spans="1:11" x14ac:dyDescent="0.3">
      <c r="A41" s="22">
        <v>7</v>
      </c>
      <c r="B41" s="99" t="s">
        <v>135</v>
      </c>
      <c r="C41" s="119"/>
      <c r="D41" s="119"/>
      <c r="E41" s="119"/>
      <c r="F41" s="27" t="s">
        <v>83</v>
      </c>
      <c r="G41" s="120"/>
      <c r="H41" s="120"/>
      <c r="I41" s="120"/>
      <c r="J41" s="120"/>
      <c r="K41" s="120"/>
    </row>
    <row r="42" spans="1:11" x14ac:dyDescent="0.3">
      <c r="A42" s="22"/>
      <c r="B42" s="99" t="s">
        <v>136</v>
      </c>
      <c r="C42" s="119"/>
      <c r="D42" s="119"/>
      <c r="E42" s="119"/>
      <c r="F42" s="27" t="s">
        <v>83</v>
      </c>
      <c r="G42" s="120"/>
      <c r="H42" s="120"/>
      <c r="I42" s="120"/>
      <c r="J42" s="120"/>
      <c r="K42" s="120"/>
    </row>
    <row r="43" spans="1:11" x14ac:dyDescent="0.3">
      <c r="A43" s="22">
        <v>8</v>
      </c>
      <c r="B43" s="93" t="s">
        <v>137</v>
      </c>
      <c r="C43" s="115"/>
      <c r="D43" s="115"/>
      <c r="E43" s="115"/>
      <c r="F43" s="27" t="s">
        <v>83</v>
      </c>
      <c r="G43" s="94" t="s">
        <v>113</v>
      </c>
      <c r="H43" s="114"/>
      <c r="I43" s="114"/>
      <c r="J43" s="114"/>
      <c r="K43" s="114"/>
    </row>
    <row r="44" spans="1:11" ht="37.5" customHeight="1" x14ac:dyDescent="0.3">
      <c r="A44" s="22">
        <v>9</v>
      </c>
      <c r="B44" s="92" t="s">
        <v>138</v>
      </c>
      <c r="C44" s="93"/>
      <c r="D44" s="93"/>
      <c r="E44" s="93"/>
      <c r="F44" s="27" t="s">
        <v>83</v>
      </c>
      <c r="G44" s="94" t="s">
        <v>1</v>
      </c>
      <c r="H44" s="114"/>
      <c r="I44" s="114"/>
      <c r="J44" s="114"/>
      <c r="K44" s="114"/>
    </row>
    <row r="45" spans="1:11" ht="30.75" customHeight="1" x14ac:dyDescent="0.3">
      <c r="A45" s="22">
        <v>10</v>
      </c>
      <c r="B45" s="92" t="s">
        <v>139</v>
      </c>
      <c r="C45" s="93"/>
      <c r="D45" s="93"/>
      <c r="E45" s="93"/>
      <c r="F45" s="27" t="s">
        <v>83</v>
      </c>
      <c r="G45" s="94" t="s">
        <v>1</v>
      </c>
      <c r="H45" s="114"/>
      <c r="I45" s="114"/>
      <c r="J45" s="114"/>
      <c r="K45" s="114"/>
    </row>
    <row r="46" spans="1:11" ht="35.25" customHeight="1" x14ac:dyDescent="0.3">
      <c r="A46" s="22">
        <v>11</v>
      </c>
      <c r="B46" s="92" t="s">
        <v>140</v>
      </c>
      <c r="C46" s="93"/>
      <c r="D46" s="93"/>
      <c r="E46" s="93"/>
      <c r="F46" s="27" t="s">
        <v>83</v>
      </c>
      <c r="G46" s="94" t="s">
        <v>1</v>
      </c>
      <c r="H46" s="114"/>
      <c r="I46" s="114"/>
      <c r="J46" s="114"/>
      <c r="K46" s="114"/>
    </row>
    <row r="47" spans="1:11" ht="69" customHeight="1" x14ac:dyDescent="0.3">
      <c r="A47" s="22">
        <v>12</v>
      </c>
      <c r="B47" s="93" t="s">
        <v>141</v>
      </c>
      <c r="C47" s="115"/>
      <c r="D47" s="115"/>
      <c r="E47" s="115"/>
      <c r="F47" s="27" t="s">
        <v>83</v>
      </c>
      <c r="G47" s="94"/>
      <c r="H47" s="114"/>
      <c r="I47" s="114"/>
      <c r="J47" s="114"/>
      <c r="K47" s="114"/>
    </row>
    <row r="48" spans="1:11" x14ac:dyDescent="0.3">
      <c r="A48" s="22">
        <v>13</v>
      </c>
      <c r="B48" s="93" t="s">
        <v>142</v>
      </c>
      <c r="C48" s="93"/>
      <c r="D48" s="93"/>
      <c r="E48" s="93"/>
      <c r="F48" s="27" t="s">
        <v>83</v>
      </c>
      <c r="G48" s="94" t="s">
        <v>86</v>
      </c>
      <c r="H48" s="114"/>
      <c r="I48" s="114"/>
      <c r="J48" s="114"/>
      <c r="K48" s="114"/>
    </row>
    <row r="49" spans="1:11" ht="39.75" customHeight="1" x14ac:dyDescent="0.3">
      <c r="A49" s="22">
        <v>14</v>
      </c>
      <c r="B49" s="93" t="s">
        <v>143</v>
      </c>
      <c r="C49" s="93"/>
      <c r="D49" s="93"/>
      <c r="E49" s="93"/>
      <c r="F49" s="27" t="s">
        <v>83</v>
      </c>
      <c r="G49" s="94" t="s">
        <v>86</v>
      </c>
      <c r="H49" s="114"/>
      <c r="I49" s="114"/>
      <c r="J49" s="114"/>
      <c r="K49" s="114"/>
    </row>
    <row r="50" spans="1:11" x14ac:dyDescent="0.3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3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3">
      <c r="A52" s="26"/>
      <c r="B52" s="96"/>
      <c r="C52" s="96"/>
      <c r="D52" s="96"/>
      <c r="E52" s="96"/>
      <c r="F52" s="39"/>
      <c r="G52" s="23"/>
      <c r="H52" s="23"/>
      <c r="I52" s="23"/>
      <c r="J52" s="23"/>
      <c r="K52" s="24"/>
    </row>
    <row r="53" spans="1:11" x14ac:dyDescent="0.3">
      <c r="A53" s="26"/>
      <c r="B53" s="96"/>
      <c r="C53" s="96"/>
      <c r="D53" s="96"/>
      <c r="E53" s="96"/>
      <c r="F53" s="39"/>
      <c r="G53" s="23"/>
      <c r="H53" s="23"/>
      <c r="I53" s="23"/>
      <c r="J53" s="23"/>
      <c r="K53" s="24"/>
    </row>
    <row r="54" spans="1:11" x14ac:dyDescent="0.3">
      <c r="A54" s="26"/>
      <c r="B54" s="23"/>
      <c r="C54" s="23"/>
      <c r="D54" s="23"/>
      <c r="E54" s="23"/>
      <c r="F54" s="23"/>
      <c r="G54" s="23"/>
      <c r="H54" s="23"/>
      <c r="I54" s="23"/>
      <c r="J54" s="23"/>
      <c r="K54" s="24"/>
    </row>
  </sheetData>
  <mergeCells count="103">
    <mergeCell ref="B48:E48"/>
    <mergeCell ref="G48:K48"/>
    <mergeCell ref="B49:E49"/>
    <mergeCell ref="G49:K49"/>
    <mergeCell ref="B52:E52"/>
    <mergeCell ref="B53:E53"/>
    <mergeCell ref="B45:E45"/>
    <mergeCell ref="G45:K45"/>
    <mergeCell ref="B46:E46"/>
    <mergeCell ref="G46:K46"/>
    <mergeCell ref="B47:E47"/>
    <mergeCell ref="G47:K47"/>
    <mergeCell ref="B42:E42"/>
    <mergeCell ref="G42:K42"/>
    <mergeCell ref="B43:E43"/>
    <mergeCell ref="G43:K43"/>
    <mergeCell ref="B44:E44"/>
    <mergeCell ref="G44:K44"/>
    <mergeCell ref="B39:E39"/>
    <mergeCell ref="G39:K39"/>
    <mergeCell ref="B40:E40"/>
    <mergeCell ref="G40:K40"/>
    <mergeCell ref="B41:E41"/>
    <mergeCell ref="G41:K41"/>
    <mergeCell ref="B36:E36"/>
    <mergeCell ref="G36:K36"/>
    <mergeCell ref="B37:E37"/>
    <mergeCell ref="G37:K37"/>
    <mergeCell ref="B38:E38"/>
    <mergeCell ref="G38:K38"/>
    <mergeCell ref="B33:E33"/>
    <mergeCell ref="G33:K33"/>
    <mergeCell ref="B34:E34"/>
    <mergeCell ref="G34:K34"/>
    <mergeCell ref="B35:E35"/>
    <mergeCell ref="G35:K35"/>
    <mergeCell ref="A28:K28"/>
    <mergeCell ref="A29:K29"/>
    <mergeCell ref="B30:J30"/>
    <mergeCell ref="B31:J31"/>
    <mergeCell ref="B32:E32"/>
    <mergeCell ref="H32:J32"/>
    <mergeCell ref="B20:E20"/>
    <mergeCell ref="G20:K20"/>
    <mergeCell ref="B21:E21"/>
    <mergeCell ref="G21:K21"/>
    <mergeCell ref="B22:E22"/>
    <mergeCell ref="G22:K22"/>
    <mergeCell ref="S16:U16"/>
    <mergeCell ref="B17:E17"/>
    <mergeCell ref="G17:K17"/>
    <mergeCell ref="B18:E18"/>
    <mergeCell ref="G18:K18"/>
    <mergeCell ref="B19:E19"/>
    <mergeCell ref="G19:K19"/>
    <mergeCell ref="B15:E15"/>
    <mergeCell ref="G15:K15"/>
    <mergeCell ref="B16:E16"/>
    <mergeCell ref="G16:K16"/>
    <mergeCell ref="L16:R16"/>
    <mergeCell ref="B11:E11"/>
    <mergeCell ref="G11:K11"/>
    <mergeCell ref="B12:E12"/>
    <mergeCell ref="G12:K13"/>
    <mergeCell ref="M12:P12"/>
    <mergeCell ref="R12:V12"/>
    <mergeCell ref="B13:E13"/>
    <mergeCell ref="M13:P13"/>
    <mergeCell ref="R13:V13"/>
    <mergeCell ref="B10:E10"/>
    <mergeCell ref="G10:K10"/>
    <mergeCell ref="M10:P10"/>
    <mergeCell ref="R10:V10"/>
    <mergeCell ref="B8:E8"/>
    <mergeCell ref="G8:K8"/>
    <mergeCell ref="M8:P8"/>
    <mergeCell ref="R8:V8"/>
    <mergeCell ref="B14:E14"/>
    <mergeCell ref="G14:K14"/>
    <mergeCell ref="M14:P14"/>
    <mergeCell ref="A1:K1"/>
    <mergeCell ref="L1:V1"/>
    <mergeCell ref="A2:K2"/>
    <mergeCell ref="L2:V2"/>
    <mergeCell ref="B3:J3"/>
    <mergeCell ref="M3:U3"/>
    <mergeCell ref="W8:AA8"/>
    <mergeCell ref="B9:E9"/>
    <mergeCell ref="G9:K9"/>
    <mergeCell ref="M9:P9"/>
    <mergeCell ref="R9:V9"/>
    <mergeCell ref="B7:E7"/>
    <mergeCell ref="G7:K7"/>
    <mergeCell ref="M7:P7"/>
    <mergeCell ref="R7:V7"/>
    <mergeCell ref="B4:J4"/>
    <mergeCell ref="M4:U4"/>
    <mergeCell ref="B5:E5"/>
    <mergeCell ref="G5:K5"/>
    <mergeCell ref="B6:E6"/>
    <mergeCell ref="G6:K6"/>
    <mergeCell ref="M6:P6"/>
    <mergeCell ref="R6:V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34" zoomScale="95" zoomScaleNormal="100" zoomScaleSheetLayoutView="95" workbookViewId="0">
      <selection activeCell="C40" sqref="C40"/>
    </sheetView>
  </sheetViews>
  <sheetFormatPr defaultColWidth="9.109375" defaultRowHeight="16.8" x14ac:dyDescent="0.3"/>
  <cols>
    <col min="1" max="1" width="7.44140625" style="47" customWidth="1"/>
    <col min="2" max="2" width="42.33203125" style="50" customWidth="1"/>
    <col min="3" max="3" width="9.109375" style="47"/>
    <col min="4" max="4" width="15.5546875" style="47" customWidth="1"/>
    <col min="5" max="5" width="9.109375" style="47"/>
    <col min="6" max="6" width="13.6640625" style="47" customWidth="1"/>
    <col min="7" max="7" width="11.88671875" style="47" customWidth="1"/>
    <col min="8" max="8" width="11.6640625" style="47" customWidth="1"/>
    <col min="9" max="9" width="33.44140625" style="50" customWidth="1"/>
    <col min="10" max="10" width="11.44140625" style="50" customWidth="1"/>
    <col min="11" max="11" width="11.33203125" style="47" customWidth="1"/>
    <col min="12" max="16384" width="9.109375" style="47"/>
  </cols>
  <sheetData>
    <row r="1" spans="1:11" x14ac:dyDescent="0.3">
      <c r="A1" s="45"/>
      <c r="B1" s="121" t="s">
        <v>34</v>
      </c>
      <c r="C1" s="121"/>
      <c r="D1" s="121"/>
      <c r="E1" s="121"/>
      <c r="F1" s="121"/>
      <c r="G1" s="121"/>
      <c r="H1" s="45"/>
      <c r="I1" s="46"/>
      <c r="J1" s="46"/>
      <c r="K1" s="45"/>
    </row>
    <row r="2" spans="1:11" x14ac:dyDescent="0.3">
      <c r="A2" s="45"/>
      <c r="B2" s="121"/>
      <c r="C2" s="121"/>
      <c r="D2" s="121"/>
      <c r="E2" s="121"/>
      <c r="F2" s="121"/>
      <c r="G2" s="121"/>
      <c r="H2" s="45"/>
      <c r="I2" s="46"/>
      <c r="J2" s="46"/>
      <c r="K2" s="45"/>
    </row>
    <row r="3" spans="1:11" ht="28.5" customHeight="1" x14ac:dyDescent="0.3">
      <c r="A3" s="44" t="s">
        <v>68</v>
      </c>
      <c r="B3" s="46" t="s">
        <v>334</v>
      </c>
      <c r="C3" s="122" t="s">
        <v>335</v>
      </c>
      <c r="D3" s="122"/>
      <c r="E3" s="45"/>
      <c r="F3" s="45"/>
      <c r="G3" s="45"/>
      <c r="H3" s="45"/>
      <c r="I3" s="46"/>
      <c r="J3" s="46"/>
      <c r="K3" s="45"/>
    </row>
    <row r="4" spans="1:11" x14ac:dyDescent="0.3">
      <c r="A4" s="45"/>
      <c r="B4" s="46" t="s">
        <v>35</v>
      </c>
      <c r="C4" s="45" t="s">
        <v>35</v>
      </c>
      <c r="D4" s="45" t="s">
        <v>35</v>
      </c>
      <c r="E4" s="45" t="s">
        <v>35</v>
      </c>
      <c r="F4" s="45" t="s">
        <v>35</v>
      </c>
      <c r="G4" s="45" t="s">
        <v>35</v>
      </c>
      <c r="H4" s="45" t="s">
        <v>35</v>
      </c>
      <c r="I4" s="46" t="s">
        <v>35</v>
      </c>
      <c r="J4" s="46"/>
      <c r="K4" s="45" t="s">
        <v>35</v>
      </c>
    </row>
    <row r="5" spans="1:11" ht="34.5" customHeight="1" x14ac:dyDescent="0.3">
      <c r="A5" s="51" t="s">
        <v>224</v>
      </c>
      <c r="B5" s="51" t="s">
        <v>182</v>
      </c>
      <c r="C5" s="51" t="s">
        <v>183</v>
      </c>
      <c r="D5" s="51" t="s">
        <v>184</v>
      </c>
      <c r="E5" s="51" t="s">
        <v>7</v>
      </c>
      <c r="F5" s="51" t="s">
        <v>225</v>
      </c>
      <c r="G5" s="51" t="s">
        <v>226</v>
      </c>
      <c r="H5" s="51" t="s">
        <v>227</v>
      </c>
      <c r="I5" s="51" t="s">
        <v>185</v>
      </c>
      <c r="J5" s="51"/>
      <c r="K5" s="51" t="s">
        <v>228</v>
      </c>
    </row>
    <row r="6" spans="1:11" ht="32.25" customHeight="1" x14ac:dyDescent="0.3">
      <c r="A6" s="45"/>
      <c r="B6" s="46"/>
      <c r="C6" s="45"/>
      <c r="D6" s="45"/>
      <c r="E6" s="45" t="s">
        <v>229</v>
      </c>
      <c r="F6" s="45" t="s">
        <v>227</v>
      </c>
      <c r="G6" s="45" t="s">
        <v>230</v>
      </c>
      <c r="H6" s="60" t="s">
        <v>231</v>
      </c>
      <c r="I6" s="46"/>
      <c r="J6" s="46"/>
      <c r="K6" s="45"/>
    </row>
    <row r="7" spans="1:11" x14ac:dyDescent="0.3">
      <c r="A7" s="45" t="s">
        <v>35</v>
      </c>
      <c r="B7" s="46" t="s">
        <v>35</v>
      </c>
      <c r="C7" s="45" t="s">
        <v>35</v>
      </c>
      <c r="D7" s="45" t="s">
        <v>35</v>
      </c>
      <c r="E7" s="45" t="s">
        <v>35</v>
      </c>
      <c r="F7" s="45" t="s">
        <v>35</v>
      </c>
      <c r="G7" s="45" t="s">
        <v>35</v>
      </c>
      <c r="H7" s="45" t="s">
        <v>35</v>
      </c>
      <c r="I7" s="46" t="s">
        <v>35</v>
      </c>
      <c r="J7" s="46"/>
      <c r="K7" s="45" t="s">
        <v>35</v>
      </c>
    </row>
    <row r="8" spans="1:11" ht="33.9" customHeight="1" x14ac:dyDescent="0.3">
      <c r="A8" s="45" t="s">
        <v>36</v>
      </c>
      <c r="B8" s="48" t="s">
        <v>186</v>
      </c>
      <c r="C8" s="45" t="s">
        <v>156</v>
      </c>
      <c r="D8" s="45" t="s">
        <v>157</v>
      </c>
      <c r="E8" s="45">
        <v>2</v>
      </c>
      <c r="F8" s="45">
        <v>437</v>
      </c>
      <c r="G8" s="45">
        <v>20.8</v>
      </c>
      <c r="H8" s="45">
        <v>457.8</v>
      </c>
      <c r="I8" s="48" t="s">
        <v>336</v>
      </c>
      <c r="J8" s="58">
        <v>769</v>
      </c>
      <c r="K8" s="49">
        <v>807.45</v>
      </c>
    </row>
    <row r="9" spans="1:11" ht="33.9" customHeight="1" x14ac:dyDescent="0.3">
      <c r="A9" s="45" t="s">
        <v>37</v>
      </c>
      <c r="B9" s="48" t="s">
        <v>187</v>
      </c>
      <c r="C9" s="45" t="s">
        <v>156</v>
      </c>
      <c r="D9" s="45" t="s">
        <v>157</v>
      </c>
      <c r="E9" s="45">
        <v>2</v>
      </c>
      <c r="F9" s="45">
        <v>630</v>
      </c>
      <c r="G9" s="45">
        <v>20.8</v>
      </c>
      <c r="H9" s="45">
        <v>650.79999999999995</v>
      </c>
      <c r="I9" s="48" t="s">
        <v>337</v>
      </c>
      <c r="J9" s="58">
        <v>718</v>
      </c>
      <c r="K9" s="49">
        <v>753.9</v>
      </c>
    </row>
    <row r="10" spans="1:11" ht="43.5" customHeight="1" x14ac:dyDescent="0.3">
      <c r="A10" s="45" t="s">
        <v>38</v>
      </c>
      <c r="B10" s="48" t="s">
        <v>158</v>
      </c>
      <c r="C10" s="45" t="s">
        <v>156</v>
      </c>
      <c r="D10" s="45" t="s">
        <v>157</v>
      </c>
      <c r="E10" s="45">
        <v>2</v>
      </c>
      <c r="F10" s="45">
        <v>726.67</v>
      </c>
      <c r="G10" s="45">
        <v>20.8</v>
      </c>
      <c r="H10" s="45">
        <v>747.47</v>
      </c>
      <c r="I10" s="48" t="s">
        <v>338</v>
      </c>
      <c r="J10" s="58">
        <v>502</v>
      </c>
      <c r="K10" s="49">
        <v>527.1</v>
      </c>
    </row>
    <row r="11" spans="1:11" ht="33.9" customHeight="1" x14ac:dyDescent="0.3">
      <c r="A11" s="45" t="s">
        <v>39</v>
      </c>
      <c r="B11" s="48" t="s">
        <v>159</v>
      </c>
      <c r="C11" s="45" t="s">
        <v>156</v>
      </c>
      <c r="D11" s="45" t="s">
        <v>157</v>
      </c>
      <c r="E11" s="45">
        <v>2</v>
      </c>
      <c r="F11" s="45">
        <v>954</v>
      </c>
      <c r="G11" s="45">
        <v>20.8</v>
      </c>
      <c r="H11" s="45">
        <v>974.8</v>
      </c>
      <c r="I11" s="48" t="s">
        <v>339</v>
      </c>
      <c r="J11" s="58">
        <v>412</v>
      </c>
      <c r="K11" s="49">
        <v>432.6</v>
      </c>
    </row>
    <row r="12" spans="1:11" ht="33.9" customHeight="1" x14ac:dyDescent="0.3">
      <c r="A12" s="45" t="s">
        <v>40</v>
      </c>
      <c r="B12" s="48" t="s">
        <v>160</v>
      </c>
      <c r="C12" s="45" t="s">
        <v>156</v>
      </c>
      <c r="D12" s="45" t="s">
        <v>157</v>
      </c>
      <c r="E12" s="45">
        <v>2</v>
      </c>
      <c r="F12" s="45">
        <v>1297</v>
      </c>
      <c r="G12" s="45">
        <v>20.8</v>
      </c>
      <c r="H12" s="45">
        <v>1317.8</v>
      </c>
      <c r="I12" s="48" t="s">
        <v>340</v>
      </c>
      <c r="J12" s="58">
        <v>615</v>
      </c>
      <c r="K12" s="49">
        <v>645.75</v>
      </c>
    </row>
    <row r="13" spans="1:11" ht="33.9" customHeight="1" x14ac:dyDescent="0.3">
      <c r="A13" s="45" t="s">
        <v>41</v>
      </c>
      <c r="B13" s="48" t="s">
        <v>161</v>
      </c>
      <c r="C13" s="45" t="s">
        <v>156</v>
      </c>
      <c r="D13" s="45" t="s">
        <v>157</v>
      </c>
      <c r="E13" s="45">
        <v>2</v>
      </c>
      <c r="F13" s="45">
        <v>1398</v>
      </c>
      <c r="G13" s="45">
        <v>20.8</v>
      </c>
      <c r="H13" s="45">
        <v>1418.8</v>
      </c>
      <c r="I13" s="48" t="s">
        <v>341</v>
      </c>
      <c r="J13" s="58">
        <v>595</v>
      </c>
      <c r="K13" s="49">
        <v>624.75</v>
      </c>
    </row>
    <row r="14" spans="1:11" ht="33.9" customHeight="1" x14ac:dyDescent="0.3">
      <c r="A14" s="45" t="s">
        <v>42</v>
      </c>
      <c r="B14" s="48" t="s">
        <v>162</v>
      </c>
      <c r="C14" s="45" t="s">
        <v>156</v>
      </c>
      <c r="D14" s="45" t="s">
        <v>157</v>
      </c>
      <c r="E14" s="45">
        <v>2</v>
      </c>
      <c r="F14" s="45">
        <v>1004</v>
      </c>
      <c r="G14" s="45">
        <v>20.8</v>
      </c>
      <c r="H14" s="45">
        <v>1024.8</v>
      </c>
      <c r="I14" s="48" t="s">
        <v>342</v>
      </c>
      <c r="J14" s="58">
        <v>667</v>
      </c>
      <c r="K14" s="49">
        <v>700.35</v>
      </c>
    </row>
    <row r="15" spans="1:11" ht="33.9" customHeight="1" x14ac:dyDescent="0.3">
      <c r="A15" s="45" t="s">
        <v>43</v>
      </c>
      <c r="B15" s="48" t="s">
        <v>188</v>
      </c>
      <c r="C15" s="45" t="s">
        <v>156</v>
      </c>
      <c r="D15" s="45" t="s">
        <v>332</v>
      </c>
      <c r="E15" s="45">
        <v>19</v>
      </c>
      <c r="F15" s="45">
        <v>1250</v>
      </c>
      <c r="G15" s="45">
        <v>184.1</v>
      </c>
      <c r="H15" s="45">
        <v>1434.1</v>
      </c>
      <c r="I15" s="48" t="s">
        <v>343</v>
      </c>
      <c r="J15" s="58">
        <v>647</v>
      </c>
      <c r="K15" s="49">
        <v>679.35</v>
      </c>
    </row>
    <row r="16" spans="1:11" ht="33.9" customHeight="1" x14ac:dyDescent="0.3">
      <c r="A16" s="45" t="s">
        <v>44</v>
      </c>
      <c r="B16" s="48" t="s">
        <v>189</v>
      </c>
      <c r="C16" s="45" t="s">
        <v>156</v>
      </c>
      <c r="D16" s="45" t="s">
        <v>332</v>
      </c>
      <c r="E16" s="45">
        <v>19</v>
      </c>
      <c r="F16" s="45">
        <v>1250</v>
      </c>
      <c r="G16" s="45">
        <v>184.1</v>
      </c>
      <c r="H16" s="45">
        <v>1434.1</v>
      </c>
      <c r="I16" s="48" t="s">
        <v>344</v>
      </c>
      <c r="J16" s="58">
        <v>679</v>
      </c>
      <c r="K16" s="49">
        <v>712.95</v>
      </c>
    </row>
    <row r="17" spans="1:11" ht="42.75" customHeight="1" x14ac:dyDescent="0.3">
      <c r="A17" s="45" t="s">
        <v>45</v>
      </c>
      <c r="B17" s="48" t="s">
        <v>190</v>
      </c>
      <c r="C17" s="45" t="s">
        <v>163</v>
      </c>
      <c r="D17" s="45" t="s">
        <v>164</v>
      </c>
      <c r="E17" s="45">
        <v>4</v>
      </c>
      <c r="F17" s="45">
        <v>5438</v>
      </c>
      <c r="G17" s="45">
        <v>35.119999999999997</v>
      </c>
      <c r="H17" s="45">
        <v>5473.12</v>
      </c>
      <c r="I17" s="48" t="s">
        <v>345</v>
      </c>
      <c r="J17" s="58">
        <v>660</v>
      </c>
      <c r="K17" s="49">
        <v>693</v>
      </c>
    </row>
    <row r="18" spans="1:11" ht="33.9" customHeight="1" x14ac:dyDescent="0.3">
      <c r="A18" s="45" t="s">
        <v>46</v>
      </c>
      <c r="B18" s="48" t="s">
        <v>191</v>
      </c>
      <c r="C18" s="45" t="s">
        <v>165</v>
      </c>
      <c r="D18" s="45" t="s">
        <v>164</v>
      </c>
      <c r="E18" s="45">
        <v>4</v>
      </c>
      <c r="F18" s="45">
        <v>672</v>
      </c>
      <c r="G18" s="45">
        <v>28.56</v>
      </c>
      <c r="H18" s="45">
        <v>700.56</v>
      </c>
      <c r="I18" s="48" t="s">
        <v>346</v>
      </c>
      <c r="J18" s="58">
        <v>752</v>
      </c>
      <c r="K18" s="49">
        <v>789.6</v>
      </c>
    </row>
    <row r="19" spans="1:11" ht="33.9" customHeight="1" x14ac:dyDescent="0.3">
      <c r="A19" s="45" t="s">
        <v>47</v>
      </c>
      <c r="B19" s="48" t="s">
        <v>166</v>
      </c>
      <c r="C19" s="45" t="s">
        <v>165</v>
      </c>
      <c r="D19" s="45" t="s">
        <v>164</v>
      </c>
      <c r="E19" s="45">
        <v>4</v>
      </c>
      <c r="F19" s="45">
        <v>749</v>
      </c>
      <c r="G19" s="45">
        <v>28.56</v>
      </c>
      <c r="H19" s="45">
        <v>777.56</v>
      </c>
      <c r="I19" s="48" t="s">
        <v>347</v>
      </c>
      <c r="J19" s="58">
        <v>718</v>
      </c>
      <c r="K19" s="49">
        <v>753.9</v>
      </c>
    </row>
    <row r="20" spans="1:11" ht="42.75" customHeight="1" x14ac:dyDescent="0.3">
      <c r="A20" s="45" t="s">
        <v>48</v>
      </c>
      <c r="B20" s="48" t="s">
        <v>192</v>
      </c>
      <c r="C20" s="45" t="s">
        <v>163</v>
      </c>
      <c r="D20" s="45" t="s">
        <v>167</v>
      </c>
      <c r="E20" s="45">
        <v>0</v>
      </c>
      <c r="F20" s="45">
        <v>16106</v>
      </c>
      <c r="G20" s="45">
        <v>0</v>
      </c>
      <c r="H20" s="45">
        <v>16106</v>
      </c>
      <c r="I20" s="48" t="s">
        <v>348</v>
      </c>
      <c r="J20" s="58">
        <v>591</v>
      </c>
      <c r="K20" s="49">
        <v>620.54999999999995</v>
      </c>
    </row>
    <row r="21" spans="1:11" ht="37.5" customHeight="1" x14ac:dyDescent="0.3">
      <c r="A21" s="45" t="s">
        <v>49</v>
      </c>
      <c r="B21" s="48" t="s">
        <v>193</v>
      </c>
      <c r="C21" s="45" t="s">
        <v>156</v>
      </c>
      <c r="D21" s="45" t="s">
        <v>167</v>
      </c>
      <c r="E21" s="45"/>
      <c r="F21" s="45">
        <v>1297</v>
      </c>
      <c r="G21" s="45"/>
      <c r="H21" s="45">
        <v>1297</v>
      </c>
      <c r="I21" s="48" t="s">
        <v>349</v>
      </c>
      <c r="J21" s="58">
        <v>569</v>
      </c>
      <c r="K21" s="49">
        <v>597.45000000000005</v>
      </c>
    </row>
    <row r="22" spans="1:11" ht="42" customHeight="1" x14ac:dyDescent="0.3">
      <c r="A22" s="45" t="s">
        <v>50</v>
      </c>
      <c r="B22" s="48" t="s">
        <v>194</v>
      </c>
      <c r="C22" s="45" t="s">
        <v>156</v>
      </c>
      <c r="D22" s="45" t="s">
        <v>167</v>
      </c>
      <c r="E22" s="45">
        <v>0</v>
      </c>
      <c r="F22" s="45">
        <v>955</v>
      </c>
      <c r="G22" s="45">
        <v>0</v>
      </c>
      <c r="H22" s="45">
        <v>955</v>
      </c>
      <c r="I22" s="48" t="s">
        <v>350</v>
      </c>
      <c r="J22" s="58">
        <v>592</v>
      </c>
      <c r="K22" s="49">
        <v>621.6</v>
      </c>
    </row>
    <row r="23" spans="1:11" ht="39" customHeight="1" x14ac:dyDescent="0.3">
      <c r="A23" s="45" t="s">
        <v>51</v>
      </c>
      <c r="B23" s="48" t="s">
        <v>195</v>
      </c>
      <c r="C23" s="45" t="s">
        <v>156</v>
      </c>
      <c r="D23" s="45" t="s">
        <v>168</v>
      </c>
      <c r="E23" s="45">
        <v>0</v>
      </c>
      <c r="F23" s="45">
        <v>34300</v>
      </c>
      <c r="G23" s="45">
        <v>0</v>
      </c>
      <c r="H23" s="45">
        <v>34300</v>
      </c>
      <c r="I23" s="48" t="s">
        <v>196</v>
      </c>
      <c r="J23" s="58">
        <v>87</v>
      </c>
      <c r="K23" s="49">
        <v>91.35</v>
      </c>
    </row>
    <row r="24" spans="1:11" ht="39.75" customHeight="1" x14ac:dyDescent="0.3">
      <c r="A24" s="45" t="s">
        <v>52</v>
      </c>
      <c r="B24" s="48" t="s">
        <v>169</v>
      </c>
      <c r="C24" s="45" t="s">
        <v>156</v>
      </c>
      <c r="D24" s="45" t="s">
        <v>168</v>
      </c>
      <c r="E24" s="45">
        <v>0</v>
      </c>
      <c r="F24" s="45">
        <v>39400</v>
      </c>
      <c r="G24" s="45">
        <v>0</v>
      </c>
      <c r="H24" s="45">
        <v>39400</v>
      </c>
      <c r="I24" s="48" t="s">
        <v>197</v>
      </c>
      <c r="J24" s="58">
        <v>70.7</v>
      </c>
      <c r="K24" s="49">
        <v>74.239999999999995</v>
      </c>
    </row>
    <row r="25" spans="1:11" ht="42" customHeight="1" x14ac:dyDescent="0.3">
      <c r="A25" s="45" t="s">
        <v>53</v>
      </c>
      <c r="B25" s="48" t="s">
        <v>198</v>
      </c>
      <c r="C25" s="45" t="s">
        <v>156</v>
      </c>
      <c r="D25" s="45" t="s">
        <v>168</v>
      </c>
      <c r="E25" s="45">
        <v>0</v>
      </c>
      <c r="F25" s="45">
        <v>111600</v>
      </c>
      <c r="G25" s="45">
        <v>0</v>
      </c>
      <c r="H25" s="45">
        <v>111600</v>
      </c>
      <c r="I25" s="48" t="s">
        <v>179</v>
      </c>
      <c r="J25" s="58">
        <v>52.4</v>
      </c>
      <c r="K25" s="49">
        <v>55.02</v>
      </c>
    </row>
    <row r="26" spans="1:11" ht="50.25" customHeight="1" x14ac:dyDescent="0.3">
      <c r="A26" s="45" t="s">
        <v>54</v>
      </c>
      <c r="B26" s="48" t="s">
        <v>199</v>
      </c>
      <c r="C26" s="45" t="s">
        <v>156</v>
      </c>
      <c r="D26" s="45" t="s">
        <v>168</v>
      </c>
      <c r="E26" s="45">
        <v>0</v>
      </c>
      <c r="F26" s="45">
        <v>99400</v>
      </c>
      <c r="G26" s="45">
        <v>0</v>
      </c>
      <c r="H26" s="45">
        <v>99400</v>
      </c>
      <c r="I26" s="48" t="s">
        <v>200</v>
      </c>
      <c r="J26" s="58">
        <v>25.7</v>
      </c>
      <c r="K26" s="49">
        <v>26.99</v>
      </c>
    </row>
    <row r="27" spans="1:11" ht="43.5" customHeight="1" x14ac:dyDescent="0.3">
      <c r="A27" s="45" t="s">
        <v>55</v>
      </c>
      <c r="B27" s="48" t="s">
        <v>201</v>
      </c>
      <c r="C27" s="45" t="s">
        <v>156</v>
      </c>
      <c r="D27" s="45" t="s">
        <v>168</v>
      </c>
      <c r="E27" s="45">
        <v>0</v>
      </c>
      <c r="F27" s="45">
        <v>95000</v>
      </c>
      <c r="G27" s="45">
        <v>0</v>
      </c>
      <c r="H27" s="45">
        <v>95000</v>
      </c>
      <c r="I27" s="48" t="s">
        <v>202</v>
      </c>
      <c r="J27" s="58">
        <v>29.3</v>
      </c>
      <c r="K27" s="49">
        <v>30.77</v>
      </c>
    </row>
    <row r="28" spans="1:11" ht="45.75" customHeight="1" x14ac:dyDescent="0.3">
      <c r="A28" s="45" t="s">
        <v>56</v>
      </c>
      <c r="B28" s="48" t="s">
        <v>203</v>
      </c>
      <c r="C28" s="45" t="s">
        <v>163</v>
      </c>
      <c r="D28" s="45" t="s">
        <v>164</v>
      </c>
      <c r="E28" s="45">
        <v>4</v>
      </c>
      <c r="F28" s="45">
        <v>4095</v>
      </c>
      <c r="G28" s="45">
        <v>35.119999999999997</v>
      </c>
      <c r="H28" s="45">
        <v>4130.12</v>
      </c>
      <c r="I28" s="48" t="s">
        <v>204</v>
      </c>
      <c r="J28" s="58">
        <v>84</v>
      </c>
      <c r="K28" s="49">
        <v>88.2</v>
      </c>
    </row>
    <row r="29" spans="1:11" ht="33.9" customHeight="1" x14ac:dyDescent="0.3">
      <c r="A29" s="45">
        <v>22</v>
      </c>
      <c r="B29" s="48" t="s">
        <v>205</v>
      </c>
      <c r="C29" s="45" t="s">
        <v>163</v>
      </c>
      <c r="D29" s="45" t="s">
        <v>168</v>
      </c>
      <c r="E29" s="45"/>
      <c r="F29" s="45">
        <v>11559</v>
      </c>
      <c r="G29" s="45"/>
      <c r="H29" s="45">
        <v>11559</v>
      </c>
      <c r="I29" s="48" t="s">
        <v>206</v>
      </c>
      <c r="J29" s="59">
        <v>1155</v>
      </c>
      <c r="K29" s="49">
        <v>1212.75</v>
      </c>
    </row>
    <row r="30" spans="1:11" ht="33.9" customHeight="1" x14ac:dyDescent="0.3">
      <c r="A30" s="45" t="s">
        <v>57</v>
      </c>
      <c r="B30" s="48" t="s">
        <v>170</v>
      </c>
      <c r="C30" s="45" t="s">
        <v>171</v>
      </c>
      <c r="D30" s="45" t="s">
        <v>168</v>
      </c>
      <c r="E30" s="45">
        <v>0</v>
      </c>
      <c r="F30" s="45">
        <v>5800</v>
      </c>
      <c r="G30" s="45">
        <v>0</v>
      </c>
      <c r="H30" s="45">
        <v>5800</v>
      </c>
      <c r="I30" s="48" t="s">
        <v>207</v>
      </c>
      <c r="J30" s="58">
        <v>963</v>
      </c>
      <c r="K30" s="49">
        <v>1011.15</v>
      </c>
    </row>
    <row r="31" spans="1:11" ht="33.9" customHeight="1" x14ac:dyDescent="0.3">
      <c r="A31" s="45" t="s">
        <v>58</v>
      </c>
      <c r="B31" s="48" t="s">
        <v>172</v>
      </c>
      <c r="C31" s="45" t="s">
        <v>171</v>
      </c>
      <c r="D31" s="45" t="s">
        <v>167</v>
      </c>
      <c r="E31" s="45">
        <v>0</v>
      </c>
      <c r="F31" s="45">
        <v>45000</v>
      </c>
      <c r="G31" s="45">
        <v>0</v>
      </c>
      <c r="H31" s="45">
        <v>45000</v>
      </c>
      <c r="I31" s="48" t="s">
        <v>208</v>
      </c>
      <c r="J31" s="58">
        <v>1078</v>
      </c>
      <c r="K31" s="49">
        <v>1131.9000000000001</v>
      </c>
    </row>
    <row r="32" spans="1:11" ht="33.9" customHeight="1" x14ac:dyDescent="0.3">
      <c r="A32" s="45" t="s">
        <v>59</v>
      </c>
      <c r="B32" s="48" t="s">
        <v>173</v>
      </c>
      <c r="C32" s="45" t="s">
        <v>171</v>
      </c>
      <c r="D32" s="45" t="s">
        <v>167</v>
      </c>
      <c r="E32" s="45">
        <v>0</v>
      </c>
      <c r="F32" s="45">
        <v>45000</v>
      </c>
      <c r="G32" s="45">
        <v>0</v>
      </c>
      <c r="H32" s="45">
        <v>45000</v>
      </c>
      <c r="I32" s="48" t="s">
        <v>209</v>
      </c>
      <c r="J32" s="58">
        <v>10275</v>
      </c>
      <c r="K32" s="49">
        <v>10788.75</v>
      </c>
    </row>
    <row r="33" spans="1:11" ht="33.9" customHeight="1" x14ac:dyDescent="0.3">
      <c r="A33" s="45" t="s">
        <v>60</v>
      </c>
      <c r="B33" s="48" t="s">
        <v>174</v>
      </c>
      <c r="C33" s="45" t="s">
        <v>163</v>
      </c>
      <c r="D33" s="45" t="s">
        <v>164</v>
      </c>
      <c r="E33" s="45">
        <v>4</v>
      </c>
      <c r="F33" s="45">
        <v>4095</v>
      </c>
      <c r="G33" s="45">
        <v>35.119999999999997</v>
      </c>
      <c r="H33" s="45">
        <v>4130.12</v>
      </c>
      <c r="I33" s="48" t="s">
        <v>210</v>
      </c>
      <c r="J33" s="58">
        <v>901</v>
      </c>
      <c r="K33" s="49">
        <v>946.05</v>
      </c>
    </row>
    <row r="34" spans="1:11" ht="43.5" customHeight="1" x14ac:dyDescent="0.3">
      <c r="A34" s="45" t="s">
        <v>61</v>
      </c>
      <c r="B34" s="48" t="s">
        <v>175</v>
      </c>
      <c r="C34" s="45" t="s">
        <v>156</v>
      </c>
      <c r="D34" s="45" t="s">
        <v>157</v>
      </c>
      <c r="E34" s="45">
        <v>2</v>
      </c>
      <c r="F34" s="45">
        <v>835</v>
      </c>
      <c r="G34" s="45">
        <v>20.8</v>
      </c>
      <c r="H34" s="45">
        <v>855.8</v>
      </c>
      <c r="I34" s="48" t="s">
        <v>211</v>
      </c>
      <c r="J34" s="58">
        <v>805</v>
      </c>
      <c r="K34" s="49">
        <v>845.25</v>
      </c>
    </row>
    <row r="35" spans="1:11" ht="33.9" customHeight="1" x14ac:dyDescent="0.3">
      <c r="A35" s="45" t="s">
        <v>62</v>
      </c>
      <c r="B35" s="48" t="s">
        <v>176</v>
      </c>
      <c r="C35" s="45" t="s">
        <v>156</v>
      </c>
      <c r="D35" s="45" t="s">
        <v>157</v>
      </c>
      <c r="E35" s="45">
        <v>2</v>
      </c>
      <c r="F35" s="45">
        <v>941</v>
      </c>
      <c r="G35" s="45">
        <v>20.8</v>
      </c>
      <c r="H35" s="45">
        <v>961.8</v>
      </c>
      <c r="I35" s="48" t="s">
        <v>212</v>
      </c>
      <c r="J35" s="58">
        <v>125.2</v>
      </c>
      <c r="K35" s="49">
        <v>131.46</v>
      </c>
    </row>
    <row r="36" spans="1:11" ht="45" customHeight="1" x14ac:dyDescent="0.3">
      <c r="A36" s="45" t="s">
        <v>63</v>
      </c>
      <c r="B36" s="48" t="s">
        <v>177</v>
      </c>
      <c r="C36" s="45" t="s">
        <v>156</v>
      </c>
      <c r="D36" s="45" t="s">
        <v>157</v>
      </c>
      <c r="E36" s="45">
        <v>2</v>
      </c>
      <c r="F36" s="45">
        <v>795.75</v>
      </c>
      <c r="G36" s="45">
        <v>20.8</v>
      </c>
      <c r="H36" s="45">
        <v>816.55</v>
      </c>
      <c r="I36" s="48" t="s">
        <v>213</v>
      </c>
      <c r="J36" s="58">
        <v>647</v>
      </c>
      <c r="K36" s="49">
        <v>679.35</v>
      </c>
    </row>
    <row r="37" spans="1:11" ht="33.9" customHeight="1" x14ac:dyDescent="0.3">
      <c r="A37" s="45" t="s">
        <v>64</v>
      </c>
      <c r="B37" s="48" t="s">
        <v>214</v>
      </c>
      <c r="C37" s="45" t="s">
        <v>156</v>
      </c>
      <c r="D37" s="45" t="s">
        <v>333</v>
      </c>
      <c r="E37" s="45">
        <v>52</v>
      </c>
      <c r="F37" s="45">
        <v>210</v>
      </c>
      <c r="G37" s="45">
        <v>432.68</v>
      </c>
      <c r="H37" s="45">
        <v>642.67999999999995</v>
      </c>
      <c r="I37" s="48" t="s">
        <v>215</v>
      </c>
      <c r="J37" s="58">
        <v>667</v>
      </c>
      <c r="K37" s="49">
        <v>700.35</v>
      </c>
    </row>
    <row r="38" spans="1:11" ht="33.9" customHeight="1" x14ac:dyDescent="0.3">
      <c r="A38" s="45">
        <v>31</v>
      </c>
      <c r="B38" s="48" t="s">
        <v>216</v>
      </c>
      <c r="C38" s="45" t="s">
        <v>156</v>
      </c>
      <c r="D38" s="45" t="s">
        <v>167</v>
      </c>
      <c r="E38" s="45"/>
      <c r="F38" s="45">
        <v>157</v>
      </c>
      <c r="G38" s="45"/>
      <c r="H38" s="51">
        <v>157</v>
      </c>
      <c r="I38" s="48" t="s">
        <v>217</v>
      </c>
      <c r="J38" s="58">
        <v>56.1</v>
      </c>
      <c r="K38" s="49">
        <v>58.91</v>
      </c>
    </row>
    <row r="39" spans="1:11" ht="21" customHeight="1" x14ac:dyDescent="0.3"/>
    <row r="40" spans="1:11" ht="29.25" customHeight="1" x14ac:dyDescent="0.3">
      <c r="A40" s="62"/>
      <c r="B40" s="63" t="s">
        <v>65</v>
      </c>
      <c r="C40" s="63"/>
      <c r="D40" s="63"/>
      <c r="E40" s="63"/>
      <c r="F40" s="64"/>
      <c r="G40" s="64"/>
      <c r="H40" s="64"/>
      <c r="I40" s="63"/>
      <c r="J40" s="62"/>
      <c r="K40" s="65"/>
    </row>
    <row r="41" spans="1:11" x14ac:dyDescent="0.3">
      <c r="A41" s="62"/>
      <c r="B41" s="123" t="s">
        <v>351</v>
      </c>
      <c r="C41" s="123"/>
      <c r="D41" s="123"/>
      <c r="E41" s="123"/>
      <c r="F41" s="123"/>
      <c r="G41" s="123"/>
      <c r="H41" s="123"/>
      <c r="I41" s="123"/>
      <c r="J41" s="62"/>
      <c r="K41" s="65"/>
    </row>
    <row r="42" spans="1:11" x14ac:dyDescent="0.3">
      <c r="A42" s="62"/>
      <c r="B42" s="123"/>
      <c r="C42" s="123"/>
      <c r="D42" s="123"/>
      <c r="E42" s="123"/>
      <c r="F42" s="123"/>
      <c r="G42" s="123"/>
      <c r="H42" s="123"/>
      <c r="I42" s="123"/>
      <c r="J42" s="62"/>
      <c r="K42" s="65"/>
    </row>
  </sheetData>
  <mergeCells count="3">
    <mergeCell ref="B1:G2"/>
    <mergeCell ref="C3:D3"/>
    <mergeCell ref="B41:I42"/>
  </mergeCells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Detail</vt:lpstr>
      <vt:lpstr>Abs</vt:lpstr>
      <vt:lpstr>Data</vt:lpstr>
      <vt:lpstr>Check list</vt:lpstr>
      <vt:lpstr>RE-LEAD</vt:lpstr>
      <vt:lpstr>Abs!Print_Area</vt:lpstr>
      <vt:lpstr>'Check list'!Print_Area</vt:lpstr>
      <vt:lpstr>Data!Print_Area</vt:lpstr>
      <vt:lpstr>Detail!Print_Area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Toshibha</dc:creator>
  <cp:lastModifiedBy>Ashwanth</cp:lastModifiedBy>
  <cp:lastPrinted>2021-03-09T11:54:36Z</cp:lastPrinted>
  <dcterms:created xsi:type="dcterms:W3CDTF">2015-08-01T12:46:08Z</dcterms:created>
  <dcterms:modified xsi:type="dcterms:W3CDTF">2021-03-20T12:16:25Z</dcterms:modified>
</cp:coreProperties>
</file>