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nks" sheetId="1" r:id="rId4"/>
    <sheet name="DAL" sheetId="2" r:id="rId5"/>
    <sheet name="DEN" sheetId="3" r:id="rId6"/>
    <sheet name="DET" sheetId="4" r:id="rId7"/>
    <sheet name="GB" sheetId="5" r:id="rId8"/>
    <sheet name="HOU" sheetId="6" r:id="rId9"/>
    <sheet name="IND" sheetId="7" r:id="rId10"/>
    <sheet name="JAX" sheetId="8" r:id="rId11"/>
    <sheet name="KC" sheetId="9" r:id="rId12"/>
    <sheet name="LV" sheetId="10" r:id="rId13"/>
    <sheet name="LAC" sheetId="11" r:id="rId14"/>
    <sheet name="LAR" sheetId="12" r:id="rId15"/>
    <sheet name="MIA" sheetId="13" r:id="rId16"/>
    <sheet name="MIN" sheetId="14" r:id="rId17"/>
    <sheet name="NE" sheetId="15" r:id="rId18"/>
    <sheet name="NO" sheetId="16" r:id="rId19"/>
    <sheet name="NYG" sheetId="17" r:id="rId20"/>
    <sheet name="NYJ" sheetId="18" r:id="rId21"/>
    <sheet name="PHI" sheetId="19" r:id="rId22"/>
    <sheet name="PIT" sheetId="20" r:id="rId23"/>
    <sheet name="SF" sheetId="21" r:id="rId24"/>
    <sheet name="SEA" sheetId="22" r:id="rId25"/>
    <sheet name="TB" sheetId="23" r:id="rId26"/>
    <sheet name="TEN" sheetId="24" r:id="rId27"/>
    <sheet name="WSH" sheetId="25" r:id="rId28"/>
    <sheet name="DST" sheetId="26" r:id="rId29"/>
    <sheet name="Calculated Points" sheetId="27" r:id="rId30"/>
    <sheet name="Rankings" sheetId="28" r:id="rId31"/>
    <sheet name="QB" sheetId="29" r:id="rId32"/>
    <sheet name="RB" sheetId="30" r:id="rId33"/>
    <sheet name="WR" sheetId="31" r:id="rId34"/>
    <sheet name="TE" sheetId="32" r:id="rId35"/>
    <sheet name="DST1" sheetId="33" r:id="rId36"/>
  </sheets>
</workbook>
</file>

<file path=xl/sharedStrings.xml><?xml version="1.0" encoding="utf-8"?>
<sst xmlns="http://schemas.openxmlformats.org/spreadsheetml/2006/main" uniqueCount="891">
  <si>
    <t>RK</t>
  </si>
  <si>
    <t>Player</t>
  </si>
  <si>
    <t>TM</t>
  </si>
  <si>
    <t>BYE</t>
  </si>
  <si>
    <t>PASS ATT</t>
  </si>
  <si>
    <t>COMP</t>
  </si>
  <si>
    <t>PASS YARDS</t>
  </si>
  <si>
    <t>PASS TD</t>
  </si>
  <si>
    <t>INT</t>
  </si>
  <si>
    <t>RUSH ATT</t>
  </si>
  <si>
    <t>RUSH YARDS</t>
  </si>
  <si>
    <t>RUSH TD</t>
  </si>
  <si>
    <t>FPS</t>
  </si>
  <si>
    <t>AUC$</t>
  </si>
  <si>
    <t>TGTS</t>
  </si>
  <si>
    <t>REC</t>
  </si>
  <si>
    <t>RECV YARDS</t>
  </si>
  <si>
    <t>RECV TD</t>
  </si>
  <si>
    <t>Jalen Hurts</t>
  </si>
  <si>
    <t>PHI</t>
  </si>
  <si>
    <t>Christian McCaffrey</t>
  </si>
  <si>
    <t>SF</t>
  </si>
  <si>
    <t>CeeDee Lamb</t>
  </si>
  <si>
    <t>DAL</t>
  </si>
  <si>
    <t>Travis Kelce</t>
  </si>
  <si>
    <t>KC</t>
  </si>
  <si>
    <t>Josh Allen</t>
  </si>
  <si>
    <t>BUF</t>
  </si>
  <si>
    <t>Jonathan Taylor</t>
  </si>
  <si>
    <t>IND</t>
  </si>
  <si>
    <t>Tyreek Hill</t>
  </si>
  <si>
    <t>MIA</t>
  </si>
  <si>
    <t>Sam LaPorta</t>
  </si>
  <si>
    <t>DET</t>
  </si>
  <si>
    <t>Lamar Jackson</t>
  </si>
  <si>
    <t>BAL</t>
  </si>
  <si>
    <t>Breece Hall</t>
  </si>
  <si>
    <t>NYJ</t>
  </si>
  <si>
    <t>Justin Jefferson</t>
  </si>
  <si>
    <t>MIN</t>
  </si>
  <si>
    <t>Trey McBride</t>
  </si>
  <si>
    <t>ARI</t>
  </si>
  <si>
    <t>Patrick Mahomes</t>
  </si>
  <si>
    <t>Bijan Robinson</t>
  </si>
  <si>
    <t>ATL</t>
  </si>
  <si>
    <t>Amon-Ra St. Brown</t>
  </si>
  <si>
    <t>Mark Andrews</t>
  </si>
  <si>
    <t>Anthony Richardson</t>
  </si>
  <si>
    <t>Saquon Barkley</t>
  </si>
  <si>
    <t>Ja'Marr Chase</t>
  </si>
  <si>
    <t>CIN</t>
  </si>
  <si>
    <t>Kyle Pitts</t>
  </si>
  <si>
    <t>Jordan Love</t>
  </si>
  <si>
    <t>GB</t>
  </si>
  <si>
    <t>Derrick Henry</t>
  </si>
  <si>
    <t>Puka Nacua</t>
  </si>
  <si>
    <t>LAR</t>
  </si>
  <si>
    <t>Evan Engram</t>
  </si>
  <si>
    <t>JAX</t>
  </si>
  <si>
    <t>C.J. Stroud</t>
  </si>
  <si>
    <t>HOU</t>
  </si>
  <si>
    <t>Travis Etienne</t>
  </si>
  <si>
    <t>A.J. Brown</t>
  </si>
  <si>
    <t>Dalton Kincaid</t>
  </si>
  <si>
    <t>Kyler Murray</t>
  </si>
  <si>
    <t>Jahmyr Gibbs</t>
  </si>
  <si>
    <t>Marvin Harrison</t>
  </si>
  <si>
    <t>George Kittle</t>
  </si>
  <si>
    <t>Jayden Daniels</t>
  </si>
  <si>
    <t>WSH</t>
  </si>
  <si>
    <t>Josh Jacobs</t>
  </si>
  <si>
    <t>Mike Evans</t>
  </si>
  <si>
    <t>TB</t>
  </si>
  <si>
    <t>Jake Ferguson</t>
  </si>
  <si>
    <t>Dak Prescott</t>
  </si>
  <si>
    <t>Kyren Williams</t>
  </si>
  <si>
    <t>Deebo Samuel</t>
  </si>
  <si>
    <t>T.J. Hockenson</t>
  </si>
  <si>
    <t>Joe Burrow</t>
  </si>
  <si>
    <t>De'Von Achane</t>
  </si>
  <si>
    <t>Nico Collins</t>
  </si>
  <si>
    <t>Brock Bowers</t>
  </si>
  <si>
    <t>LV</t>
  </si>
  <si>
    <t>Brock Purdy</t>
  </si>
  <si>
    <t>Joe Mixon</t>
  </si>
  <si>
    <t>Brandon Aiyuk</t>
  </si>
  <si>
    <t>David Njoku</t>
  </si>
  <si>
    <t>CLE</t>
  </si>
  <si>
    <t>Caleb Williams</t>
  </si>
  <si>
    <t>CHI</t>
  </si>
  <si>
    <t>Isiah Pacheco</t>
  </si>
  <si>
    <t>Garrett Wilson</t>
  </si>
  <si>
    <t>Dallas Goedert</t>
  </si>
  <si>
    <t>Jared Goff</t>
  </si>
  <si>
    <t>James Cook</t>
  </si>
  <si>
    <t>Drake London</t>
  </si>
  <si>
    <t>Taysom Hill</t>
  </si>
  <si>
    <t>NO</t>
  </si>
  <si>
    <t>Trevor Lawrence</t>
  </si>
  <si>
    <t>Alvin Kamara</t>
  </si>
  <si>
    <t>Cooper Kupp</t>
  </si>
  <si>
    <t>Hunter Henry</t>
  </si>
  <si>
    <t>NE</t>
  </si>
  <si>
    <t>Kirk Cousins</t>
  </si>
  <si>
    <t>Aaron Jones</t>
  </si>
  <si>
    <t>DK Metcalf</t>
  </si>
  <si>
    <t>SEA</t>
  </si>
  <si>
    <t>Dalton Schultz</t>
  </si>
  <si>
    <t>Tua Tagovailoa</t>
  </si>
  <si>
    <t>James Conner</t>
  </si>
  <si>
    <t>Rashee Rice</t>
  </si>
  <si>
    <t>Luke Musgrave</t>
  </si>
  <si>
    <t>Aaron Rodgers</t>
  </si>
  <si>
    <t>Rachaad White</t>
  </si>
  <si>
    <t>Chris Olave</t>
  </si>
  <si>
    <t>Cole Kmet</t>
  </si>
  <si>
    <t>Will Levis</t>
  </si>
  <si>
    <t>TEN</t>
  </si>
  <si>
    <t>Kenneth Walker</t>
  </si>
  <si>
    <t>Davante Adams</t>
  </si>
  <si>
    <t>Cade Otton</t>
  </si>
  <si>
    <t>Deshaun Watson</t>
  </si>
  <si>
    <t>Rhamondre Stevenson</t>
  </si>
  <si>
    <t>DJ Moore</t>
  </si>
  <si>
    <t>Pat Freiermuth</t>
  </si>
  <si>
    <t>PIT</t>
  </si>
  <si>
    <t>Justin Herbert</t>
  </si>
  <si>
    <t>LAC</t>
  </si>
  <si>
    <t>Zamir White</t>
  </si>
  <si>
    <t>DeVonta Smith</t>
  </si>
  <si>
    <t>Juwan Johnson</t>
  </si>
  <si>
    <t>Matthew Stafford</t>
  </si>
  <si>
    <t>Raheem Mostert</t>
  </si>
  <si>
    <t>Terry McLaurin</t>
  </si>
  <si>
    <t>Jonnu Smith</t>
  </si>
  <si>
    <t>Baker Mayfield</t>
  </si>
  <si>
    <t>D'Andre Swift</t>
  </si>
  <si>
    <t>Jaylen Waddle</t>
  </si>
  <si>
    <t>Tyler Conklin</t>
  </si>
  <si>
    <t>Bo Nix</t>
  </si>
  <si>
    <t>DEN</t>
  </si>
  <si>
    <t>Javonte Williams</t>
  </si>
  <si>
    <t>Tee Higgins</t>
  </si>
  <si>
    <t>Mike Gesicki</t>
  </si>
  <si>
    <t>Bryce Young</t>
  </si>
  <si>
    <t>CAR</t>
  </si>
  <si>
    <t>Brian Robinson</t>
  </si>
  <si>
    <t>George Pickens</t>
  </si>
  <si>
    <t>Hayden Hurst</t>
  </si>
  <si>
    <t>Sam Darnold</t>
  </si>
  <si>
    <t>Zack Moss</t>
  </si>
  <si>
    <t>Stefon Diggs</t>
  </si>
  <si>
    <t>Isaiah Likely</t>
  </si>
  <si>
    <t>Geno Smith</t>
  </si>
  <si>
    <t>David Montgomery</t>
  </si>
  <si>
    <t>Malik Nabers</t>
  </si>
  <si>
    <t>NYG</t>
  </si>
  <si>
    <t>Ben Sinnott</t>
  </si>
  <si>
    <t>Daniel Jones</t>
  </si>
  <si>
    <t>Devin Singletary</t>
  </si>
  <si>
    <t>Christian Kirk</t>
  </si>
  <si>
    <t>Chigoziem Okonkwo</t>
  </si>
  <si>
    <t>Derek Carr</t>
  </si>
  <si>
    <t>Tony Pollard</t>
  </si>
  <si>
    <t>Michael Pittman</t>
  </si>
  <si>
    <t>Colby Parkinson</t>
  </si>
  <si>
    <t>Gardner Minshew</t>
  </si>
  <si>
    <t>Najee Harris</t>
  </si>
  <si>
    <t>Diontae Johnson</t>
  </si>
  <si>
    <t>Noah Fant</t>
  </si>
  <si>
    <t>Drake Maye</t>
  </si>
  <si>
    <t>Jonathon Brooks</t>
  </si>
  <si>
    <t>Amari Cooper</t>
  </si>
  <si>
    <t>Greg Dulcich</t>
  </si>
  <si>
    <t>Russell Wilson</t>
  </si>
  <si>
    <t>Gus Edwards</t>
  </si>
  <si>
    <t>Calvin Ridley</t>
  </si>
  <si>
    <t>Tucker Kraft</t>
  </si>
  <si>
    <t>Justin Fields</t>
  </si>
  <si>
    <t>Tyjae Spears</t>
  </si>
  <si>
    <t>Zay Flowers</t>
  </si>
  <si>
    <t>Theo Johnson</t>
  </si>
  <si>
    <t>Aidan O'Connell</t>
  </si>
  <si>
    <t>Austin Ekeler</t>
  </si>
  <si>
    <t>Brian Thomas</t>
  </si>
  <si>
    <t>Michael Mayer</t>
  </si>
  <si>
    <t>Jacoby Brissett</t>
  </si>
  <si>
    <t>Jerome Ford</t>
  </si>
  <si>
    <t>Keenan Allen</t>
  </si>
  <si>
    <t>Tommy Tremble</t>
  </si>
  <si>
    <t>Drew Lock</t>
  </si>
  <si>
    <t>Chuba Hubbard</t>
  </si>
  <si>
    <t>Chris Godwin</t>
  </si>
  <si>
    <t>Ja'Tavion Sanders</t>
  </si>
  <si>
    <t>Sam Howell</t>
  </si>
  <si>
    <t>Blake Corum</t>
  </si>
  <si>
    <t>DeAndre Hopkins</t>
  </si>
  <si>
    <t>Kylen Granson</t>
  </si>
  <si>
    <t>Jake Browning</t>
  </si>
  <si>
    <t>Jaylen Warren</t>
  </si>
  <si>
    <t>Tank Dell</t>
  </si>
  <si>
    <t>Dawson Knox</t>
  </si>
  <si>
    <t>Nick Mullens</t>
  </si>
  <si>
    <t>Zach Charbonnet</t>
  </si>
  <si>
    <t>Joshua Palmer</t>
  </si>
  <si>
    <t>Zach Ertz</t>
  </si>
  <si>
    <t>Easton Stick</t>
  </si>
  <si>
    <t>Tyler Allgeier</t>
  </si>
  <si>
    <t>Courtland Sutton</t>
  </si>
  <si>
    <t>Daniel Bellinger</t>
  </si>
  <si>
    <t>Nick Chubb</t>
  </si>
  <si>
    <t>Christian Watson</t>
  </si>
  <si>
    <t>Will Dissly</t>
  </si>
  <si>
    <t>J.K. Dobbins</t>
  </si>
  <si>
    <t>Romeo Doubs</t>
  </si>
  <si>
    <t>Mo Alie-Cox</t>
  </si>
  <si>
    <t>Jordan Mason</t>
  </si>
  <si>
    <t>Rome Odunze</t>
  </si>
  <si>
    <t>Tyler Higbee</t>
  </si>
  <si>
    <t>Samaje Perine</t>
  </si>
  <si>
    <t>Mike Williams</t>
  </si>
  <si>
    <t>Josh Oliver</t>
  </si>
  <si>
    <t>Ezekiel Elliott</t>
  </si>
  <si>
    <t>Khalil Shakir</t>
  </si>
  <si>
    <t>Darnell Washington</t>
  </si>
  <si>
    <t>Bucky Irving</t>
  </si>
  <si>
    <t>Jordan Addison</t>
  </si>
  <si>
    <t>Gerald Everett</t>
  </si>
  <si>
    <t>Chase Brown</t>
  </si>
  <si>
    <t>Marquise Brown</t>
  </si>
  <si>
    <t>Jeremy Ruckert</t>
  </si>
  <si>
    <t>Trey Benson</t>
  </si>
  <si>
    <t>Jaxon Smith-Njigba</t>
  </si>
  <si>
    <t>Austin Hooper</t>
  </si>
  <si>
    <t>Antonio Gibson</t>
  </si>
  <si>
    <t>Jameson Williams</t>
  </si>
  <si>
    <t>Cade Stover</t>
  </si>
  <si>
    <t>Jaleel McLaughlin</t>
  </si>
  <si>
    <t>Adonai Mitchell</t>
  </si>
  <si>
    <t>Jared Wiley</t>
  </si>
  <si>
    <t>Ray Davis</t>
  </si>
  <si>
    <t>Keon Coleman</t>
  </si>
  <si>
    <t>Ty Chandler</t>
  </si>
  <si>
    <t>Xavier Worthy</t>
  </si>
  <si>
    <t>Jaylen Wright</t>
  </si>
  <si>
    <t>Jayden Reed</t>
  </si>
  <si>
    <t>Rico Dowdle</t>
  </si>
  <si>
    <t>Ladd McConkey</t>
  </si>
  <si>
    <t>MarShawn Lloyd</t>
  </si>
  <si>
    <t>Tyler Lockett</t>
  </si>
  <si>
    <t>Khalil Herbert</t>
  </si>
  <si>
    <t>Jakobi Meyers</t>
  </si>
  <si>
    <t>Dalvin Cook</t>
  </si>
  <si>
    <t>Curtis Samuel</t>
  </si>
  <si>
    <t>Braelon Allen</t>
  </si>
  <si>
    <t>Brandin Cooks</t>
  </si>
  <si>
    <t>Roschon Johnson</t>
  </si>
  <si>
    <t>Rashid Shaheed</t>
  </si>
  <si>
    <t>Alexander Mattison</t>
  </si>
  <si>
    <t>Darnell Mooney</t>
  </si>
  <si>
    <t>Jamaal Williams</t>
  </si>
  <si>
    <t>Gabe Davis</t>
  </si>
  <si>
    <t>Audric Estime</t>
  </si>
  <si>
    <t>Dyami Brown</t>
  </si>
  <si>
    <t>Tyrone Tracy</t>
  </si>
  <si>
    <t>Jerry Jeudy</t>
  </si>
  <si>
    <t>Kenneth Gainwell</t>
  </si>
  <si>
    <t>Demarcus Robinson</t>
  </si>
  <si>
    <t>Cordarrelle Patterson</t>
  </si>
  <si>
    <t>Dontayvion Wicks</t>
  </si>
  <si>
    <t>Tank Bigsby</t>
  </si>
  <si>
    <t>DeMario Douglas</t>
  </si>
  <si>
    <t>Isaiah Davis</t>
  </si>
  <si>
    <t>Andrei Iosivas</t>
  </si>
  <si>
    <t>Dameon Pierce</t>
  </si>
  <si>
    <t>Adam Thielen</t>
  </si>
  <si>
    <t>Dylan Laube</t>
  </si>
  <si>
    <t>Wan'Dale Robinson</t>
  </si>
  <si>
    <t>Eric Gray</t>
  </si>
  <si>
    <t>Greg Dortch</t>
  </si>
  <si>
    <t>Trey Sermon</t>
  </si>
  <si>
    <t>Michael Wilson</t>
  </si>
  <si>
    <t>Will Shipley</t>
  </si>
  <si>
    <t>Jalen McMillan</t>
  </si>
  <si>
    <t>Carson Steele</t>
  </si>
  <si>
    <t>Luke McCaffrey</t>
  </si>
  <si>
    <t>Kimani Vidal</t>
  </si>
  <si>
    <t>Josh Downs</t>
  </si>
  <si>
    <t>Kendre Miller</t>
  </si>
  <si>
    <t>Ja'Lynn Polk</t>
  </si>
  <si>
    <t>Keaton Mitchell</t>
  </si>
  <si>
    <t>Xavier Legette</t>
  </si>
  <si>
    <t>Justice Hill</t>
  </si>
  <si>
    <t>Jalen Tolbert</t>
  </si>
  <si>
    <t>Cam Akers</t>
  </si>
  <si>
    <t>Rashod Bateman</t>
  </si>
  <si>
    <t>Rasheen Ali</t>
  </si>
  <si>
    <t>Marvin Mims</t>
  </si>
  <si>
    <t>Sean Tucker</t>
  </si>
  <si>
    <t>Elijah Moore</t>
  </si>
  <si>
    <t>Isaac Guerendo</t>
  </si>
  <si>
    <t>Josh Reynolds</t>
  </si>
  <si>
    <t>Pierre Strong</t>
  </si>
  <si>
    <t>Malik Washington</t>
  </si>
  <si>
    <t>D'Ernest Johnson</t>
  </si>
  <si>
    <t>Roman Wilson</t>
  </si>
  <si>
    <t>Miles Sanders</t>
  </si>
  <si>
    <t>Jermaine Burton</t>
  </si>
  <si>
    <t>D'Onta Foreman</t>
  </si>
  <si>
    <t>Darius Slayton</t>
  </si>
  <si>
    <t>Clyde Edwards-Helaire</t>
  </si>
  <si>
    <t>Malachi Corley</t>
  </si>
  <si>
    <t>Jeff Wilson</t>
  </si>
  <si>
    <t>Van Jefferson</t>
  </si>
  <si>
    <t>Emanuel Wilson</t>
  </si>
  <si>
    <t>Jalin Hyatt</t>
  </si>
  <si>
    <t>Ronnie Rivers</t>
  </si>
  <si>
    <t>Tyler Boyd</t>
  </si>
  <si>
    <t>Leonard Fournette</t>
  </si>
  <si>
    <t>K.J. Osborn</t>
  </si>
  <si>
    <t>Deuce Vaughn</t>
  </si>
  <si>
    <t>Tyquan Thornton</t>
  </si>
  <si>
    <t>Emari Demercado</t>
  </si>
  <si>
    <t>Kendrick Bourne</t>
  </si>
  <si>
    <t>Israel Abanikanda</t>
  </si>
  <si>
    <t>Olamide Zaccheaus</t>
  </si>
  <si>
    <t>DJ Chark</t>
  </si>
  <si>
    <t>Jahan Dotson</t>
  </si>
  <si>
    <t>Jalen Nailor</t>
  </si>
  <si>
    <t>Noah Brown</t>
  </si>
  <si>
    <t>Jordan Whittington</t>
  </si>
  <si>
    <t>Ricky Pearsall</t>
  </si>
  <si>
    <t>Tre Tucker</t>
  </si>
  <si>
    <t>Brenden Rice</t>
  </si>
  <si>
    <t>Ray-Ray McCloud</t>
  </si>
  <si>
    <t>Kalif Raymond</t>
  </si>
  <si>
    <t>Nelson Agholor</t>
  </si>
  <si>
    <t>Troy Franklin</t>
  </si>
  <si>
    <t>Jonathan Mingo</t>
  </si>
  <si>
    <t>JuJu Smith-Schuster</t>
  </si>
  <si>
    <t>Quentin Johnston</t>
  </si>
  <si>
    <t>Javon Baker</t>
  </si>
  <si>
    <t>Cedrick Wilson</t>
  </si>
  <si>
    <t>Jauan Jennings</t>
  </si>
  <si>
    <t>Calvin Austin</t>
  </si>
  <si>
    <t>Trey Palmer</t>
  </si>
  <si>
    <t>A.T. Perry</t>
  </si>
  <si>
    <t>Odell Beckham</t>
  </si>
  <si>
    <t>Cedric Tillman</t>
  </si>
  <si>
    <t>Zay Jones</t>
  </si>
  <si>
    <t>Allen Lazard</t>
  </si>
  <si>
    <t>Deonte Harty</t>
  </si>
  <si>
    <t>Jake Bobo</t>
  </si>
  <si>
    <t>Treylon Burks</t>
  </si>
  <si>
    <t>Tutu Atwell</t>
  </si>
  <si>
    <t>Mack Hollins</t>
  </si>
  <si>
    <t>John Metchie</t>
  </si>
  <si>
    <t>Justin Watson</t>
  </si>
  <si>
    <t>PLAYER</t>
  </si>
  <si>
    <t>POS</t>
  </si>
  <si>
    <t>TARGETS</t>
  </si>
  <si>
    <t>PASS SHARE</t>
  </si>
  <si>
    <t>COMP%</t>
  </si>
  <si>
    <t>YDS PER COMP</t>
  </si>
  <si>
    <t>TD%</t>
  </si>
  <si>
    <t>INT%</t>
  </si>
  <si>
    <t>YD PER CARRY</t>
  </si>
  <si>
    <t>RUSH SHARE</t>
  </si>
  <si>
    <t>TD PER CAR%</t>
  </si>
  <si>
    <t>RECP%</t>
  </si>
  <si>
    <t>YD PER RECP</t>
  </si>
  <si>
    <t>TGT SHARE</t>
  </si>
  <si>
    <t>MKT SHARE</t>
  </si>
  <si>
    <t>TD SHARE</t>
  </si>
  <si>
    <t>EDIT PASS SHARE</t>
  </si>
  <si>
    <t>EDIT RUSH SHARE</t>
  </si>
  <si>
    <t>EDIT TGT SHARE</t>
  </si>
  <si>
    <t>EDIT TD PER REC</t>
  </si>
  <si>
    <t>QB</t>
  </si>
  <si>
    <t>Trey Lance</t>
  </si>
  <si>
    <t>RB</t>
  </si>
  <si>
    <t>WR</t>
  </si>
  <si>
    <t>KaVontae Turpin</t>
  </si>
  <si>
    <t>Ryan Flournoy</t>
  </si>
  <si>
    <t>Jalen Brooks</t>
  </si>
  <si>
    <t>TE</t>
  </si>
  <si>
    <t>Luke Schoonmaker</t>
  </si>
  <si>
    <t>TOT SHR</t>
  </si>
  <si>
    <t>TEAM NUMBERS</t>
  </si>
  <si>
    <t>PLAYS</t>
  </si>
  <si>
    <t>PASS%</t>
  </si>
  <si>
    <t>RUSH%</t>
  </si>
  <si>
    <t>RU YPC</t>
  </si>
  <si>
    <t>RUTD%</t>
  </si>
  <si>
    <t>TM PASS</t>
  </si>
  <si>
    <t>YDS</t>
  </si>
  <si>
    <t>TD</t>
  </si>
  <si>
    <t>TM RUSH</t>
  </si>
  <si>
    <t>TEAM TOTAL DIFFERENCES</t>
  </si>
  <si>
    <t>TM RUSH ATT</t>
  </si>
  <si>
    <t>TM RUSH YD</t>
  </si>
  <si>
    <t>TM RUSH TD</t>
  </si>
  <si>
    <t>TM TGT</t>
  </si>
  <si>
    <t>TM REC</t>
  </si>
  <si>
    <t>TM REC YD</t>
  </si>
  <si>
    <t>TM REC TD</t>
  </si>
  <si>
    <t>Zach Wilson</t>
  </si>
  <si>
    <t>Jarrett Stidham</t>
  </si>
  <si>
    <t>Devaughn Vele</t>
  </si>
  <si>
    <t>Adam Trautman</t>
  </si>
  <si>
    <t>Hendon Hooker</t>
  </si>
  <si>
    <t>Craig Reynolds</t>
  </si>
  <si>
    <t>Tim Patrick</t>
  </si>
  <si>
    <t>Antoine Green</t>
  </si>
  <si>
    <t>James Mitchell</t>
  </si>
  <si>
    <t>Brock Wright</t>
  </si>
  <si>
    <t>Sean Clifford</t>
  </si>
  <si>
    <t>Bo Melton</t>
  </si>
  <si>
    <t>Case Keenum</t>
  </si>
  <si>
    <t>Robert Woods</t>
  </si>
  <si>
    <t>Xavier Hutchinson</t>
  </si>
  <si>
    <t>Brevin Jordan</t>
  </si>
  <si>
    <t>Joe Flacco</t>
  </si>
  <si>
    <t>Tyler Goodson</t>
  </si>
  <si>
    <t>Anthony Gould</t>
  </si>
  <si>
    <t>Alec Pierce</t>
  </si>
  <si>
    <t>Drew Ogletree</t>
  </si>
  <si>
    <t>Mac Jones</t>
  </si>
  <si>
    <t>Keillan Robinson</t>
  </si>
  <si>
    <t>Parker Washington</t>
  </si>
  <si>
    <t>Tim Jones</t>
  </si>
  <si>
    <t>Devin Duvernay</t>
  </si>
  <si>
    <t>Brenton Strange</t>
  </si>
  <si>
    <t>Luke Farrell</t>
  </si>
  <si>
    <t>Carson Wentz</t>
  </si>
  <si>
    <t>Skyy Moore</t>
  </si>
  <si>
    <t>DJ Turner</t>
  </si>
  <si>
    <t>Jalen Guyton</t>
  </si>
  <si>
    <t>Harrison Bryant</t>
  </si>
  <si>
    <t>Jaret Patterson</t>
  </si>
  <si>
    <t>Derius Davis</t>
  </si>
  <si>
    <t>Jimmy Garoppolo</t>
  </si>
  <si>
    <t>Mike White</t>
  </si>
  <si>
    <t>Braxton Berrios</t>
  </si>
  <si>
    <t>River Cracraft</t>
  </si>
  <si>
    <t>Durham Smythe</t>
  </si>
  <si>
    <t>Julian Hill</t>
  </si>
  <si>
    <t>Brandon Powell</t>
  </si>
  <si>
    <t>Trent Sherfield</t>
  </si>
  <si>
    <t>Robert Tonyan</t>
  </si>
  <si>
    <t>JaMycal Hasty</t>
  </si>
  <si>
    <t>Demario Douglas</t>
  </si>
  <si>
    <t>Spencer Rattler</t>
  </si>
  <si>
    <t>Jordan Mims</t>
  </si>
  <si>
    <t>Bub Means</t>
  </si>
  <si>
    <t>Stanley Morgan</t>
  </si>
  <si>
    <t>Foster Moreau</t>
  </si>
  <si>
    <t xml:space="preserve"> </t>
  </si>
  <si>
    <t>Gunner Olszewski</t>
  </si>
  <si>
    <t>Chris Manhertz</t>
  </si>
  <si>
    <t>Tyrod Taylor</t>
  </si>
  <si>
    <t>Jason Brownlee</t>
  </si>
  <si>
    <t>Xavier Gipson</t>
  </si>
  <si>
    <t>Kenny Pickett</t>
  </si>
  <si>
    <t>Johnny Wilson</t>
  </si>
  <si>
    <t>Britain Covey</t>
  </si>
  <si>
    <t>Grant Calcaterra</t>
  </si>
  <si>
    <t>Albert Okwuegbunam</t>
  </si>
  <si>
    <t>Dez Fitzpatrick</t>
  </si>
  <si>
    <t>Josh Dobbs</t>
  </si>
  <si>
    <t>Ronnie Bell</t>
  </si>
  <si>
    <t>Danny Gray</t>
  </si>
  <si>
    <t>Jacob Cowing</t>
  </si>
  <si>
    <t>Logan Thomas</t>
  </si>
  <si>
    <t>Kenny McIntosh</t>
  </si>
  <si>
    <t>Laviska Shenault</t>
  </si>
  <si>
    <t>Pharaoh Brown</t>
  </si>
  <si>
    <t>AJ Barner</t>
  </si>
  <si>
    <t>Kyle Trask</t>
  </si>
  <si>
    <t>Kameron Johnson</t>
  </si>
  <si>
    <t>Ko Kieft</t>
  </si>
  <si>
    <t>Payne Durham</t>
  </si>
  <si>
    <t>Mason Rudolph</t>
  </si>
  <si>
    <t>Hassan Haskins</t>
  </si>
  <si>
    <t>Nick Westbrook-Ikhine</t>
  </si>
  <si>
    <t>Kyle Philips</t>
  </si>
  <si>
    <t>Jha'Quan Jackson</t>
  </si>
  <si>
    <t>Josh Whyle</t>
  </si>
  <si>
    <t>Marcus Mariota</t>
  </si>
  <si>
    <t>Jeremy McNichols</t>
  </si>
  <si>
    <t>Jamison Crowder</t>
  </si>
  <si>
    <t>Ref</t>
  </si>
  <si>
    <t>TEAM</t>
  </si>
  <si>
    <t>ABBREV</t>
  </si>
  <si>
    <t>SACKS</t>
  </si>
  <si>
    <t>FORCED FUMBLE</t>
  </si>
  <si>
    <t>RECOV'D FUMBLE</t>
  </si>
  <si>
    <t>SAFETIES</t>
  </si>
  <si>
    <t>DEF TD</t>
  </si>
  <si>
    <t>PTS PER GAME</t>
  </si>
  <si>
    <t>0 PT GAMES</t>
  </si>
  <si>
    <t>1-6 PT GAMES</t>
  </si>
  <si>
    <t>7-13 PT GAMES</t>
  </si>
  <si>
    <t>14-21 PT GAMES</t>
  </si>
  <si>
    <t>22-26 PT GAMES</t>
  </si>
  <si>
    <t>27-34 PT GAMES</t>
  </si>
  <si>
    <t>35+ PT GAMES</t>
  </si>
  <si>
    <t>YD PER GAME</t>
  </si>
  <si>
    <t>DST1</t>
  </si>
  <si>
    <t>Arizona Cardinals</t>
  </si>
  <si>
    <t>DST2</t>
  </si>
  <si>
    <t>Atlanta Falcons</t>
  </si>
  <si>
    <t>DST3</t>
  </si>
  <si>
    <t>Baltimore Ravens</t>
  </si>
  <si>
    <t>DST4</t>
  </si>
  <si>
    <t>Buffalo Bills</t>
  </si>
  <si>
    <t>DST5</t>
  </si>
  <si>
    <t>Carolina Panthers</t>
  </si>
  <si>
    <t>DST6</t>
  </si>
  <si>
    <t>Chicago Bears</t>
  </si>
  <si>
    <t>DST7</t>
  </si>
  <si>
    <t>Cincinnati Bengals</t>
  </si>
  <si>
    <t>DST8</t>
  </si>
  <si>
    <t>Cleveland Browns</t>
  </si>
  <si>
    <t>DST9</t>
  </si>
  <si>
    <t>Dallas Cowboys</t>
  </si>
  <si>
    <t>DST10</t>
  </si>
  <si>
    <t>Denver Broncos</t>
  </si>
  <si>
    <t>DST11</t>
  </si>
  <si>
    <t>Detroit Lions</t>
  </si>
  <si>
    <t>DST12</t>
  </si>
  <si>
    <t>Green Bay Packers</t>
  </si>
  <si>
    <t>DST13</t>
  </si>
  <si>
    <t>Houston Texans</t>
  </si>
  <si>
    <t>DST14</t>
  </si>
  <si>
    <t>Indianapolis Colts</t>
  </si>
  <si>
    <t>DST15</t>
  </si>
  <si>
    <t>Jacksonville Jaguars</t>
  </si>
  <si>
    <t>DST16</t>
  </si>
  <si>
    <t>Kansas City Chiefs</t>
  </si>
  <si>
    <t>DST17</t>
  </si>
  <si>
    <t>Las Vegas Raiders</t>
  </si>
  <si>
    <t>DST18</t>
  </si>
  <si>
    <t>Los Angeles Chargers</t>
  </si>
  <si>
    <t>DST19</t>
  </si>
  <si>
    <t>Los Angeles Rams</t>
  </si>
  <si>
    <t>DST20</t>
  </si>
  <si>
    <t>Miami Dolphins</t>
  </si>
  <si>
    <t>DST21</t>
  </si>
  <si>
    <t>Minnesota Vikings</t>
  </si>
  <si>
    <t>DST22</t>
  </si>
  <si>
    <t>New England Patriots</t>
  </si>
  <si>
    <t>DST23</t>
  </si>
  <si>
    <t>New Orleans Saints</t>
  </si>
  <si>
    <t>DST24</t>
  </si>
  <si>
    <t>New York Giants</t>
  </si>
  <si>
    <t>DST25</t>
  </si>
  <si>
    <t>New York Jets</t>
  </si>
  <si>
    <t>DST26</t>
  </si>
  <si>
    <t>Philadelphia Eagles</t>
  </si>
  <si>
    <t>DST27</t>
  </si>
  <si>
    <t>Pittsburgh Steelers</t>
  </si>
  <si>
    <t>DST28</t>
  </si>
  <si>
    <t>San Francisco 49ers</t>
  </si>
  <si>
    <t>DST29</t>
  </si>
  <si>
    <t>Seattle Seahawks</t>
  </si>
  <si>
    <t>DST30</t>
  </si>
  <si>
    <t>Tampa Bay Buccaneers</t>
  </si>
  <si>
    <t>DST31</t>
  </si>
  <si>
    <t>Tennessee Titans</t>
  </si>
  <si>
    <t>DST32</t>
  </si>
  <si>
    <t>Washington Commanders</t>
  </si>
  <si>
    <t>DO NOT EDIT THIS SHEET</t>
  </si>
  <si>
    <t>QBRef</t>
  </si>
  <si>
    <t>Custom</t>
  </si>
  <si>
    <t>RBRef</t>
  </si>
  <si>
    <t>WRRef</t>
  </si>
  <si>
    <t>TERef</t>
  </si>
  <si>
    <t>DSTRef</t>
  </si>
  <si>
    <t>POSRef</t>
  </si>
  <si>
    <t>POS RK</t>
  </si>
  <si>
    <t>TE5</t>
  </si>
  <si>
    <t>Clayton Tune</t>
  </si>
  <si>
    <t>Tip Reiman</t>
  </si>
  <si>
    <t>TE79</t>
  </si>
  <si>
    <t>DeeJay Dallas</t>
  </si>
  <si>
    <t>Elijah Higgins</t>
  </si>
  <si>
    <t>TE60</t>
  </si>
  <si>
    <t>Taylor Heinicke</t>
  </si>
  <si>
    <t>TE4</t>
  </si>
  <si>
    <t>Chris Moore</t>
  </si>
  <si>
    <t>Charlie Woerner</t>
  </si>
  <si>
    <t>TE50</t>
  </si>
  <si>
    <t>Josh Johnson</t>
  </si>
  <si>
    <t>Zach Pascal</t>
  </si>
  <si>
    <t>TE3</t>
  </si>
  <si>
    <t>Jase McClellan</t>
  </si>
  <si>
    <t>TE26</t>
  </si>
  <si>
    <t>Mitch Trubisky</t>
  </si>
  <si>
    <t>Charlie Kolar</t>
  </si>
  <si>
    <t>TE78</t>
  </si>
  <si>
    <t>TE9</t>
  </si>
  <si>
    <t>Andy Dalton</t>
  </si>
  <si>
    <t>KhaDarel Hodge</t>
  </si>
  <si>
    <t>TE36</t>
  </si>
  <si>
    <t>Casey Washington</t>
  </si>
  <si>
    <t>Quintin Morris</t>
  </si>
  <si>
    <t>TE76</t>
  </si>
  <si>
    <t>Tyson Bagent</t>
  </si>
  <si>
    <t>TE35</t>
  </si>
  <si>
    <t>Ty Johnson</t>
  </si>
  <si>
    <t>TE34</t>
  </si>
  <si>
    <t>Ian Thomas</t>
  </si>
  <si>
    <t>TE68</t>
  </si>
  <si>
    <t>Devontez Walker</t>
  </si>
  <si>
    <t>TE16</t>
  </si>
  <si>
    <t>Jameis Winston</t>
  </si>
  <si>
    <t>TE49</t>
  </si>
  <si>
    <t>TE18</t>
  </si>
  <si>
    <t>Raheem Blackshear</t>
  </si>
  <si>
    <t>Tanner Hudson</t>
  </si>
  <si>
    <t>TE73</t>
  </si>
  <si>
    <t>Erick All</t>
  </si>
  <si>
    <t>TE63</t>
  </si>
  <si>
    <t>TE11</t>
  </si>
  <si>
    <t>Marquez Valdes-Scantling</t>
  </si>
  <si>
    <t>Jordan Akins</t>
  </si>
  <si>
    <t>TE57</t>
  </si>
  <si>
    <t>TE6</t>
  </si>
  <si>
    <t>TE53</t>
  </si>
  <si>
    <t>Trayveon Williams</t>
  </si>
  <si>
    <t>TE31</t>
  </si>
  <si>
    <t>TE52</t>
  </si>
  <si>
    <t>David Moore</t>
  </si>
  <si>
    <t>TE2</t>
  </si>
  <si>
    <t>TE59</t>
  </si>
  <si>
    <t>TE66</t>
  </si>
  <si>
    <t>TE19</t>
  </si>
  <si>
    <t>Tyler Scott</t>
  </si>
  <si>
    <t>TE32</t>
  </si>
  <si>
    <t>Velus Jones</t>
  </si>
  <si>
    <t>TE17</t>
  </si>
  <si>
    <t>TE48</t>
  </si>
  <si>
    <t>TE72</t>
  </si>
  <si>
    <t>TE75</t>
  </si>
  <si>
    <t>TE41</t>
  </si>
  <si>
    <t>Charlie Jones</t>
  </si>
  <si>
    <t>TE39</t>
  </si>
  <si>
    <t>TE7</t>
  </si>
  <si>
    <t>TE54</t>
  </si>
  <si>
    <t>TE67</t>
  </si>
  <si>
    <t>TE1</t>
  </si>
  <si>
    <t>Jamari Thrash</t>
  </si>
  <si>
    <t>TE51</t>
  </si>
  <si>
    <t>David Bell</t>
  </si>
  <si>
    <t>TE40</t>
  </si>
  <si>
    <t>TE27</t>
  </si>
  <si>
    <t>TE44</t>
  </si>
  <si>
    <t>TE25</t>
  </si>
  <si>
    <t>TE23</t>
  </si>
  <si>
    <t>TE70</t>
  </si>
  <si>
    <t>TE69</t>
  </si>
  <si>
    <t>TE12</t>
  </si>
  <si>
    <t>TE43</t>
  </si>
  <si>
    <t>TE62</t>
  </si>
  <si>
    <t>TE15</t>
  </si>
  <si>
    <t>TE47</t>
  </si>
  <si>
    <t>TE22</t>
  </si>
  <si>
    <t>TE45</t>
  </si>
  <si>
    <t>TE74</t>
  </si>
  <si>
    <t>TE38</t>
  </si>
  <si>
    <t>TE30</t>
  </si>
  <si>
    <t>TE71</t>
  </si>
  <si>
    <t>TE21</t>
  </si>
  <si>
    <t>TE46</t>
  </si>
  <si>
    <t>TE10</t>
  </si>
  <si>
    <t>TE33</t>
  </si>
  <si>
    <t>TE65</t>
  </si>
  <si>
    <t>TE13</t>
  </si>
  <si>
    <t>TE58</t>
  </si>
  <si>
    <t>TE81</t>
  </si>
  <si>
    <t>TE24</t>
  </si>
  <si>
    <t>TE42</t>
  </si>
  <si>
    <t>TE29</t>
  </si>
  <si>
    <t>TE56</t>
  </si>
  <si>
    <t>TE77</t>
  </si>
  <si>
    <t>TE8</t>
  </si>
  <si>
    <t>TE64</t>
  </si>
  <si>
    <t>TE20</t>
  </si>
  <si>
    <t>TE55</t>
  </si>
  <si>
    <t>TE80</t>
  </si>
  <si>
    <t>TE14</t>
  </si>
  <si>
    <t>TE61</t>
  </si>
  <si>
    <t>TE37</t>
  </si>
  <si>
    <t>TE28</t>
  </si>
  <si>
    <t>TE82</t>
  </si>
  <si>
    <t>WR20</t>
  </si>
  <si>
    <t>WR74</t>
  </si>
  <si>
    <t>WR72</t>
  </si>
  <si>
    <t>WR117</t>
  </si>
  <si>
    <t>WR149</t>
  </si>
  <si>
    <t>WR164</t>
  </si>
  <si>
    <t>WR17</t>
  </si>
  <si>
    <t>WR57</t>
  </si>
  <si>
    <t>WR88</t>
  </si>
  <si>
    <t>WR126</t>
  </si>
  <si>
    <t>WR134</t>
  </si>
  <si>
    <t>WR34</t>
  </si>
  <si>
    <t>WR76</t>
  </si>
  <si>
    <t>WR87</t>
  </si>
  <si>
    <t>WR144</t>
  </si>
  <si>
    <t>WR119</t>
  </si>
  <si>
    <t>WR56</t>
  </si>
  <si>
    <t>WR53</t>
  </si>
  <si>
    <t>WR33</t>
  </si>
  <si>
    <t>WR115</t>
  </si>
  <si>
    <t>WR158</t>
  </si>
  <si>
    <t>WR38</t>
  </si>
  <si>
    <t>WR65</t>
  </si>
  <si>
    <t>WR61</t>
  </si>
  <si>
    <t>WR102</t>
  </si>
  <si>
    <t>WR133</t>
  </si>
  <si>
    <t>WR22</t>
  </si>
  <si>
    <t>WR51</t>
  </si>
  <si>
    <t>WR55</t>
  </si>
  <si>
    <t>WR138</t>
  </si>
  <si>
    <t>WR154</t>
  </si>
  <si>
    <t>WR4</t>
  </si>
  <si>
    <t>WR15</t>
  </si>
  <si>
    <t>WR82</t>
  </si>
  <si>
    <t>WR81</t>
  </si>
  <si>
    <t>WR169</t>
  </si>
  <si>
    <t>WR29</t>
  </si>
  <si>
    <t>WR68</t>
  </si>
  <si>
    <t>WR78</t>
  </si>
  <si>
    <t>WR113</t>
  </si>
  <si>
    <t>WR159</t>
  </si>
  <si>
    <t>WR175</t>
  </si>
  <si>
    <t>WR1</t>
  </si>
  <si>
    <t>WR60</t>
  </si>
  <si>
    <t>WR67</t>
  </si>
  <si>
    <t>WR137</t>
  </si>
  <si>
    <t>WR147</t>
  </si>
  <si>
    <t>WR148</t>
  </si>
  <si>
    <t>WR42</t>
  </si>
  <si>
    <t>WR71</t>
  </si>
  <si>
    <t>WR73</t>
  </si>
  <si>
    <t>WR91</t>
  </si>
  <si>
    <t>WR122</t>
  </si>
  <si>
    <t>WR43</t>
  </si>
  <si>
    <t>WR3</t>
  </si>
  <si>
    <t>WR124</t>
  </si>
  <si>
    <t>WR92</t>
  </si>
  <si>
    <t>WR150</t>
  </si>
  <si>
    <t>WR52</t>
  </si>
  <si>
    <t>WR49</t>
  </si>
  <si>
    <t>WR59</t>
  </si>
  <si>
    <t>WR70</t>
  </si>
  <si>
    <t>WR146</t>
  </si>
  <si>
    <t>WR28</t>
  </si>
  <si>
    <t>WR11</t>
  </si>
  <si>
    <t>WR31</t>
  </si>
  <si>
    <t>WR123</t>
  </si>
  <si>
    <t>WR155</t>
  </si>
  <si>
    <t>WR121</t>
  </si>
  <si>
    <t>WR36</t>
  </si>
  <si>
    <t>WR54</t>
  </si>
  <si>
    <t>WR69</t>
  </si>
  <si>
    <t>WR127</t>
  </si>
  <si>
    <t>WR130</t>
  </si>
  <si>
    <t>WR27</t>
  </si>
  <si>
    <t>WR32</t>
  </si>
  <si>
    <t>WR62</t>
  </si>
  <si>
    <t>WR136</t>
  </si>
  <si>
    <t>WR157</t>
  </si>
  <si>
    <t>WR172</t>
  </si>
  <si>
    <t>WR40</t>
  </si>
  <si>
    <t>WR12</t>
  </si>
  <si>
    <t>WR45</t>
  </si>
  <si>
    <t>WR120</t>
  </si>
  <si>
    <t>WR131</t>
  </si>
  <si>
    <t>WR140</t>
  </si>
  <si>
    <t>WR37</t>
  </si>
  <si>
    <t>WR46</t>
  </si>
  <si>
    <t>WR93</t>
  </si>
  <si>
    <t>WR96</t>
  </si>
  <si>
    <t>WR106</t>
  </si>
  <si>
    <t>WR151</t>
  </si>
  <si>
    <t>WR8</t>
  </si>
  <si>
    <t>WR6</t>
  </si>
  <si>
    <t>WR63</t>
  </si>
  <si>
    <t>WR105</t>
  </si>
  <si>
    <t>WR139</t>
  </si>
  <si>
    <t>WR21</t>
  </si>
  <si>
    <t>WR48</t>
  </si>
  <si>
    <t>WR135</t>
  </si>
  <si>
    <t>WR110</t>
  </si>
  <si>
    <t>WR170</t>
  </si>
  <si>
    <t>WR2</t>
  </si>
  <si>
    <t>WR13</t>
  </si>
  <si>
    <t>WR112</t>
  </si>
  <si>
    <t>WR160</t>
  </si>
  <si>
    <t>WR104</t>
  </si>
  <si>
    <t>WR167</t>
  </si>
  <si>
    <t>WR5</t>
  </si>
  <si>
    <t>WR35</t>
  </si>
  <si>
    <t>WR132</t>
  </si>
  <si>
    <t>WR152</t>
  </si>
  <si>
    <t>WR97</t>
  </si>
  <si>
    <t>WR64</t>
  </si>
  <si>
    <t>WR95</t>
  </si>
  <si>
    <t>WR86</t>
  </si>
  <si>
    <t>WR100</t>
  </si>
  <si>
    <t>WR145</t>
  </si>
  <si>
    <t>WR85</t>
  </si>
  <si>
    <t>WR24</t>
  </si>
  <si>
    <t>WR58</t>
  </si>
  <si>
    <t>WR99</t>
  </si>
  <si>
    <t>WR111</t>
  </si>
  <si>
    <t>WR141</t>
  </si>
  <si>
    <t>WR174</t>
  </si>
  <si>
    <t>WR26</t>
  </si>
  <si>
    <t>WR66</t>
  </si>
  <si>
    <t>WR83</t>
  </si>
  <si>
    <t>WR90</t>
  </si>
  <si>
    <t>WR162</t>
  </si>
  <si>
    <t>WR23</t>
  </si>
  <si>
    <t>WR50</t>
  </si>
  <si>
    <t>WR77</t>
  </si>
  <si>
    <t>WR114</t>
  </si>
  <si>
    <t>WR143</t>
  </si>
  <si>
    <t>WR128</t>
  </si>
  <si>
    <t>WR7</t>
  </si>
  <si>
    <t>WR16</t>
  </si>
  <si>
    <t>WR108</t>
  </si>
  <si>
    <t>WR129</t>
  </si>
  <si>
    <t>WR163</t>
  </si>
  <si>
    <t>WR25</t>
  </si>
  <si>
    <t>WR79</t>
  </si>
  <si>
    <t>WR80</t>
  </si>
  <si>
    <t>WR103</t>
  </si>
  <si>
    <t>WR168</t>
  </si>
  <si>
    <t>WR18</t>
  </si>
  <si>
    <t>WR47</t>
  </si>
  <si>
    <t>WR44</t>
  </si>
  <si>
    <t>WR118</t>
  </si>
  <si>
    <t>WR153</t>
  </si>
  <si>
    <t>WR14</t>
  </si>
  <si>
    <t>WR10</t>
  </si>
  <si>
    <t>WR98</t>
  </si>
  <si>
    <t>WR101</t>
  </si>
  <si>
    <t>WR161</t>
  </si>
  <si>
    <t>WR166</t>
  </si>
  <si>
    <t>WR9</t>
  </si>
  <si>
    <t>WR41</t>
  </si>
  <si>
    <t>WR109</t>
  </si>
  <si>
    <t>WR75</t>
  </si>
  <si>
    <t>WR165</t>
  </si>
  <si>
    <t>WR39</t>
  </si>
  <si>
    <t>WR30</t>
  </si>
  <si>
    <t>WR89</t>
  </si>
  <si>
    <t>WR125</t>
  </si>
  <si>
    <t>WR142</t>
  </si>
  <si>
    <t>WR171</t>
  </si>
  <si>
    <t>WR173</t>
  </si>
  <si>
    <t>WR19</t>
  </si>
  <si>
    <t>WR94</t>
  </si>
  <si>
    <t>WR156</t>
  </si>
  <si>
    <t>WR107</t>
  </si>
  <si>
    <t>WR84</t>
  </si>
  <si>
    <t>WR116</t>
  </si>
  <si>
    <t>WR176</t>
  </si>
  <si>
    <t>Name</t>
  </si>
  <si>
    <t>Team</t>
  </si>
  <si>
    <t>Position</t>
  </si>
  <si>
    <t>Tiers</t>
  </si>
  <si>
    <t>JAC</t>
  </si>
  <si>
    <t>WAS</t>
  </si>
  <si>
    <t>FA</t>
  </si>
  <si>
    <t>PATT</t>
  </si>
  <si>
    <t>CMP</t>
  </si>
  <si>
    <t>PAYD</t>
  </si>
  <si>
    <t>PATD</t>
  </si>
  <si>
    <t>RUAT</t>
  </si>
  <si>
    <t>RUYD</t>
  </si>
  <si>
    <t>RUTD</t>
  </si>
  <si>
    <t>TGT</t>
  </si>
  <si>
    <t>RCYD</t>
  </si>
  <si>
    <t>RCTD</t>
  </si>
  <si>
    <t>HALF</t>
  </si>
  <si>
    <t>PPR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</si>
</sst>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"/>
    <numFmt numFmtId="60" formatCode="0.0%"/>
    <numFmt numFmtId="61" formatCode="0.0000"/>
    <numFmt numFmtId="62" formatCode="&quot;$&quot;#,##0"/>
    <numFmt numFmtId="63" formatCode="&quot;$&quot;#,##0.0"/>
  </numFmts>
  <fonts count="9">
    <font>
      <sz val="10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alibri"/>
    </font>
    <font>
      <i val="1"/>
      <sz val="10"/>
      <color indexed="8"/>
      <name val="Calibri"/>
    </font>
    <font>
      <b val="1"/>
      <i val="1"/>
      <sz val="10"/>
      <color indexed="8"/>
      <name val="Calibri"/>
    </font>
    <font>
      <b val="1"/>
      <sz val="10"/>
      <color indexed="10"/>
      <name val="Calibri"/>
    </font>
    <font>
      <b val="1"/>
      <sz val="11"/>
      <color indexed="18"/>
      <name val="Calibri"/>
    </font>
    <font>
      <b val="1"/>
      <sz val="11"/>
      <color indexed="10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1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/>
      <bottom/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1"/>
      </right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/>
      <bottom/>
      <diagonal/>
    </border>
    <border>
      <left/>
      <right/>
      <top style="thin">
        <color indexed="1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fillId="3" borderId="1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1" fontId="0" fillId="3" borderId="7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1" fontId="0" fillId="3" borderId="15" applyNumberFormat="1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center" wrapText="1"/>
    </xf>
    <xf numFmtId="49" fontId="0" fillId="5" borderId="1" applyNumberFormat="1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59" fontId="0" fillId="3" borderId="1" applyNumberFormat="1" applyFont="1" applyFill="1" applyBorder="1" applyAlignment="1" applyProtection="0">
      <alignment vertical="bottom"/>
    </xf>
    <xf numFmtId="59" fontId="0" fillId="6" borderId="1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60" fontId="0" fillId="3" borderId="1" applyNumberFormat="1" applyFont="1" applyFill="1" applyBorder="1" applyAlignment="1" applyProtection="0">
      <alignment vertical="bottom"/>
    </xf>
    <xf numFmtId="60" fontId="0" fillId="4" borderId="1" applyNumberFormat="1" applyFont="1" applyFill="1" applyBorder="1" applyAlignment="1" applyProtection="0">
      <alignment vertical="bottom"/>
    </xf>
    <xf numFmtId="2" fontId="0" fillId="4" borderId="1" applyNumberFormat="1" applyFont="1" applyFill="1" applyBorder="1" applyAlignment="1" applyProtection="0">
      <alignment vertical="bottom"/>
    </xf>
    <xf numFmtId="60" fontId="0" fillId="7" borderId="1" applyNumberFormat="1" applyFont="1" applyFill="1" applyBorder="1" applyAlignment="1" applyProtection="0">
      <alignment vertical="bottom"/>
    </xf>
    <xf numFmtId="2" fontId="0" fillId="7" borderId="1" applyNumberFormat="1" applyFont="1" applyFill="1" applyBorder="1" applyAlignment="1" applyProtection="0">
      <alignment vertical="bottom"/>
    </xf>
    <xf numFmtId="60" fontId="0" fillId="6" borderId="1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59" fontId="0" fillId="3" borderId="23" applyNumberFormat="1" applyFont="1" applyFill="1" applyBorder="1" applyAlignment="1" applyProtection="0">
      <alignment vertical="bottom"/>
    </xf>
    <xf numFmtId="60" fontId="0" fillId="3" borderId="23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60" fontId="0" fillId="4" borderId="1" applyNumberFormat="1" applyFont="1" applyFill="1" applyBorder="1" applyAlignment="1" applyProtection="0">
      <alignment horizontal="center" vertical="bottom"/>
    </xf>
    <xf numFmtId="2" fontId="0" fillId="3" borderId="23" applyNumberFormat="1" applyFont="1" applyFill="1" applyBorder="1" applyAlignment="1" applyProtection="0">
      <alignment vertical="bottom"/>
    </xf>
    <xf numFmtId="60" fontId="0" fillId="3" borderId="23" applyNumberFormat="1" applyFont="1" applyFill="1" applyBorder="1" applyAlignment="1" applyProtection="0">
      <alignment horizontal="center" vertical="bottom"/>
    </xf>
    <xf numFmtId="2" fontId="0" fillId="6" borderId="1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59" fontId="0" fillId="3" borderId="7" applyNumberFormat="1" applyFont="1" applyFill="1" applyBorder="1" applyAlignment="1" applyProtection="0">
      <alignment vertical="bottom"/>
    </xf>
    <xf numFmtId="59" fontId="0" fillId="3" borderId="10" applyNumberFormat="1" applyFont="1" applyFill="1" applyBorder="1" applyAlignment="1" applyProtection="0">
      <alignment vertical="bottom"/>
    </xf>
    <xf numFmtId="60" fontId="0" fillId="3" borderId="7" applyNumberFormat="1" applyFont="1" applyFill="1" applyBorder="1" applyAlignment="1" applyProtection="0">
      <alignment vertical="bottom"/>
    </xf>
    <xf numFmtId="0" fontId="4" fillId="3" borderId="10" applyNumberFormat="0" applyFont="1" applyFill="1" applyBorder="1" applyAlignment="1" applyProtection="0">
      <alignment horizontal="center" vertical="bottom"/>
    </xf>
    <xf numFmtId="59" fontId="4" fillId="3" borderId="24" applyNumberFormat="1" applyFont="1" applyFill="1" applyBorder="1" applyAlignment="1" applyProtection="0">
      <alignment horizontal="center" vertical="bottom"/>
    </xf>
    <xf numFmtId="59" fontId="4" fillId="3" borderId="10" applyNumberFormat="1" applyFont="1" applyFill="1" applyBorder="1" applyAlignment="1" applyProtection="0">
      <alignment horizontal="center" vertical="bottom"/>
    </xf>
    <xf numFmtId="60" fontId="4" fillId="3" borderId="10" applyNumberFormat="1" applyFont="1" applyFill="1" applyBorder="1" applyAlignment="1" applyProtection="0">
      <alignment horizontal="center" vertical="bottom"/>
    </xf>
    <xf numFmtId="2" fontId="4" fillId="3" borderId="8" applyNumberFormat="1" applyFont="1" applyFill="1" applyBorder="1" applyAlignment="1" applyProtection="0">
      <alignment horizontal="center" vertical="bottom"/>
    </xf>
    <xf numFmtId="49" fontId="3" fillId="3" borderId="1" applyNumberFormat="1" applyFont="1" applyFill="1" applyBorder="1" applyAlignment="1" applyProtection="0">
      <alignment horizontal="center" vertical="bottom"/>
    </xf>
    <xf numFmtId="60" fontId="4" fillId="3" borderId="11" applyNumberFormat="1" applyFont="1" applyFill="1" applyBorder="1" applyAlignment="1" applyProtection="0">
      <alignment horizontal="center" vertical="bottom"/>
    </xf>
    <xf numFmtId="60" fontId="3" fillId="3" borderId="4" applyNumberFormat="1" applyFont="1" applyFill="1" applyBorder="1" applyAlignment="1" applyProtection="0">
      <alignment horizontal="center" vertical="bottom"/>
    </xf>
    <xf numFmtId="49" fontId="5" fillId="3" borderId="9" applyNumberFormat="1" applyFont="1" applyFill="1" applyBorder="1" applyAlignment="1" applyProtection="0">
      <alignment vertical="bottom"/>
    </xf>
    <xf numFmtId="0" fontId="4" fillId="3" borderId="8" applyNumberFormat="0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59" fontId="4" fillId="3" borderId="11" applyNumberFormat="1" applyFont="1" applyFill="1" applyBorder="1" applyAlignment="1" applyProtection="0">
      <alignment horizontal="center" vertical="bottom"/>
    </xf>
    <xf numFmtId="60" fontId="0" fillId="3" borderId="1" applyNumberFormat="1" applyFont="1" applyFill="1" applyBorder="1" applyAlignment="1" applyProtection="0">
      <alignment horizontal="center" vertical="bottom"/>
    </xf>
    <xf numFmtId="60" fontId="0" fillId="3" borderId="4" applyNumberFormat="1" applyFont="1" applyFill="1" applyBorder="1" applyAlignment="1" applyProtection="0">
      <alignment horizontal="center" vertical="bottom"/>
    </xf>
    <xf numFmtId="1" fontId="4" fillId="4" borderId="1" applyNumberFormat="1" applyFont="1" applyFill="1" applyBorder="1" applyAlignment="1" applyProtection="0">
      <alignment horizontal="center" vertical="bottom"/>
    </xf>
    <xf numFmtId="60" fontId="4" fillId="4" borderId="1" applyNumberFormat="1" applyFont="1" applyFill="1" applyBorder="1" applyAlignment="1" applyProtection="0">
      <alignment horizontal="center" vertical="bottom"/>
    </xf>
    <xf numFmtId="60" fontId="4" fillId="3" borderId="1" applyNumberFormat="1" applyFont="1" applyFill="1" applyBorder="1" applyAlignment="1" applyProtection="0">
      <alignment horizontal="center" vertical="bottom"/>
    </xf>
    <xf numFmtId="2" fontId="4" fillId="4" borderId="1" applyNumberFormat="1" applyFont="1" applyFill="1" applyBorder="1" applyAlignment="1" applyProtection="0">
      <alignment horizontal="center" vertical="bottom"/>
    </xf>
    <xf numFmtId="10" fontId="4" fillId="4" borderId="1" applyNumberFormat="1" applyFont="1" applyFill="1" applyBorder="1" applyAlignment="1" applyProtection="0">
      <alignment horizontal="center" vertical="bottom"/>
    </xf>
    <xf numFmtId="2" fontId="4" fillId="3" borderId="10" applyNumberFormat="1" applyFont="1" applyFill="1" applyBorder="1" applyAlignment="1" applyProtection="0">
      <alignment horizontal="center" vertical="bottom"/>
    </xf>
    <xf numFmtId="2" fontId="4" fillId="3" borderId="7" applyNumberFormat="1" applyFont="1" applyFill="1" applyBorder="1" applyAlignment="1" applyProtection="0">
      <alignment horizontal="center" vertical="bottom"/>
    </xf>
    <xf numFmtId="0" fontId="4" fillId="3" borderId="7" applyNumberFormat="0" applyFont="1" applyFill="1" applyBorder="1" applyAlignment="1" applyProtection="0">
      <alignment horizontal="center" vertical="bottom"/>
    </xf>
    <xf numFmtId="60" fontId="4" fillId="3" borderId="7" applyNumberFormat="1" applyFont="1" applyFill="1" applyBorder="1" applyAlignment="1" applyProtection="0">
      <alignment horizontal="center" vertical="bottom"/>
    </xf>
    <xf numFmtId="59" fontId="4" fillId="3" borderId="23" applyNumberFormat="1" applyFont="1" applyFill="1" applyBorder="1" applyAlignment="1" applyProtection="0">
      <alignment horizontal="center" vertical="bottom"/>
    </xf>
    <xf numFmtId="59" fontId="4" fillId="3" borderId="7" applyNumberFormat="1" applyFont="1" applyFill="1" applyBorder="1" applyAlignment="1" applyProtection="0">
      <alignment horizontal="center" vertical="bottom"/>
    </xf>
    <xf numFmtId="59" fontId="4" fillId="3" borderId="1" applyNumberFormat="1" applyFont="1" applyFill="1" applyBorder="1" applyAlignment="1" applyProtection="0">
      <alignment horizontal="center" vertical="bottom"/>
    </xf>
    <xf numFmtId="0" fontId="0" fillId="3" borderId="10" applyNumberFormat="0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horizontal="center" vertical="bottom"/>
    </xf>
    <xf numFmtId="60" fontId="0" fillId="3" borderId="10" applyNumberFormat="1" applyFont="1" applyFill="1" applyBorder="1" applyAlignment="1" applyProtection="0">
      <alignment horizontal="center" vertical="bottom"/>
    </xf>
    <xf numFmtId="59" fontId="0" fillId="3" borderId="10" applyNumberFormat="1" applyFont="1" applyFill="1" applyBorder="1" applyAlignment="1" applyProtection="0">
      <alignment horizontal="center" vertical="bottom"/>
    </xf>
    <xf numFmtId="2" fontId="0" fillId="3" borderId="10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2" fontId="0" fillId="3" borderId="10" applyNumberFormat="1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2" fontId="0" fillId="3" borderId="14" applyNumberFormat="1" applyFont="1" applyFill="1" applyBorder="1" applyAlignment="1" applyProtection="0">
      <alignment vertical="bottom"/>
    </xf>
    <xf numFmtId="2" fontId="0" fillId="3" borderId="14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3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3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3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3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0" fontId="0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8" borderId="25" applyNumberFormat="1" applyFont="1" applyFill="1" applyBorder="1" applyAlignment="1" applyProtection="0">
      <alignment vertical="bottom" wrapText="1"/>
    </xf>
    <xf numFmtId="49" fontId="6" fillId="8" borderId="26" applyNumberFormat="1" applyFont="1" applyFill="1" applyBorder="1" applyAlignment="1" applyProtection="0">
      <alignment vertical="bottom" wrapText="1"/>
    </xf>
    <xf numFmtId="49" fontId="6" fillId="8" borderId="23" applyNumberFormat="1" applyFont="1" applyFill="1" applyBorder="1" applyAlignment="1" applyProtection="0">
      <alignment vertical="bottom" wrapText="1"/>
    </xf>
    <xf numFmtId="49" fontId="6" fillId="8" borderId="23" applyNumberFormat="1" applyFont="1" applyFill="1" applyBorder="1" applyAlignment="1" applyProtection="0">
      <alignment horizontal="center" vertical="bottom" wrapText="1"/>
    </xf>
    <xf numFmtId="49" fontId="6" fillId="8" borderId="27" applyNumberFormat="1" applyFont="1" applyFill="1" applyBorder="1" applyAlignment="1" applyProtection="0">
      <alignment horizontal="center" vertical="bottom" wrapText="1"/>
    </xf>
    <xf numFmtId="0" fontId="0" borderId="21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59" fontId="0" fillId="5" borderId="1" applyNumberFormat="1" applyFont="1" applyFill="1" applyBorder="1" applyAlignment="1" applyProtection="0">
      <alignment vertical="bottom"/>
    </xf>
    <xf numFmtId="61" fontId="0" borderId="11" applyNumberFormat="1" applyFont="1" applyFill="0" applyBorder="1" applyAlignment="1" applyProtection="0">
      <alignment vertical="bottom"/>
    </xf>
    <xf numFmtId="61" fontId="0" borderId="10" applyNumberFormat="1" applyFont="1" applyFill="0" applyBorder="1" applyAlignment="1" applyProtection="0">
      <alignment vertical="bottom"/>
    </xf>
    <xf numFmtId="2" fontId="0" borderId="12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1" fontId="0" fillId="3" borderId="6" applyNumberFormat="1" applyFont="1" applyFill="1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49" fontId="7" fillId="3" borderId="19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vertical="bottom"/>
    </xf>
    <xf numFmtId="49" fontId="8" fillId="8" borderId="33" applyNumberFormat="1" applyFont="1" applyFill="1" applyBorder="1" applyAlignment="1" applyProtection="0">
      <alignment vertical="bottom"/>
    </xf>
    <xf numFmtId="49" fontId="8" fillId="8" borderId="23" applyNumberFormat="1" applyFont="1" applyFill="1" applyBorder="1" applyAlignment="1" applyProtection="0">
      <alignment vertical="bottom"/>
    </xf>
    <xf numFmtId="49" fontId="8" fillId="8" borderId="27" applyNumberFormat="1" applyFont="1" applyFill="1" applyBorder="1" applyAlignment="1" applyProtection="0">
      <alignment vertical="bottom"/>
    </xf>
    <xf numFmtId="0" fontId="0" fillId="3" borderId="34" applyNumberFormat="0" applyFont="1" applyFill="1" applyBorder="1" applyAlignment="1" applyProtection="0">
      <alignment vertical="bottom"/>
    </xf>
    <xf numFmtId="49" fontId="8" fillId="9" borderId="35" applyNumberFormat="1" applyFont="1" applyFill="1" applyBorder="1" applyAlignment="1" applyProtection="0">
      <alignment vertical="bottom"/>
    </xf>
    <xf numFmtId="49" fontId="8" fillId="9" borderId="36" applyNumberFormat="1" applyFont="1" applyFill="1" applyBorder="1" applyAlignment="1" applyProtection="0">
      <alignment vertical="bottom"/>
    </xf>
    <xf numFmtId="49" fontId="8" fillId="9" borderId="37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59" fontId="0" fillId="3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42" applyNumberFormat="1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borderId="4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59" fontId="0" fillId="10" borderId="1" applyNumberFormat="1" applyFont="1" applyFill="1" applyBorder="1" applyAlignment="1" applyProtection="0">
      <alignment vertical="bottom"/>
    </xf>
    <xf numFmtId="62" fontId="0" fillId="3" borderId="1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59" fontId="0" fillId="3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3" fontId="0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48"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d69f"/>
      <rgbColor rgb="ffffffff"/>
      <rgbColor rgb="ffaaaaaa"/>
      <rgbColor rgb="fffff5dc"/>
      <rgbColor rgb="fffff2cb"/>
      <rgbColor rgb="ff1c1c1c"/>
      <rgbColor rgb="ff111111"/>
      <rgbColor rgb="00000000"/>
      <rgbColor rgb="ffffc7ce"/>
      <rgbColor rgb="ff70ad47"/>
      <rgbColor rgb="ff5b9bd5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A222"/>
  <sheetViews>
    <sheetView workbookViewId="0" showGridLines="0" defaultGridColor="1"/>
  </sheetViews>
  <sheetFormatPr defaultColWidth="9" defaultRowHeight="12.75" customHeight="1" outlineLevelRow="0" outlineLevelCol="0"/>
  <cols>
    <col min="1" max="1" width="3.60156" style="1" customWidth="1"/>
    <col min="2" max="2" width="19.6016" style="1" customWidth="1"/>
    <col min="3" max="3" width="5.21094" style="1" customWidth="1"/>
    <col min="4" max="4" width="4.21094" style="1" customWidth="1"/>
    <col min="5" max="12" width="6.8125" style="1" customWidth="1"/>
    <col min="13" max="13" width="7.8125" style="1" customWidth="1"/>
    <col min="14" max="15" width="5.8125" style="1" customWidth="1"/>
    <col min="16" max="16" width="4.21094" style="1" customWidth="1"/>
    <col min="17" max="17" width="22.2109" style="1" customWidth="1"/>
    <col min="18" max="18" width="5.21094" style="1" customWidth="1"/>
    <col min="19" max="19" width="4.21094" style="1" customWidth="1"/>
    <col min="20" max="26" width="6.8125" style="1" customWidth="1"/>
    <col min="27" max="27" width="7.8125" style="1" customWidth="1"/>
    <col min="28" max="29" width="5.8125" style="1" customWidth="1"/>
    <col min="30" max="30" width="4.21094" style="1" customWidth="1"/>
    <col min="31" max="31" width="25.6016" style="1" customWidth="1"/>
    <col min="32" max="32" width="5.21094" style="1" customWidth="1"/>
    <col min="33" max="33" width="4.21094" style="1" customWidth="1"/>
    <col min="34" max="39" width="6.8125" style="1" customWidth="1"/>
    <col min="40" max="40" width="7.8125" style="1" customWidth="1"/>
    <col min="41" max="42" width="5.8125" style="1" customWidth="1"/>
    <col min="43" max="43" width="4.21094" style="1" customWidth="1"/>
    <col min="44" max="44" width="21.4219" style="1" customWidth="1"/>
    <col min="45" max="45" width="5.21094" style="1" customWidth="1"/>
    <col min="46" max="46" width="4.21094" style="1" customWidth="1"/>
    <col min="47" max="50" width="6.8125" style="1" customWidth="1"/>
    <col min="51" max="51" width="7.8125" style="1" customWidth="1"/>
    <col min="52" max="52" width="5.8125" style="1" customWidth="1"/>
    <col min="53" max="53" width="9" style="1" customWidth="1"/>
    <col min="54" max="16384" width="9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s="3"/>
      <c r="P1" t="s" s="2">
        <v>0</v>
      </c>
      <c r="Q1" t="s" s="2">
        <v>1</v>
      </c>
      <c r="R1" t="s" s="2">
        <v>2</v>
      </c>
      <c r="S1" t="s" s="2">
        <v>3</v>
      </c>
      <c r="T1" t="s" s="2">
        <v>9</v>
      </c>
      <c r="U1" t="s" s="2">
        <v>10</v>
      </c>
      <c r="V1" t="s" s="2">
        <v>11</v>
      </c>
      <c r="W1" t="s" s="2">
        <v>14</v>
      </c>
      <c r="X1" t="s" s="2">
        <v>15</v>
      </c>
      <c r="Y1" t="s" s="2">
        <v>16</v>
      </c>
      <c r="Z1" t="s" s="2">
        <v>17</v>
      </c>
      <c r="AA1" t="s" s="2">
        <v>12</v>
      </c>
      <c r="AB1" t="s" s="2">
        <v>13</v>
      </c>
      <c r="AC1" s="3"/>
      <c r="AD1" t="s" s="2">
        <v>0</v>
      </c>
      <c r="AE1" t="s" s="2">
        <v>1</v>
      </c>
      <c r="AF1" t="s" s="2">
        <v>2</v>
      </c>
      <c r="AG1" t="s" s="2">
        <v>3</v>
      </c>
      <c r="AH1" t="s" s="2">
        <v>10</v>
      </c>
      <c r="AI1" t="s" s="2">
        <v>11</v>
      </c>
      <c r="AJ1" t="s" s="2">
        <v>14</v>
      </c>
      <c r="AK1" t="s" s="2">
        <v>15</v>
      </c>
      <c r="AL1" t="s" s="2">
        <v>16</v>
      </c>
      <c r="AM1" t="s" s="2">
        <v>17</v>
      </c>
      <c r="AN1" t="s" s="2">
        <v>12</v>
      </c>
      <c r="AO1" t="s" s="2">
        <v>13</v>
      </c>
      <c r="AP1" s="3"/>
      <c r="AQ1" t="s" s="2">
        <v>0</v>
      </c>
      <c r="AR1" t="s" s="2">
        <v>1</v>
      </c>
      <c r="AS1" t="s" s="2">
        <v>2</v>
      </c>
      <c r="AT1" t="s" s="2">
        <v>3</v>
      </c>
      <c r="AU1" t="s" s="2">
        <v>14</v>
      </c>
      <c r="AV1" t="s" s="2">
        <v>15</v>
      </c>
      <c r="AW1" t="s" s="2">
        <v>16</v>
      </c>
      <c r="AX1" t="s" s="2">
        <v>17</v>
      </c>
      <c r="AY1" t="s" s="2">
        <v>12</v>
      </c>
      <c r="AZ1" t="s" s="2">
        <v>13</v>
      </c>
      <c r="BA1" s="4"/>
    </row>
    <row r="2" ht="13.75" customHeight="1">
      <c r="A2" s="5">
        <v>1</v>
      </c>
      <c r="B2" t="s" s="6">
        <f>VLOOKUP(A2:A2,'Rankings'!A1:T187,3,FALSE)</f>
        <v>18</v>
      </c>
      <c r="C2" t="s" s="6">
        <v>19</v>
      </c>
      <c r="D2" s="5">
        <v>5</v>
      </c>
      <c r="E2" s="7">
        <f>VLOOKUP(B2:B2,'QB'!B1:O75,4,FALSE)</f>
        <v>557.84736</v>
      </c>
      <c r="F2" s="7">
        <f>VLOOKUP(B2:B2,'QB'!B1:O75,5,FALSE)</f>
        <v>366.202201216057</v>
      </c>
      <c r="G2" s="7">
        <f>VLOOKUP(B2:B2,'QB'!B1:O75,6,FALSE)</f>
        <v>4243.844792051030</v>
      </c>
      <c r="H2" s="7">
        <f>VLOOKUP(B2:B2,'QB'!B1:O75,7,FALSE)</f>
        <v>25.6472370416425</v>
      </c>
      <c r="I2" s="7">
        <f>VLOOKUP(B2:B2,'QB'!B1:O75,8,FALSE)</f>
        <v>7.28495147905962</v>
      </c>
      <c r="J2" s="7">
        <f>VLOOKUP(B2:B2,'QB'!B1:O75,9,FALSE)</f>
        <v>127.9718496</v>
      </c>
      <c r="K2" s="7">
        <f>VLOOKUP(B2:B2,'QB'!B1:O75,10,FALSE)</f>
        <v>563.07613824</v>
      </c>
      <c r="L2" s="7">
        <f>VLOOKUP(B2:B2,'QB'!B1:O75,11,FALSE)</f>
        <v>9.7258605696</v>
      </c>
      <c r="M2" s="8">
        <f>VLOOKUP(B2:B2,'QB'!B1:O75,13,FALSE)</f>
      </c>
      <c r="N2" s="9">
        <f>IF(VLOOKUP(A2:A2,#REF!,14,FALSE)&lt;0,0,VLOOKUP(A2:A2,#REF!,14,FALSE))</f>
      </c>
      <c r="O2" s="10"/>
      <c r="P2" s="5">
        <v>1</v>
      </c>
      <c r="Q2" t="s" s="6">
        <f>VLOOKUP(P2:P2,'Rankings'!A1:T187,8,FALSE)</f>
        <v>20</v>
      </c>
      <c r="R2" t="s" s="6">
        <v>21</v>
      </c>
      <c r="S2" s="5">
        <v>9</v>
      </c>
      <c r="T2" s="7">
        <f>VLOOKUP(Q2:Q2,'RB'!B1:O162,4,FALSE)</f>
        <v>257.47710912</v>
      </c>
      <c r="U2" s="7">
        <f>VLOOKUP(Q2:Q2,'RB'!B1:O162,5,FALSE)</f>
        <v>1230.7405815936</v>
      </c>
      <c r="V2" s="7">
        <f>VLOOKUP(Q2:Q2,'RB'!B1:O162,6,FALSE)</f>
        <v>13.543295939712</v>
      </c>
      <c r="W2" s="7">
        <f>VLOOKUP(Q2:Q2,'RB'!B1:O162,7,FALSE)</f>
        <v>82.01022983999999</v>
      </c>
      <c r="X2" s="7">
        <f>VLOOKUP(Q2:Q2,'RB'!B1:O162,8,FALSE)</f>
        <v>65.608183872</v>
      </c>
      <c r="Y2" s="7">
        <f>VLOOKUP(Q2:Q2,'RB'!B1:O162,9,FALSE)</f>
        <v>536.294539598699</v>
      </c>
      <c r="Z2" s="7">
        <f>VLOOKUP(Q2:Q2,'RB'!B1:O162,10,FALSE)</f>
        <v>4.56693195130214</v>
      </c>
      <c r="AA2" s="8">
        <f>VLOOKUP(Q2:Q2,'RB'!B1:O162,14,FALSE)</f>
      </c>
      <c r="AB2" s="9">
        <f>IF(VLOOKUP(P2:P2,#REF!,13,FALSE)&lt;0,0,VLOOKUP(P2:P2,#REF!,13,FALSE))</f>
      </c>
      <c r="AC2" s="10"/>
      <c r="AD2" s="5">
        <v>1</v>
      </c>
      <c r="AE2" t="s" s="6">
        <f>VLOOKUP(AD2:AD2,'Rankings'!A1:T187,13,FALSE)</f>
        <v>22</v>
      </c>
      <c r="AF2" t="s" s="6">
        <v>23</v>
      </c>
      <c r="AG2" s="5">
        <v>7</v>
      </c>
      <c r="AH2" s="7">
        <f>VLOOKUP(AE2:AE2,'WR'!B1:O204,4,FALSE)</f>
        <v>78.801206904</v>
      </c>
      <c r="AI2" s="7">
        <f>VLOOKUP(AE2:AE2,'WR'!B1:O204,5,FALSE)</f>
        <v>0.363558048</v>
      </c>
      <c r="AJ2" s="7">
        <f>VLOOKUP(AE2:AE2,'WR'!B1:O204,6,FALSE)</f>
        <v>160.99576416</v>
      </c>
      <c r="AK2" s="7">
        <f>VLOOKUP(AE2:AE2,'WR'!B1:O204,7,FALSE)</f>
        <v>111.8920560912</v>
      </c>
      <c r="AL2" s="7">
        <f>VLOOKUP(AE2:AE2,'WR'!B1:O204,8,FALSE)</f>
        <v>1444.478646317520</v>
      </c>
      <c r="AM2" s="7">
        <f>VLOOKUP(AE2:AE2,'WR'!B1:O204,9,FALSE)</f>
        <v>10.1836351145249</v>
      </c>
      <c r="AN2" s="8">
        <f>VLOOKUP(AE2:AE2,'WR'!B1:O204,13,FALSE)</f>
      </c>
      <c r="AO2" s="9">
        <f>IF(VLOOKUP(AD2:AD2,#REF!,12,FALSE)&lt;0,0,VLOOKUP(AD2:AD2,#REF!,12,FALSE))</f>
      </c>
      <c r="AP2" s="10"/>
      <c r="AQ2" s="5">
        <v>1</v>
      </c>
      <c r="AR2" t="s" s="6">
        <f>VLOOKUP(AQ2:AQ2,'Rankings'!A1:T187,18,FALSE)</f>
        <v>24</v>
      </c>
      <c r="AS2" t="s" s="6">
        <v>25</v>
      </c>
      <c r="AT2" s="5">
        <v>6</v>
      </c>
      <c r="AU2" s="7">
        <f>VLOOKUP(AR2:AR2,'TE'!B1:O98,4,FALSE)</f>
        <v>129.21888</v>
      </c>
      <c r="AV2" s="7">
        <f>VLOOKUP(AR2:AR2,'TE'!B1:O98,5,FALSE)</f>
        <v>96.00962783999999</v>
      </c>
      <c r="AW2" s="7">
        <f>VLOOKUP(AR2:AR2,'TE'!B1:O98,6,FALSE)</f>
        <v>1034.0236918368</v>
      </c>
      <c r="AX2" s="7">
        <f>VLOOKUP(AR2:AR2,'TE'!B1:O98,7,FALSE)</f>
        <v>8.256827994240</v>
      </c>
      <c r="AY2" s="8">
        <f>VLOOKUP(AR2:AR2,'TE'!B1:O98,11,FALSE)</f>
      </c>
      <c r="AZ2" s="9">
        <f>IF(VLOOKUP(AQ2:AQ2,#REF!,10,FALSE)&lt;0,0,VLOOKUP(AQ2:AQ2,#REF!,10,FALSE))</f>
      </c>
      <c r="BA2" s="11"/>
    </row>
    <row r="3" ht="13.75" customHeight="1">
      <c r="A3" s="5">
        <v>2</v>
      </c>
      <c r="B3" t="s" s="6">
        <f>VLOOKUP(A3:A3,'Rankings'!A1:T187,3,FALSE)</f>
        <v>26</v>
      </c>
      <c r="C3" t="s" s="6">
        <v>27</v>
      </c>
      <c r="D3" s="5">
        <v>12</v>
      </c>
      <c r="E3" s="7">
        <f>VLOOKUP(B3:B3,'QB'!B1:O75,4,FALSE)</f>
      </c>
      <c r="F3" s="7">
        <f>VLOOKUP(B3:B3,'QB'!B1:O75,5,FALSE)</f>
      </c>
      <c r="G3" s="7">
        <f>VLOOKUP(B3:B3,'QB'!B1:O75,6,FALSE)</f>
      </c>
      <c r="H3" s="7">
        <f>VLOOKUP(B3:B3,'QB'!B1:O75,7,FALSE)</f>
      </c>
      <c r="I3" s="7">
        <f>VLOOKUP(B3:B3,'QB'!B1:O75,8,FALSE)</f>
      </c>
      <c r="J3" s="7">
        <f>VLOOKUP(B3:B3,'QB'!B1:O75,9,FALSE)</f>
      </c>
      <c r="K3" s="7">
        <f>VLOOKUP(B3:B3,'QB'!B1:O75,10,FALSE)</f>
      </c>
      <c r="L3" s="7">
        <f>VLOOKUP(B3:B3,'QB'!B1:O75,11,FALSE)</f>
      </c>
      <c r="M3" s="8">
        <f>VLOOKUP(B3:B3,'QB'!B1:O75,13,FALSE)</f>
      </c>
      <c r="N3" s="9">
        <f>IF(VLOOKUP(A3:A3,#REF!,14,FALSE)&lt;0,0,VLOOKUP(A3:A3,#REF!,14,FALSE))</f>
      </c>
      <c r="O3" s="10"/>
      <c r="P3" s="5">
        <v>2</v>
      </c>
      <c r="Q3" t="s" s="6">
        <f>VLOOKUP(P3:P3,'Rankings'!A1:T187,8,FALSE)</f>
        <v>28</v>
      </c>
      <c r="R3" t="s" s="6">
        <v>29</v>
      </c>
      <c r="S3" s="5">
        <v>14</v>
      </c>
      <c r="T3" s="7">
        <f>VLOOKUP(Q3:Q3,'RB'!B1:O162,4,FALSE)</f>
        <v>292.48296</v>
      </c>
      <c r="U3" s="7">
        <f>VLOOKUP(Q3:Q3,'RB'!B1:O162,5,FALSE)</f>
        <v>1318.464751129</v>
      </c>
      <c r="V3" s="7">
        <f>VLOOKUP(Q3:Q3,'RB'!B1:O162,6,FALSE)</f>
        <v>11.11435248</v>
      </c>
      <c r="W3" s="7">
        <f>VLOOKUP(Q3:Q3,'RB'!B1:O162,7,FALSE)</f>
        <v>54.1994684</v>
      </c>
      <c r="X3" s="7">
        <f>VLOOKUP(Q3:Q3,'RB'!B1:O162,8,FALSE)</f>
        <v>39.7824098056</v>
      </c>
      <c r="Y3" s="7">
        <f>VLOOKUP(Q3:Q3,'RB'!B1:O162,9,FALSE)</f>
        <v>313.485389268128</v>
      </c>
      <c r="Z3" s="7">
        <f>VLOOKUP(Q3:Q3,'RB'!B1:O162,10,FALSE)</f>
        <v>1.989120490280</v>
      </c>
      <c r="AA3" s="8">
        <f>VLOOKUP(Q3:Q3,'RB'!B1:O162,14,FALSE)</f>
      </c>
      <c r="AB3" s="9">
        <f>IF(VLOOKUP(P3:P3,#REF!,13,FALSE)&lt;0,0,VLOOKUP(P3:P3,#REF!,13,FALSE))</f>
      </c>
      <c r="AC3" s="10"/>
      <c r="AD3" s="5">
        <v>2</v>
      </c>
      <c r="AE3" t="s" s="6">
        <f>VLOOKUP(AD3:AD3,'Rankings'!A1:T187,13,FALSE)</f>
        <v>30</v>
      </c>
      <c r="AF3" t="s" s="6">
        <v>31</v>
      </c>
      <c r="AG3" s="5">
        <v>6</v>
      </c>
      <c r="AH3" s="7">
        <f>VLOOKUP(AE3:AE3,'WR'!B1:O204,4,FALSE)</f>
        <v>33.541405128</v>
      </c>
      <c r="AI3" s="7">
        <f>VLOOKUP(AE3:AE3,'WR'!B1:O204,5,FALSE)</f>
        <v>0.31583244</v>
      </c>
      <c r="AJ3" s="7">
        <f>VLOOKUP(AE3:AE3,'WR'!B1:O204,6,FALSE)</f>
        <v>155.96380128</v>
      </c>
      <c r="AK3" s="7">
        <f>VLOOKUP(AE3:AE3,'WR'!B1:O204,7,FALSE)</f>
        <v>105.119602062720</v>
      </c>
      <c r="AL3" s="7">
        <f>VLOOKUP(AE3:AE3,'WR'!B1:O204,8,FALSE)</f>
        <v>1506.753388178440</v>
      </c>
      <c r="AM3" s="7">
        <f>VLOOKUP(AE3:AE3,'WR'!B1:O204,9,FALSE)</f>
        <v>9.645827690341379</v>
      </c>
      <c r="AN3" s="8">
        <f>VLOOKUP(AE3:AE3,'WR'!B1:O204,13,FALSE)</f>
      </c>
      <c r="AO3" s="9">
        <f>IF(VLOOKUP(AD3:AD3,#REF!,12,FALSE)&lt;0,0,VLOOKUP(AD3:AD3,#REF!,12,FALSE))</f>
      </c>
      <c r="AP3" s="10"/>
      <c r="AQ3" s="5">
        <v>2</v>
      </c>
      <c r="AR3" t="s" s="6">
        <f>VLOOKUP(AQ3:AQ3,'Rankings'!A1:T187,18,FALSE)</f>
        <v>32</v>
      </c>
      <c r="AS3" t="s" s="6">
        <v>33</v>
      </c>
      <c r="AT3" s="5">
        <v>5</v>
      </c>
      <c r="AU3" s="7">
        <f>VLOOKUP(AR3:AR3,'TE'!B1:O98,4,FALSE)</f>
        <v>121.498293</v>
      </c>
      <c r="AV3" s="7">
        <f>VLOOKUP(AR3:AR3,'TE'!B1:O98,5,FALSE)</f>
        <v>86.26378803</v>
      </c>
      <c r="AW3" s="7">
        <f>VLOOKUP(AR3:AR3,'TE'!B1:O98,6,FALSE)</f>
        <v>896.2653184552649</v>
      </c>
      <c r="AX3" s="7">
        <f>VLOOKUP(AR3:AR3,'TE'!B1:O98,7,FALSE)</f>
        <v>8.296384338654139</v>
      </c>
      <c r="AY3" s="8">
        <f>VLOOKUP(AR3:AR3,'TE'!B1:O98,11,FALSE)</f>
      </c>
      <c r="AZ3" s="9">
        <f>IF(VLOOKUP(AQ3:AQ3,#REF!,10,FALSE)&lt;0,0,VLOOKUP(AQ3:AQ3,#REF!,10,FALSE))</f>
      </c>
      <c r="BA3" s="11"/>
    </row>
    <row r="4" ht="13.75" customHeight="1">
      <c r="A4" s="5">
        <v>3</v>
      </c>
      <c r="B4" t="s" s="6">
        <f>VLOOKUP(A4:A4,'Rankings'!A1:T187,3,FALSE)</f>
        <v>34</v>
      </c>
      <c r="C4" t="s" s="6">
        <v>35</v>
      </c>
      <c r="D4" s="5">
        <v>14</v>
      </c>
      <c r="E4" s="7">
        <f>VLOOKUP(B4:B4,'QB'!B1:O75,4,FALSE)</f>
      </c>
      <c r="F4" s="7">
        <f>VLOOKUP(B4:B4,'QB'!B1:O75,5,FALSE)</f>
      </c>
      <c r="G4" s="7">
        <f>VLOOKUP(B4:B4,'QB'!B1:O75,6,FALSE)</f>
      </c>
      <c r="H4" s="7">
        <f>VLOOKUP(B4:B4,'QB'!B1:O75,7,FALSE)</f>
      </c>
      <c r="I4" s="7">
        <f>VLOOKUP(B4:B4,'QB'!B1:O75,8,FALSE)</f>
      </c>
      <c r="J4" s="7">
        <f>VLOOKUP(B4:B4,'QB'!B1:O75,9,FALSE)</f>
      </c>
      <c r="K4" s="7">
        <f>VLOOKUP(B4:B4,'QB'!B1:O75,10,FALSE)</f>
      </c>
      <c r="L4" s="7">
        <f>VLOOKUP(B4:B4,'QB'!B1:O75,11,FALSE)</f>
      </c>
      <c r="M4" s="8">
        <f>VLOOKUP(B4:B4,'QB'!B1:O75,13,FALSE)</f>
      </c>
      <c r="N4" s="9">
        <f>IF(VLOOKUP(A4:A4,#REF!,14,FALSE)&lt;0,0,VLOOKUP(A4:A4,#REF!,14,FALSE))</f>
      </c>
      <c r="O4" s="10"/>
      <c r="P4" s="5">
        <v>3</v>
      </c>
      <c r="Q4" t="s" s="6">
        <f>VLOOKUP(P4:P4,'Rankings'!A1:T187,8,FALSE)</f>
        <v>36</v>
      </c>
      <c r="R4" t="s" s="6">
        <v>37</v>
      </c>
      <c r="S4" s="5">
        <v>12</v>
      </c>
      <c r="T4" s="7">
        <f>VLOOKUP(Q4:Q4,'RB'!B1:O162,4,FALSE)</f>
        <v>241.6247036</v>
      </c>
      <c r="U4" s="7">
        <f>VLOOKUP(Q4:Q4,'RB'!B1:O162,5,FALSE)</f>
        <v>1081.152639879770</v>
      </c>
      <c r="V4" s="7">
        <f>VLOOKUP(Q4:Q4,'RB'!B1:O162,6,FALSE)</f>
        <v>9.1817387368</v>
      </c>
      <c r="W4" s="7">
        <f>VLOOKUP(Q4:Q4,'RB'!B1:O162,7,FALSE)</f>
        <v>72.87896616</v>
      </c>
      <c r="X4" s="7">
        <f>VLOOKUP(Q4:Q4,'RB'!B1:O162,8,FALSE)</f>
        <v>57.137109469440</v>
      </c>
      <c r="Y4" s="7">
        <f>VLOOKUP(Q4:Q4,'RB'!B1:O162,9,FALSE)</f>
        <v>453.723426843894</v>
      </c>
      <c r="Z4" s="7">
        <f>VLOOKUP(Q4:Q4,'RB'!B1:O162,10,FALSE)</f>
        <v>3.25765423275285</v>
      </c>
      <c r="AA4" s="8">
        <f>VLOOKUP(Q4:Q4,'RB'!B1:O162,14,FALSE)</f>
      </c>
      <c r="AB4" s="9">
        <f>IF(VLOOKUP(P4:P4,#REF!,13,FALSE)&lt;0,0,VLOOKUP(P4:P4,#REF!,13,FALSE))</f>
      </c>
      <c r="AC4" s="10"/>
      <c r="AD4" s="5">
        <v>3</v>
      </c>
      <c r="AE4" t="s" s="6">
        <f>VLOOKUP(AD4:AD4,'Rankings'!A1:T187,13,FALSE)</f>
        <v>38</v>
      </c>
      <c r="AF4" t="s" s="6">
        <v>39</v>
      </c>
      <c r="AG4" s="5">
        <v>6</v>
      </c>
      <c r="AH4" s="7">
        <f>VLOOKUP(AE4:AE4,'WR'!B1:O204,4,FALSE)</f>
        <v>17.3359648</v>
      </c>
      <c r="AI4" s="7">
        <f>VLOOKUP(AE4:AE4,'WR'!B1:O204,5,FALSE)</f>
        <v>0.0226373698237452</v>
      </c>
      <c r="AJ4" s="7">
        <f>VLOOKUP(AE4:AE4,'WR'!B1:O204,6,FALSE)</f>
        <v>160.502832</v>
      </c>
      <c r="AK4" s="7">
        <f>VLOOKUP(AE4:AE4,'WR'!B1:O204,7,FALSE)</f>
        <v>103.52432664</v>
      </c>
      <c r="AL4" s="7">
        <f>VLOOKUP(AE4:AE4,'WR'!B1:O204,8,FALSE)</f>
        <v>1423.4594913</v>
      </c>
      <c r="AM4" s="7">
        <f>VLOOKUP(AE4:AE4,'WR'!B1:O204,9,FALSE)</f>
        <v>7.557275844720</v>
      </c>
      <c r="AN4" s="8">
        <f>VLOOKUP(AE4:AE4,'WR'!B1:O204,13,FALSE)</f>
      </c>
      <c r="AO4" s="9">
        <f>IF(VLOOKUP(AD4:AD4,#REF!,12,FALSE)&lt;0,0,VLOOKUP(AD4:AD4,#REF!,12,FALSE))</f>
      </c>
      <c r="AP4" s="10"/>
      <c r="AQ4" s="5">
        <v>3</v>
      </c>
      <c r="AR4" t="s" s="6">
        <f>VLOOKUP(AQ4:AQ4,'Rankings'!A1:T187,18,FALSE)</f>
        <v>40</v>
      </c>
      <c r="AS4" t="s" s="6">
        <v>41</v>
      </c>
      <c r="AT4" s="5">
        <v>11</v>
      </c>
      <c r="AU4" s="7">
        <f>VLOOKUP(AR4:AR4,'TE'!B1:O98,4,FALSE)</f>
      </c>
      <c r="AV4" s="7">
        <f>VLOOKUP(AR4:AR4,'TE'!B1:O98,5,FALSE)</f>
      </c>
      <c r="AW4" s="7">
        <f>VLOOKUP(AR4:AR4,'TE'!B1:O98,6,FALSE)</f>
      </c>
      <c r="AX4" s="7">
        <f>VLOOKUP(AR4:AR4,'TE'!B1:O98,7,FALSE)</f>
      </c>
      <c r="AY4" s="8">
        <f>VLOOKUP(AR4:AR4,'TE'!B1:O98,11,FALSE)</f>
      </c>
      <c r="AZ4" s="9">
        <f>IF(VLOOKUP(AQ4:AQ4,#REF!,10,FALSE)&lt;0,0,VLOOKUP(AQ4:AQ4,#REF!,10,FALSE))</f>
      </c>
      <c r="BA4" s="11"/>
    </row>
    <row r="5" ht="13.75" customHeight="1">
      <c r="A5" s="5">
        <v>4</v>
      </c>
      <c r="B5" t="s" s="6">
        <f>VLOOKUP(A5:A5,'Rankings'!A1:T187,3,FALSE)</f>
        <v>42</v>
      </c>
      <c r="C5" t="s" s="6">
        <v>25</v>
      </c>
      <c r="D5" s="5">
        <v>6</v>
      </c>
      <c r="E5" s="7">
        <f>VLOOKUP(B5:B5,'QB'!B1:O75,4,FALSE)</f>
        <v>636.768</v>
      </c>
      <c r="F5" s="7">
        <f>VLOOKUP(B5:B5,'QB'!B1:O75,5,FALSE)</f>
        <v>429.181632</v>
      </c>
      <c r="G5" s="7">
        <f>VLOOKUP(B5:B5,'QB'!B1:O75,6,FALSE)</f>
        <v>4871.2115232</v>
      </c>
      <c r="H5" s="7">
        <f>VLOOKUP(B5:B5,'QB'!B1:O75,7,FALSE)</f>
        <v>35.659008</v>
      </c>
      <c r="I5" s="7">
        <f>VLOOKUP(B5:B5,'QB'!B1:O75,8,FALSE)</f>
        <v>6.991873013915</v>
      </c>
      <c r="J5" s="7">
        <f>VLOOKUP(B5:B5,'QB'!B1:O75,9,FALSE)</f>
        <v>58.83136</v>
      </c>
      <c r="K5" s="7">
        <f>VLOOKUP(B5:B5,'QB'!B1:O75,10,FALSE)</f>
        <v>311.806208</v>
      </c>
      <c r="L5" s="7">
        <f>VLOOKUP(B5:B5,'QB'!B1:O75,11,FALSE)</f>
        <v>2.00026624</v>
      </c>
      <c r="M5" s="8">
        <f>VLOOKUP(B5:B5,'QB'!B1:O75,13,FALSE)</f>
      </c>
      <c r="N5" s="9">
        <f>IF(VLOOKUP(A5:A5,#REF!,14,FALSE)&lt;0,0,VLOOKUP(A5:A5,#REF!,14,FALSE))</f>
      </c>
      <c r="O5" s="10"/>
      <c r="P5" s="5">
        <v>4</v>
      </c>
      <c r="Q5" t="s" s="6">
        <f>VLOOKUP(P5:P5,'Rankings'!A1:T187,8,FALSE)</f>
        <v>43</v>
      </c>
      <c r="R5" t="s" s="6">
        <v>44</v>
      </c>
      <c r="S5" s="5">
        <v>12</v>
      </c>
      <c r="T5" s="7">
        <f>VLOOKUP(Q5:Q5,'RB'!B1:O162,4,FALSE)</f>
      </c>
      <c r="U5" s="7">
        <f>VLOOKUP(Q5:Q5,'RB'!B1:O162,5,FALSE)</f>
      </c>
      <c r="V5" s="7">
        <f>VLOOKUP(Q5:Q5,'RB'!B1:O162,6,FALSE)</f>
      </c>
      <c r="W5" s="7">
        <f>VLOOKUP(Q5:Q5,'RB'!B1:O162,7,FALSE)</f>
      </c>
      <c r="X5" s="7">
        <f>VLOOKUP(Q5:Q5,'RB'!B1:O162,8,FALSE)</f>
      </c>
      <c r="Y5" s="7">
        <f>VLOOKUP(Q5:Q5,'RB'!B1:O162,9,FALSE)</f>
      </c>
      <c r="Z5" s="7">
        <f>VLOOKUP(Q5:Q5,'RB'!B1:O162,10,FALSE)</f>
      </c>
      <c r="AA5" s="8">
        <f>VLOOKUP(Q5:Q5,'RB'!B1:O162,14,FALSE)</f>
      </c>
      <c r="AB5" s="9">
        <f>IF(VLOOKUP(P5:P5,#REF!,13,FALSE)&lt;0,0,VLOOKUP(P5:P5,#REF!,13,FALSE))</f>
      </c>
      <c r="AC5" s="10"/>
      <c r="AD5" s="5">
        <v>4</v>
      </c>
      <c r="AE5" t="s" s="6">
        <f>VLOOKUP(AD5:AD5,'Rankings'!A1:T187,13,FALSE)</f>
        <v>45</v>
      </c>
      <c r="AF5" t="s" s="6">
        <v>33</v>
      </c>
      <c r="AG5" s="5">
        <v>5</v>
      </c>
      <c r="AH5" s="7">
        <f>VLOOKUP(AE5:AE5,'WR'!B1:O204,4,FALSE)</f>
        <v>123.26695878</v>
      </c>
      <c r="AI5" s="7">
        <f>VLOOKUP(AE5:AE5,'WR'!B1:O204,5,FALSE)</f>
        <v>0.281676402</v>
      </c>
      <c r="AJ5" s="7">
        <f>VLOOKUP(AE5:AE5,'WR'!B1:O204,6,FALSE)</f>
        <v>151.7246976</v>
      </c>
      <c r="AK5" s="7">
        <f>VLOOKUP(AE5:AE5,'WR'!B1:O204,7,FALSE)</f>
        <v>108.1797093888</v>
      </c>
      <c r="AL5" s="7">
        <f>VLOOKUP(AE5:AE5,'WR'!B1:O204,8,FALSE)</f>
        <v>1337.101208045570</v>
      </c>
      <c r="AM5" s="7">
        <f>VLOOKUP(AE5:AE5,'WR'!B1:O204,9,FALSE)</f>
        <v>8.23313887662998</v>
      </c>
      <c r="AN5" s="8">
        <f>VLOOKUP(AE5:AE5,'WR'!B1:O204,13,FALSE)</f>
      </c>
      <c r="AO5" s="9">
        <f>IF(VLOOKUP(AD5:AD5,#REF!,12,FALSE)&lt;0,0,VLOOKUP(AD5:AD5,#REF!,12,FALSE))</f>
      </c>
      <c r="AP5" s="10"/>
      <c r="AQ5" s="5">
        <v>4</v>
      </c>
      <c r="AR5" t="s" s="6">
        <f>VLOOKUP(AQ5:AQ5,'Rankings'!A1:T187,18,FALSE)</f>
        <v>46</v>
      </c>
      <c r="AS5" t="s" s="6">
        <v>35</v>
      </c>
      <c r="AT5" s="5">
        <v>14</v>
      </c>
      <c r="AU5" s="7">
        <f>VLOOKUP(AR5:AR5,'TE'!B1:O98,4,FALSE)</f>
      </c>
      <c r="AV5" s="7">
        <f>VLOOKUP(AR5:AR5,'TE'!B1:O98,5,FALSE)</f>
      </c>
      <c r="AW5" s="7">
        <f>VLOOKUP(AR5:AR5,'TE'!B1:O98,6,FALSE)</f>
      </c>
      <c r="AX5" s="7">
        <f>VLOOKUP(AR5:AR5,'TE'!B1:O98,7,FALSE)</f>
      </c>
      <c r="AY5" s="8">
        <f>VLOOKUP(AR5:AR5,'TE'!B1:O98,11,FALSE)</f>
      </c>
      <c r="AZ5" s="9">
        <f>IF(VLOOKUP(AQ5:AQ5,#REF!,10,FALSE)&lt;0,0,VLOOKUP(AQ5:AQ5,#REF!,10,FALSE))</f>
      </c>
      <c r="BA5" s="11"/>
    </row>
    <row r="6" ht="13.75" customHeight="1">
      <c r="A6" s="5">
        <v>5</v>
      </c>
      <c r="B6" t="s" s="6">
        <f>VLOOKUP(A6:A6,'Rankings'!A1:T187,3,FALSE)</f>
        <v>47</v>
      </c>
      <c r="C6" t="s" s="6">
        <v>29</v>
      </c>
      <c r="D6" s="5">
        <v>14</v>
      </c>
      <c r="E6" s="7">
        <f>VLOOKUP(B6:B6,'QB'!B1:O75,4,FALSE)</f>
        <v>520.201</v>
      </c>
      <c r="F6" s="7">
        <f>VLOOKUP(B6:B6,'QB'!B1:O75,5,FALSE)</f>
        <v>326.364034890001</v>
      </c>
      <c r="G6" s="7">
        <f>VLOOKUP(B6:B6,'QB'!B1:O75,6,FALSE)</f>
        <v>3655.808466877620</v>
      </c>
      <c r="H6" s="7">
        <f>VLOOKUP(B6:B6,'QB'!B1:O75,7,FALSE)</f>
        <v>22.368643</v>
      </c>
      <c r="I6" s="7">
        <f>VLOOKUP(B6:B6,'QB'!B1:O75,8,FALSE)</f>
        <v>6.03576110368526</v>
      </c>
      <c r="J6" s="7">
        <f>VLOOKUP(B6:B6,'QB'!B1:O75,9,FALSE)</f>
        <v>136.492048</v>
      </c>
      <c r="K6" s="7">
        <f>VLOOKUP(B6:B6,'QB'!B1:O75,10,FALSE)</f>
        <v>686.0347124891171</v>
      </c>
      <c r="L6" s="7">
        <f>VLOOKUP(B6:B6,'QB'!B1:O75,11,FALSE)</f>
        <v>8.510551423759891</v>
      </c>
      <c r="M6" s="8">
        <f>VLOOKUP(B6:B6,'QB'!B1:O75,13,FALSE)</f>
      </c>
      <c r="N6" s="9">
        <f>IF(VLOOKUP(A6:A6,#REF!,14,FALSE)&lt;0,0,VLOOKUP(A6:A6,#REF!,14,FALSE))</f>
      </c>
      <c r="O6" s="10"/>
      <c r="P6" s="5">
        <v>5</v>
      </c>
      <c r="Q6" t="s" s="6">
        <f>VLOOKUP(P6:P6,'Rankings'!A1:T187,8,FALSE)</f>
        <v>48</v>
      </c>
      <c r="R6" t="s" s="6">
        <v>19</v>
      </c>
      <c r="S6" s="5">
        <v>5</v>
      </c>
      <c r="T6" s="7">
        <f>VLOOKUP(Q6:Q6,'RB'!B1:O162,4,FALSE)</f>
        <v>251.1145728</v>
      </c>
      <c r="U6" s="7">
        <f>VLOOKUP(Q6:Q6,'RB'!B1:O162,5,FALSE)</f>
        <v>1107.415266048</v>
      </c>
      <c r="V6" s="7">
        <f>VLOOKUP(Q6:Q6,'RB'!B1:O162,6,FALSE)</f>
        <v>9.5423537664</v>
      </c>
      <c r="W6" s="7">
        <f>VLOOKUP(Q6:Q6,'RB'!B1:O162,7,FALSE)</f>
        <v>63.59459904</v>
      </c>
      <c r="X6" s="7">
        <f>VLOOKUP(Q6:Q6,'RB'!B1:O162,8,FALSE)</f>
        <v>48.459084468480</v>
      </c>
      <c r="Y6" s="7">
        <f>VLOOKUP(Q6:Q6,'RB'!B1:O162,9,FALSE)</f>
        <v>358.542827979195</v>
      </c>
      <c r="Z6" s="7">
        <f>VLOOKUP(Q6:Q6,'RB'!B1:O162,10,FALSE)</f>
        <v>2.27757697001856</v>
      </c>
      <c r="AA6" s="8">
        <f>VLOOKUP(Q6:Q6,'RB'!B1:O162,14,FALSE)</f>
      </c>
      <c r="AB6" s="9">
        <f>IF(VLOOKUP(P6:P6,#REF!,13,FALSE)&lt;0,0,VLOOKUP(P6:P6,#REF!,13,FALSE))</f>
      </c>
      <c r="AC6" s="10"/>
      <c r="AD6" s="5">
        <v>5</v>
      </c>
      <c r="AE6" t="s" s="6">
        <f>VLOOKUP(AD6:AD6,'Rankings'!A1:T187,13,FALSE)</f>
        <v>49</v>
      </c>
      <c r="AF6" t="s" s="6">
        <v>50</v>
      </c>
      <c r="AG6" s="5">
        <v>12</v>
      </c>
      <c r="AH6" s="7">
        <f>VLOOKUP(AE6:AE6,'WR'!B1:O204,4,FALSE)</f>
      </c>
      <c r="AI6" s="7">
        <f>VLOOKUP(AE6:AE6,'WR'!B1:O204,5,FALSE)</f>
      </c>
      <c r="AJ6" s="7">
        <f>VLOOKUP(AE6:AE6,'WR'!B1:O204,6,FALSE)</f>
      </c>
      <c r="AK6" s="7">
        <f>VLOOKUP(AE6:AE6,'WR'!B1:O204,7,FALSE)</f>
      </c>
      <c r="AL6" s="7">
        <f>VLOOKUP(AE6:AE6,'WR'!B1:O204,8,FALSE)</f>
      </c>
      <c r="AM6" s="7">
        <f>VLOOKUP(AE6:AE6,'WR'!B1:O204,9,FALSE)</f>
      </c>
      <c r="AN6" s="8">
        <f>VLOOKUP(AE6:AE6,'WR'!B1:O204,13,FALSE)</f>
      </c>
      <c r="AO6" s="9">
        <f>IF(VLOOKUP(AD6:AD6,#REF!,12,FALSE)&lt;0,0,VLOOKUP(AD6:AD6,#REF!,12,FALSE))</f>
      </c>
      <c r="AP6" s="10"/>
      <c r="AQ6" s="5">
        <v>5</v>
      </c>
      <c r="AR6" t="s" s="6">
        <f>VLOOKUP(AQ6:AQ6,'Rankings'!A1:T187,18,FALSE)</f>
        <v>51</v>
      </c>
      <c r="AS6" t="s" s="6">
        <v>44</v>
      </c>
      <c r="AT6" s="5">
        <v>12</v>
      </c>
      <c r="AU6" s="7">
        <f>VLOOKUP(AR6:AR6,'TE'!B1:O98,4,FALSE)</f>
      </c>
      <c r="AV6" s="7">
        <f>VLOOKUP(AR6:AR6,'TE'!B1:O98,5,FALSE)</f>
      </c>
      <c r="AW6" s="7">
        <f>VLOOKUP(AR6:AR6,'TE'!B1:O98,6,FALSE)</f>
      </c>
      <c r="AX6" s="7">
        <f>VLOOKUP(AR6:AR6,'TE'!B1:O98,7,FALSE)</f>
      </c>
      <c r="AY6" s="8">
        <f>VLOOKUP(AR6:AR6,'TE'!B1:O98,11,FALSE)</f>
      </c>
      <c r="AZ6" s="9">
        <f>IF(VLOOKUP(AQ6:AQ6,#REF!,10,FALSE)&lt;0,0,VLOOKUP(AQ6:AQ6,#REF!,10,FALSE))</f>
      </c>
      <c r="BA6" s="11"/>
    </row>
    <row r="7" ht="13.75" customHeight="1">
      <c r="A7" s="5">
        <v>6</v>
      </c>
      <c r="B7" t="s" s="6">
        <f>VLOOKUP(A7:A7,'Rankings'!A1:T187,3,FALSE)</f>
        <v>52</v>
      </c>
      <c r="C7" t="s" s="6">
        <v>53</v>
      </c>
      <c r="D7" s="5">
        <v>10</v>
      </c>
      <c r="E7" s="7">
        <f>VLOOKUP(B7:B7,'QB'!B1:O75,4,FALSE)</f>
        <v>576.0216</v>
      </c>
      <c r="F7" s="7">
        <f>VLOOKUP(B7:B7,'QB'!B1:O75,5,FALSE)</f>
        <v>378.885042754614</v>
      </c>
      <c r="G7" s="7">
        <f>VLOOKUP(B7:B7,'QB'!B1:O75,6,FALSE)</f>
        <v>4322.621308675590</v>
      </c>
      <c r="H7" s="7">
        <f>VLOOKUP(B7:B7,'QB'!B1:O75,7,FALSE)</f>
        <v>31.9691988</v>
      </c>
      <c r="I7" s="7">
        <f>VLOOKUP(B7:B7,'QB'!B1:O75,8,FALSE)</f>
        <v>6.84282465782377</v>
      </c>
      <c r="J7" s="7">
        <f>VLOOKUP(B7:B7,'QB'!B1:O75,9,FALSE)</f>
        <v>49.281848</v>
      </c>
      <c r="K7" s="7">
        <f>VLOOKUP(B7:B7,'QB'!B1:O75,10,FALSE)</f>
        <v>217.580676039636</v>
      </c>
      <c r="L7" s="7">
        <f>VLOOKUP(B7:B7,'QB'!B1:O75,11,FALSE)</f>
        <v>2.21768316</v>
      </c>
      <c r="M7" s="8">
        <f>VLOOKUP(B7:B7,'QB'!B1:O75,13,FALSE)</f>
      </c>
      <c r="N7" s="9">
        <f>IF(VLOOKUP(A7:A7,#REF!,14,FALSE)&lt;0,0,VLOOKUP(A7:A7,#REF!,14,FALSE))</f>
      </c>
      <c r="O7" s="10"/>
      <c r="P7" s="5">
        <v>6</v>
      </c>
      <c r="Q7" t="s" s="6">
        <f>VLOOKUP(P7:P7,'Rankings'!A1:T187,8,FALSE)</f>
        <v>54</v>
      </c>
      <c r="R7" t="s" s="6">
        <v>35</v>
      </c>
      <c r="S7" s="5">
        <v>14</v>
      </c>
      <c r="T7" s="7">
        <f>VLOOKUP(Q7:Q7,'RB'!B1:O162,4,FALSE)</f>
      </c>
      <c r="U7" s="7">
        <f>VLOOKUP(Q7:Q7,'RB'!B1:O162,5,FALSE)</f>
      </c>
      <c r="V7" s="7">
        <f>VLOOKUP(Q7:Q7,'RB'!B1:O162,6,FALSE)</f>
      </c>
      <c r="W7" s="7">
        <f>VLOOKUP(Q7:Q7,'RB'!B1:O162,7,FALSE)</f>
      </c>
      <c r="X7" s="7">
        <f>VLOOKUP(Q7:Q7,'RB'!B1:O162,8,FALSE)</f>
      </c>
      <c r="Y7" s="7">
        <f>VLOOKUP(Q7:Q7,'RB'!B1:O162,9,FALSE)</f>
      </c>
      <c r="Z7" s="7">
        <f>VLOOKUP(Q7:Q7,'RB'!B1:O162,10,FALSE)</f>
      </c>
      <c r="AA7" s="8">
        <f>VLOOKUP(Q7:Q7,'RB'!B1:O162,14,FALSE)</f>
      </c>
      <c r="AB7" s="9">
        <f>IF(VLOOKUP(P7:P7,#REF!,13,FALSE)&lt;0,0,VLOOKUP(P7:P7,#REF!,13,FALSE))</f>
      </c>
      <c r="AC7" s="10"/>
      <c r="AD7" s="5">
        <v>6</v>
      </c>
      <c r="AE7" t="s" s="6">
        <f>VLOOKUP(AD7:AD7,'Rankings'!A1:T187,13,FALSE)</f>
        <v>55</v>
      </c>
      <c r="AF7" t="s" s="6">
        <v>56</v>
      </c>
      <c r="AG7" s="5">
        <v>6</v>
      </c>
      <c r="AH7" s="7">
        <f>VLOOKUP(AE7:AE7,'WR'!B1:O204,4,FALSE)</f>
        <v>90.244147896</v>
      </c>
      <c r="AI7" s="7">
        <f>VLOOKUP(AE7:AE7,'WR'!B1:O204,5,FALSE)</f>
        <v>0.112156699829295</v>
      </c>
      <c r="AJ7" s="7">
        <f>VLOOKUP(AE7:AE7,'WR'!B1:O204,6,FALSE)</f>
        <v>144.30153668</v>
      </c>
      <c r="AK7" s="7">
        <f>VLOOKUP(AE7:AE7,'WR'!B1:O204,7,FALSE)</f>
        <v>93.94030037868001</v>
      </c>
      <c r="AL7" s="7">
        <f>VLOOKUP(AE7:AE7,'WR'!B1:O204,8,FALSE)</f>
        <v>1298.254951233360</v>
      </c>
      <c r="AM7" s="7">
        <f>VLOOKUP(AE7:AE7,'WR'!B1:O204,9,FALSE)</f>
        <v>7.11739251455195</v>
      </c>
      <c r="AN7" s="8">
        <f>VLOOKUP(AE7:AE7,'WR'!B1:O204,13,FALSE)</f>
      </c>
      <c r="AO7" s="9">
        <f>IF(VLOOKUP(AD7:AD7,#REF!,12,FALSE)&lt;0,0,VLOOKUP(AD7:AD7,#REF!,12,FALSE))</f>
      </c>
      <c r="AP7" s="10"/>
      <c r="AQ7" s="5">
        <v>6</v>
      </c>
      <c r="AR7" t="s" s="6">
        <f>VLOOKUP(AQ7:AQ7,'Rankings'!A1:T187,18,FALSE)</f>
        <v>57</v>
      </c>
      <c r="AS7" t="s" s="6">
        <v>58</v>
      </c>
      <c r="AT7" s="5">
        <v>12</v>
      </c>
      <c r="AU7" s="7">
        <f>VLOOKUP(AR7:AR7,'TE'!B1:O98,4,FALSE)</f>
        <v>125.25601088</v>
      </c>
      <c r="AV7" s="7">
        <f>VLOOKUP(AR7:AR7,'TE'!B1:O98,5,FALSE)</f>
        <v>91.68739996415999</v>
      </c>
      <c r="AW7" s="7">
        <f>VLOOKUP(AR7:AR7,'TE'!B1:O98,6,FALSE)</f>
        <v>851.117674200509</v>
      </c>
      <c r="AX7" s="7">
        <f>VLOOKUP(AR7:AR7,'TE'!B1:O98,7,FALSE)</f>
        <v>5.19697002165659</v>
      </c>
      <c r="AY7" s="8">
        <f>VLOOKUP(AR7:AR7,'TE'!B1:O98,11,FALSE)</f>
      </c>
      <c r="AZ7" s="9">
        <f>IF(VLOOKUP(AQ7:AQ7,#REF!,10,FALSE)&lt;0,0,VLOOKUP(AQ7:AQ7,#REF!,10,FALSE))</f>
      </c>
      <c r="BA7" s="11"/>
    </row>
    <row r="8" ht="13.75" customHeight="1">
      <c r="A8" s="5">
        <v>7</v>
      </c>
      <c r="B8" t="s" s="6">
        <f>VLOOKUP(A8:A8,'Rankings'!A1:T187,3,FALSE)</f>
        <v>59</v>
      </c>
      <c r="C8" t="s" s="6">
        <v>60</v>
      </c>
      <c r="D8" s="5">
        <v>14</v>
      </c>
      <c r="E8" s="7">
        <f>VLOOKUP(B8:B8,'QB'!B1:O75,4,FALSE)</f>
        <v>600.2568</v>
      </c>
      <c r="F8" s="7">
        <f>VLOOKUP(B8:B8,'QB'!B1:O75,5,FALSE)</f>
        <v>392.766310667347</v>
      </c>
      <c r="G8" s="7">
        <f>VLOOKUP(B8:B8,'QB'!B1:O75,6,FALSE)</f>
        <v>4705.340401794820</v>
      </c>
      <c r="H8" s="7">
        <f>VLOOKUP(B8:B8,'QB'!B1:O75,7,FALSE)</f>
        <v>31.513482</v>
      </c>
      <c r="I8" s="7">
        <f>VLOOKUP(B8:B8,'QB'!B1:O75,8,FALSE)</f>
        <v>5.65431833712761</v>
      </c>
      <c r="J8" s="7">
        <f>VLOOKUP(B8:B8,'QB'!B1:O75,9,FALSE)</f>
        <v>38.250576</v>
      </c>
      <c r="K8" s="7">
        <f>VLOOKUP(B8:B8,'QB'!B1:O75,10,FALSE)</f>
        <v>158.514813384027</v>
      </c>
      <c r="L8" s="7">
        <f>VLOOKUP(B8:B8,'QB'!B1:O75,11,FALSE)</f>
        <v>1.92421197608186</v>
      </c>
      <c r="M8" s="8">
        <f>VLOOKUP(B8:B8,'QB'!B1:O75,13,FALSE)</f>
      </c>
      <c r="N8" s="9">
        <f>IF(VLOOKUP(A8:A8,#REF!,14,FALSE)&lt;0,0,VLOOKUP(A8:A8,#REF!,14,FALSE))</f>
      </c>
      <c r="O8" s="10"/>
      <c r="P8" s="5">
        <v>7</v>
      </c>
      <c r="Q8" t="s" s="6">
        <f>VLOOKUP(P8:P8,'Rankings'!A1:T187,8,FALSE)</f>
        <v>61</v>
      </c>
      <c r="R8" t="s" s="6">
        <v>58</v>
      </c>
      <c r="S8" s="5">
        <v>12</v>
      </c>
      <c r="T8" s="7">
        <f>VLOOKUP(Q8:Q8,'RB'!B1:O162,4,FALSE)</f>
        <v>232.5929256</v>
      </c>
      <c r="U8" s="7">
        <f>VLOOKUP(Q8:Q8,'RB'!B1:O162,5,FALSE)</f>
        <v>976.89028752</v>
      </c>
      <c r="V8" s="7">
        <f>VLOOKUP(Q8:Q8,'RB'!B1:O162,6,FALSE)</f>
        <v>8.48555960845326</v>
      </c>
      <c r="W8" s="7">
        <f>VLOOKUP(Q8:Q8,'RB'!B1:O162,7,FALSE)</f>
        <v>42.1534652</v>
      </c>
      <c r="X8" s="7">
        <f>VLOOKUP(Q8:Q8,'RB'!B1:O162,8,FALSE)</f>
        <v>32.879702856</v>
      </c>
      <c r="Y8" s="7">
        <f>VLOOKUP(Q8:Q8,'RB'!B1:O162,9,FALSE)</f>
        <v>252.516117934080</v>
      </c>
      <c r="Z8" s="7">
        <f>VLOOKUP(Q8:Q8,'RB'!B1:O162,10,FALSE)</f>
        <v>0.939791271084259</v>
      </c>
      <c r="AA8" s="8">
        <f>VLOOKUP(Q8:Q8,'RB'!B1:O162,14,FALSE)</f>
      </c>
      <c r="AB8" s="9">
        <f>IF(VLOOKUP(P8:P8,#REF!,13,FALSE)&lt;0,0,VLOOKUP(P8:P8,#REF!,13,FALSE))</f>
      </c>
      <c r="AC8" s="10"/>
      <c r="AD8" s="5">
        <v>7</v>
      </c>
      <c r="AE8" t="s" s="6">
        <f>VLOOKUP(AD8:AD8,'Rankings'!A1:T187,13,FALSE)</f>
        <v>62</v>
      </c>
      <c r="AF8" t="s" s="6">
        <v>19</v>
      </c>
      <c r="AG8" s="5">
        <v>5</v>
      </c>
      <c r="AH8" s="7">
        <f>VLOOKUP(AE8:AE8,'WR'!B1:O204,4,FALSE)</f>
        <v>0</v>
      </c>
      <c r="AI8" s="7">
        <f>VLOOKUP(AE8:AE8,'WR'!B1:O204,5,FALSE)</f>
        <v>0</v>
      </c>
      <c r="AJ8" s="7">
        <f>VLOOKUP(AE8:AE8,'WR'!B1:O204,6,FALSE)</f>
        <v>142.80892416</v>
      </c>
      <c r="AK8" s="7">
        <f>VLOOKUP(AE8:AE8,'WR'!B1:O204,7,FALSE)</f>
        <v>90.112431144960</v>
      </c>
      <c r="AL8" s="7">
        <f>VLOOKUP(AE8:AE8,'WR'!B1:O204,8,FALSE)</f>
        <v>1286.805516750030</v>
      </c>
      <c r="AM8" s="7">
        <f>VLOOKUP(AE8:AE8,'WR'!B1:O204,9,FALSE)</f>
        <v>8.20023123419136</v>
      </c>
      <c r="AN8" s="8">
        <f>VLOOKUP(AE8:AE8,'WR'!B1:O204,13,FALSE)</f>
      </c>
      <c r="AO8" s="9">
        <f>IF(VLOOKUP(AD8:AD8,#REF!,12,FALSE)&lt;0,0,VLOOKUP(AD8:AD8,#REF!,12,FALSE))</f>
      </c>
      <c r="AP8" s="10"/>
      <c r="AQ8" s="5">
        <v>7</v>
      </c>
      <c r="AR8" t="s" s="6">
        <f>VLOOKUP(AQ8:AQ8,'Rankings'!A1:T187,18,FALSE)</f>
        <v>63</v>
      </c>
      <c r="AS8" t="s" s="6">
        <v>27</v>
      </c>
      <c r="AT8" s="5">
        <v>12</v>
      </c>
      <c r="AU8" s="7">
        <f>VLOOKUP(AR8:AR8,'TE'!B1:O98,4,FALSE)</f>
      </c>
      <c r="AV8" s="7">
        <f>VLOOKUP(AR8:AR8,'TE'!B1:O98,5,FALSE)</f>
      </c>
      <c r="AW8" s="7">
        <f>VLOOKUP(AR8:AR8,'TE'!B1:O98,6,FALSE)</f>
      </c>
      <c r="AX8" s="7">
        <f>VLOOKUP(AR8:AR8,'TE'!B1:O98,7,FALSE)</f>
      </c>
      <c r="AY8" s="8">
        <f>VLOOKUP(AR8:AR8,'TE'!B1:O98,11,FALSE)</f>
      </c>
      <c r="AZ8" s="9">
        <f>IF(VLOOKUP(AQ8:AQ8,#REF!,10,FALSE)&lt;0,0,VLOOKUP(AQ8:AQ8,#REF!,10,FALSE))</f>
      </c>
      <c r="BA8" s="11"/>
    </row>
    <row r="9" ht="13.75" customHeight="1">
      <c r="A9" s="5">
        <v>8</v>
      </c>
      <c r="B9" t="s" s="6">
        <f>VLOOKUP(A9:A9,'Rankings'!A1:T187,3,FALSE)</f>
        <v>64</v>
      </c>
      <c r="C9" t="s" s="6">
        <v>41</v>
      </c>
      <c r="D9" s="5">
        <v>11</v>
      </c>
      <c r="E9" s="7">
        <f>VLOOKUP(B9:B9,'QB'!B1:O75,4,FALSE)</f>
      </c>
      <c r="F9" s="7">
        <f>VLOOKUP(B9:B9,'QB'!B1:O75,5,FALSE)</f>
      </c>
      <c r="G9" s="7">
        <f>VLOOKUP(B9:B9,'QB'!B1:O75,6,FALSE)</f>
      </c>
      <c r="H9" s="7">
        <f>VLOOKUP(B9:B9,'QB'!B1:O75,7,FALSE)</f>
      </c>
      <c r="I9" s="7">
        <f>VLOOKUP(B9:B9,'QB'!B1:O75,8,FALSE)</f>
      </c>
      <c r="J9" s="7">
        <f>VLOOKUP(B9:B9,'QB'!B1:O75,9,FALSE)</f>
      </c>
      <c r="K9" s="7">
        <f>VLOOKUP(B9:B9,'QB'!B1:O75,10,FALSE)</f>
      </c>
      <c r="L9" s="7">
        <f>VLOOKUP(B9:B9,'QB'!B1:O75,11,FALSE)</f>
      </c>
      <c r="M9" s="8">
        <f>VLOOKUP(B9:B9,'QB'!B1:O75,13,FALSE)</f>
      </c>
      <c r="N9" s="9">
        <f>IF(VLOOKUP(A9:A9,#REF!,14,FALSE)&lt;0,0,VLOOKUP(A9:A9,#REF!,14,FALSE))</f>
      </c>
      <c r="O9" s="10"/>
      <c r="P9" s="5">
        <v>8</v>
      </c>
      <c r="Q9" t="s" s="6">
        <f>VLOOKUP(P9:P9,'Rankings'!A1:T187,8,FALSE)</f>
        <v>65</v>
      </c>
      <c r="R9" t="s" s="6">
        <v>33</v>
      </c>
      <c r="S9" s="5">
        <v>5</v>
      </c>
      <c r="T9" s="7">
        <f>VLOOKUP(Q9:Q9,'RB'!B1:O162,4,FALSE)</f>
        <v>179.7363708</v>
      </c>
      <c r="U9" s="7">
        <f>VLOOKUP(Q9:Q9,'RB'!B1:O162,5,FALSE)</f>
        <v>850.940602220535</v>
      </c>
      <c r="V9" s="7">
        <f>VLOOKUP(Q9:Q9,'RB'!B1:O162,6,FALSE)</f>
        <v>7.84434137276288</v>
      </c>
      <c r="W9" s="7">
        <f>VLOOKUP(Q9:Q9,'RB'!B1:O162,7,FALSE)</f>
        <v>71.120952</v>
      </c>
      <c r="X9" s="7">
        <f>VLOOKUP(Q9:Q9,'RB'!B1:O162,8,FALSE)</f>
        <v>53.340714</v>
      </c>
      <c r="Y9" s="7">
        <f>VLOOKUP(Q9:Q9,'RB'!B1:O162,9,FALSE)</f>
        <v>383.880510255927</v>
      </c>
      <c r="Z9" s="7">
        <f>VLOOKUP(Q9:Q9,'RB'!B1:O162,10,FALSE)</f>
        <v>2.40033213</v>
      </c>
      <c r="AA9" s="8">
        <f>VLOOKUP(Q9:Q9,'RB'!B1:O162,14,FALSE)</f>
      </c>
      <c r="AB9" s="9">
        <f>IF(VLOOKUP(P9:P9,#REF!,13,FALSE)&lt;0,0,VLOOKUP(P9:P9,#REF!,13,FALSE))</f>
      </c>
      <c r="AC9" s="10"/>
      <c r="AD9" s="5">
        <v>8</v>
      </c>
      <c r="AE9" t="s" s="6">
        <f>VLOOKUP(AD9:AD9,'Rankings'!A1:T187,13,FALSE)</f>
        <v>66</v>
      </c>
      <c r="AF9" t="s" s="6">
        <v>41</v>
      </c>
      <c r="AG9" s="5">
        <v>11</v>
      </c>
      <c r="AH9" s="7">
        <f>VLOOKUP(AE9:AE9,'WR'!B1:O204,4,FALSE)</f>
      </c>
      <c r="AI9" s="7">
        <f>VLOOKUP(AE9:AE9,'WR'!B1:O204,5,FALSE)</f>
      </c>
      <c r="AJ9" s="7">
        <f>VLOOKUP(AE9:AE9,'WR'!B1:O204,6,FALSE)</f>
      </c>
      <c r="AK9" s="7">
        <f>VLOOKUP(AE9:AE9,'WR'!B1:O204,7,FALSE)</f>
      </c>
      <c r="AL9" s="7">
        <f>VLOOKUP(AE9:AE9,'WR'!B1:O204,8,FALSE)</f>
      </c>
      <c r="AM9" s="7">
        <f>VLOOKUP(AE9:AE9,'WR'!B1:O204,9,FALSE)</f>
      </c>
      <c r="AN9" s="8">
        <f>VLOOKUP(AE9:AE9,'WR'!B1:O204,13,FALSE)</f>
      </c>
      <c r="AO9" s="9">
        <f>IF(VLOOKUP(AD9:AD9,#REF!,12,FALSE)&lt;0,0,VLOOKUP(AD9:AD9,#REF!,12,FALSE))</f>
      </c>
      <c r="AP9" s="10"/>
      <c r="AQ9" s="5">
        <v>8</v>
      </c>
      <c r="AR9" t="s" s="6">
        <f>VLOOKUP(AQ9:AQ9,'Rankings'!A1:T187,18,FALSE)</f>
        <v>67</v>
      </c>
      <c r="AS9" t="s" s="6">
        <v>21</v>
      </c>
      <c r="AT9" s="5">
        <v>9</v>
      </c>
      <c r="AU9" s="7">
        <f>VLOOKUP(AR9:AR9,'TE'!B1:O98,4,FALSE)</f>
        <v>96.38864676</v>
      </c>
      <c r="AV9" s="7">
        <f>VLOOKUP(AR9:AR9,'TE'!B1:O98,5,FALSE)</f>
        <v>68.821493786640</v>
      </c>
      <c r="AW9" s="7">
        <f>VLOOKUP(AR9:AR9,'TE'!B1:O98,6,FALSE)</f>
        <v>905.002643294316</v>
      </c>
      <c r="AX9" s="7">
        <f>VLOOKUP(AR9:AR9,'TE'!B1:O98,7,FALSE)</f>
        <v>6.12511294701096</v>
      </c>
      <c r="AY9" s="8">
        <f>VLOOKUP(AR9:AR9,'TE'!B1:O98,11,FALSE)</f>
      </c>
      <c r="AZ9" s="9">
        <f>IF(VLOOKUP(AQ9:AQ9,#REF!,10,FALSE)&lt;0,0,VLOOKUP(AQ9:AQ9,#REF!,10,FALSE))</f>
      </c>
      <c r="BA9" s="11"/>
    </row>
    <row r="10" ht="13.75" customHeight="1">
      <c r="A10" s="5">
        <v>9</v>
      </c>
      <c r="B10" t="s" s="6">
        <f>VLOOKUP(A10:A10,'Rankings'!A1:T187,3,FALSE)</f>
        <v>68</v>
      </c>
      <c r="C10" t="s" s="6">
        <v>69</v>
      </c>
      <c r="D10" s="5">
        <v>14</v>
      </c>
      <c r="E10" s="7">
        <f>VLOOKUP(B10:B10,'QB'!B1:O75,4,FALSE)</f>
        <v>549.2329999999999</v>
      </c>
      <c r="F10" s="7">
        <f>VLOOKUP(B10:B10,'QB'!B1:O75,5,FALSE)</f>
        <v>345.972988026827</v>
      </c>
      <c r="G10" s="7">
        <f>VLOOKUP(B10:B10,'QB'!B1:O75,6,FALSE)</f>
        <v>3836.840437217510</v>
      </c>
      <c r="H10" s="7">
        <f>VLOOKUP(B10:B10,'QB'!B1:O75,7,FALSE)</f>
        <v>24.2760986</v>
      </c>
      <c r="I10" s="7">
        <f>VLOOKUP(B10:B10,'QB'!B1:O75,8,FALSE)</f>
        <v>7.86835446310806</v>
      </c>
      <c r="J10" s="7">
        <f>VLOOKUP(B10:B10,'QB'!B1:O75,9,FALSE)</f>
        <v>121.503928</v>
      </c>
      <c r="K10" s="7">
        <f>VLOOKUP(B10:B10,'QB'!B1:O75,10,FALSE)</f>
        <v>721.73333232</v>
      </c>
      <c r="L10" s="7">
        <f>VLOOKUP(B10:B10,'QB'!B1:O75,11,FALSE)</f>
        <v>5.6134814736</v>
      </c>
      <c r="M10" s="8">
        <f>VLOOKUP(B10:B10,'QB'!B1:O75,13,FALSE)</f>
      </c>
      <c r="N10" s="9">
        <f>IF(VLOOKUP(A10:A10,#REF!,14,FALSE)&lt;0,0,VLOOKUP(A10:A10,#REF!,14,FALSE))</f>
      </c>
      <c r="O10" s="10"/>
      <c r="P10" s="5">
        <v>9</v>
      </c>
      <c r="Q10" t="s" s="6">
        <f>VLOOKUP(P10:P10,'Rankings'!A1:T187,8,FALSE)</f>
        <v>70</v>
      </c>
      <c r="R10" t="s" s="6">
        <v>53</v>
      </c>
      <c r="S10" s="5">
        <v>10</v>
      </c>
      <c r="T10" s="7">
        <f>VLOOKUP(Q10:Q10,'RB'!B1:O162,4,FALSE)</f>
        <v>244.169156</v>
      </c>
      <c r="U10" s="7">
        <f>VLOOKUP(Q10:Q10,'RB'!B1:O162,5,FALSE)</f>
        <v>1020.62707208</v>
      </c>
      <c r="V10" s="7">
        <f>VLOOKUP(Q10:Q10,'RB'!B1:O162,6,FALSE)</f>
        <v>8.54592046</v>
      </c>
      <c r="W10" s="7">
        <f>VLOOKUP(Q10:Q10,'RB'!B1:O162,7,FALSE)</f>
        <v>54.169304</v>
      </c>
      <c r="X10" s="7">
        <f>VLOOKUP(Q10:Q10,'RB'!B1:O162,8,FALSE)</f>
        <v>41.331178952</v>
      </c>
      <c r="Y10" s="7">
        <f>VLOOKUP(Q10:Q10,'RB'!B1:O162,9,FALSE)</f>
        <v>313.831582772647</v>
      </c>
      <c r="Z10" s="7">
        <f>VLOOKUP(Q10:Q10,'RB'!B1:O162,10,FALSE)</f>
        <v>1.47562458637462</v>
      </c>
      <c r="AA10" s="8">
        <f>VLOOKUP(Q10:Q10,'RB'!B1:O162,14,FALSE)</f>
      </c>
      <c r="AB10" s="9">
        <f>IF(VLOOKUP(P10:P10,#REF!,13,FALSE)&lt;0,0,VLOOKUP(P10:P10,#REF!,13,FALSE))</f>
      </c>
      <c r="AC10" s="10"/>
      <c r="AD10" s="5">
        <v>9</v>
      </c>
      <c r="AE10" t="s" s="6">
        <f>VLOOKUP(AD10:AD10,'Rankings'!A1:T187,13,FALSE)</f>
        <v>71</v>
      </c>
      <c r="AF10" t="s" s="6">
        <v>72</v>
      </c>
      <c r="AG10" s="5">
        <v>11</v>
      </c>
      <c r="AH10" s="7">
        <f>VLOOKUP(AE10:AE10,'WR'!B1:O204,4,FALSE)</f>
        <v>0</v>
      </c>
      <c r="AI10" s="7">
        <f>VLOOKUP(AE10:AE10,'WR'!B1:O204,5,FALSE)</f>
        <v>0</v>
      </c>
      <c r="AJ10" s="7">
        <f>VLOOKUP(AE10:AE10,'WR'!B1:O204,6,FALSE)</f>
        <v>132.25035516</v>
      </c>
      <c r="AK10" s="7">
        <f>VLOOKUP(AE10:AE10,'WR'!B1:O204,7,FALSE)</f>
        <v>77.234207413440</v>
      </c>
      <c r="AL10" s="7">
        <f>VLOOKUP(AE10:AE10,'WR'!B1:O204,8,FALSE)</f>
        <v>1153.879058756790</v>
      </c>
      <c r="AM10" s="7">
        <f>VLOOKUP(AE10:AE10,'WR'!B1:O204,9,FALSE)</f>
        <v>9.2681048896128</v>
      </c>
      <c r="AN10" s="8">
        <f>VLOOKUP(AE10:AE10,'WR'!B1:O204,13,FALSE)</f>
      </c>
      <c r="AO10" s="9">
        <f>IF(VLOOKUP(AD10:AD10,#REF!,12,FALSE)&lt;0,0,VLOOKUP(AD10:AD10,#REF!,12,FALSE))</f>
      </c>
      <c r="AP10" s="10"/>
      <c r="AQ10" s="5">
        <v>9</v>
      </c>
      <c r="AR10" t="s" s="6">
        <f>VLOOKUP(AQ10:AQ10,'Rankings'!A1:T187,18,FALSE)</f>
        <v>73</v>
      </c>
      <c r="AS10" t="s" s="6">
        <v>23</v>
      </c>
      <c r="AT10" s="5">
        <v>7</v>
      </c>
      <c r="AU10" s="7">
        <f>VLOOKUP(AR10:AR10,'TE'!B1:O98,4,FALSE)</f>
        <v>110.37967164</v>
      </c>
      <c r="AV10" s="7">
        <f>VLOOKUP(AR10:AR10,'TE'!B1:O98,5,FALSE)</f>
        <v>78.59032620767999</v>
      </c>
      <c r="AW10" s="7">
        <f>VLOOKUP(AR10:AR10,'TE'!B1:O98,6,FALSE)</f>
        <v>824.326521556226</v>
      </c>
      <c r="AX10" s="7">
        <f>VLOOKUP(AR10:AR10,'TE'!B1:O98,7,FALSE)</f>
        <v>6.99453903248352</v>
      </c>
      <c r="AY10" s="8">
        <f>VLOOKUP(AR10:AR10,'TE'!B1:O98,11,FALSE)</f>
      </c>
      <c r="AZ10" s="9">
        <f>IF(VLOOKUP(AQ10:AQ10,#REF!,10,FALSE)&lt;0,0,VLOOKUP(AQ10:AQ10,#REF!,10,FALSE))</f>
      </c>
      <c r="BA10" s="11"/>
    </row>
    <row r="11" ht="13.75" customHeight="1">
      <c r="A11" s="5">
        <v>10</v>
      </c>
      <c r="B11" t="s" s="6">
        <f>VLOOKUP(A11:A11,'Rankings'!A1:T187,3,FALSE)</f>
        <v>74</v>
      </c>
      <c r="C11" t="s" s="6">
        <v>23</v>
      </c>
      <c r="D11" s="5">
        <v>7</v>
      </c>
      <c r="E11" s="7">
        <f>VLOOKUP(B11:B11,'QB'!B1:O75,4,FALSE)</f>
        <v>609.83244</v>
      </c>
      <c r="F11" s="7">
        <f>VLOOKUP(B11:B11,'QB'!B1:O75,5,FALSE)</f>
        <v>411.994411471583</v>
      </c>
      <c r="G11" s="7">
        <f>VLOOKUP(B11:B11,'QB'!B1:O75,6,FALSE)</f>
        <v>4556.658190875710</v>
      </c>
      <c r="H11" s="7">
        <f>VLOOKUP(B11:B11,'QB'!B1:O75,7,FALSE)</f>
        <v>32.93095176</v>
      </c>
      <c r="I11" s="7">
        <f>VLOOKUP(B11:B11,'QB'!B1:O75,8,FALSE)</f>
        <v>7.54203683623229</v>
      </c>
      <c r="J11" s="7">
        <f>VLOOKUP(B11:B11,'QB'!B1:O75,9,FALSE)</f>
        <v>46.80809868</v>
      </c>
      <c r="K11" s="7">
        <f>VLOOKUP(B11:B11,'QB'!B1:O75,10,FALSE)</f>
        <v>209.7002820864</v>
      </c>
      <c r="L11" s="7">
        <f>VLOOKUP(B11:B11,'QB'!B1:O75,11,FALSE)</f>
        <v>1.825515848520</v>
      </c>
      <c r="M11" s="8">
        <f>VLOOKUP(B11:B11,'QB'!B1:O75,13,FALSE)</f>
      </c>
      <c r="N11" s="9">
        <f>IF(VLOOKUP(A11:A11,#REF!,14,FALSE)&lt;0,0,VLOOKUP(A11:A11,#REF!,14,FALSE))</f>
      </c>
      <c r="O11" s="10"/>
      <c r="P11" s="5">
        <v>10</v>
      </c>
      <c r="Q11" t="s" s="6">
        <f>VLOOKUP(P11:P11,'Rankings'!A1:T187,8,FALSE)</f>
        <v>75</v>
      </c>
      <c r="R11" t="s" s="6">
        <v>56</v>
      </c>
      <c r="S11" s="5">
        <v>6</v>
      </c>
      <c r="T11" s="7">
        <f>VLOOKUP(Q11:Q11,'RB'!B1:O162,4,FALSE)</f>
        <v>220.34402124</v>
      </c>
      <c r="U11" s="7">
        <f>VLOOKUP(Q11:Q11,'RB'!B1:O162,5,FALSE)</f>
        <v>1002.565296642</v>
      </c>
      <c r="V11" s="7">
        <f>VLOOKUP(Q11:Q11,'RB'!B1:O162,6,FALSE)</f>
        <v>9.739205738808</v>
      </c>
      <c r="W11" s="7">
        <f>VLOOKUP(Q11:Q11,'RB'!B1:O162,7,FALSE)</f>
        <v>50.71685808</v>
      </c>
      <c r="X11" s="7">
        <f>VLOOKUP(Q11:Q11,'RB'!B1:O162,8,FALSE)</f>
        <v>36.110402952960</v>
      </c>
      <c r="Y11" s="7">
        <f>VLOOKUP(Q11:Q11,'RB'!B1:O162,9,FALSE)</f>
        <v>264.238759234414</v>
      </c>
      <c r="Z11" s="7">
        <f>VLOOKUP(Q11:Q11,'RB'!B1:O162,10,FALSE)</f>
        <v>1.87774095355392</v>
      </c>
      <c r="AA11" s="8">
        <f>VLOOKUP(Q11:Q11,'RB'!B1:O162,14,FALSE)</f>
      </c>
      <c r="AB11" s="9">
        <f>IF(VLOOKUP(P11:P11,#REF!,13,FALSE)&lt;0,0,VLOOKUP(P11:P11,#REF!,13,FALSE))</f>
      </c>
      <c r="AC11" s="10"/>
      <c r="AD11" s="5">
        <v>10</v>
      </c>
      <c r="AE11" t="s" s="6">
        <f>VLOOKUP(AD11:AD11,'Rankings'!A1:T187,13,FALSE)</f>
        <v>76</v>
      </c>
      <c r="AF11" t="s" s="6">
        <v>21</v>
      </c>
      <c r="AG11" s="5">
        <v>9</v>
      </c>
      <c r="AH11" s="7">
        <f>VLOOKUP(AE11:AE11,'WR'!B1:O204,4,FALSE)</f>
        <v>231.3100226136</v>
      </c>
      <c r="AI11" s="7">
        <f>VLOOKUP(AE11:AE11,'WR'!B1:O204,5,FALSE)</f>
        <v>2.1651484176</v>
      </c>
      <c r="AJ11" s="7">
        <f>VLOOKUP(AE11:AE11,'WR'!B1:O204,6,FALSE)</f>
        <v>106.506792</v>
      </c>
      <c r="AK11" s="7">
        <f>VLOOKUP(AE11:AE11,'WR'!B1:O204,7,FALSE)</f>
        <v>71.466057432</v>
      </c>
      <c r="AL11" s="7">
        <f>VLOOKUP(AE11:AE11,'WR'!B1:O204,8,FALSE)</f>
        <v>998.380822325040</v>
      </c>
      <c r="AM11" s="7">
        <f>VLOOKUP(AE11:AE11,'WR'!B1:O204,9,FALSE)</f>
        <v>6.289013054016</v>
      </c>
      <c r="AN11" s="8">
        <f>VLOOKUP(AE11:AE11,'WR'!B1:O204,13,FALSE)</f>
      </c>
      <c r="AO11" s="9">
        <f>IF(VLOOKUP(AD11:AD11,#REF!,12,FALSE)&lt;0,0,VLOOKUP(AD11:AD11,#REF!,12,FALSE))</f>
      </c>
      <c r="AP11" s="10"/>
      <c r="AQ11" s="5">
        <v>10</v>
      </c>
      <c r="AR11" t="s" s="6">
        <f>VLOOKUP(AQ11:AQ11,'Rankings'!A1:T187,18,FALSE)</f>
        <v>77</v>
      </c>
      <c r="AS11" t="s" s="6">
        <v>39</v>
      </c>
      <c r="AT11" s="5">
        <v>6</v>
      </c>
      <c r="AU11" s="7">
        <f>VLOOKUP(AR11:AR11,'TE'!B1:O98,4,FALSE)</f>
        <v>102.64716</v>
      </c>
      <c r="AV11" s="7">
        <f>VLOOKUP(AR11:AR11,'TE'!B1:O98,5,FALSE)</f>
        <v>67.54183128</v>
      </c>
      <c r="AW11" s="7">
        <f>VLOOKUP(AR11:AR11,'TE'!B1:O98,6,FALSE)</f>
        <v>682.8479142408</v>
      </c>
      <c r="AX11" s="7">
        <f>VLOOKUP(AR11:AR11,'TE'!B1:O98,7,FALSE)</f>
        <v>4.930553683440</v>
      </c>
      <c r="AY11" s="8">
        <f>VLOOKUP(AR11:AR11,'TE'!B1:O98,11,FALSE)</f>
      </c>
      <c r="AZ11" s="9">
        <f>IF(VLOOKUP(AQ11:AQ11,#REF!,10,FALSE)&lt;0,0,VLOOKUP(AQ11:AQ11,#REF!,10,FALSE))</f>
      </c>
      <c r="BA11" s="11"/>
    </row>
    <row r="12" ht="13.75" customHeight="1">
      <c r="A12" s="5">
        <v>11</v>
      </c>
      <c r="B12" t="s" s="6">
        <f>VLOOKUP(A12:A12,'Rankings'!A1:T187,3,FALSE)</f>
        <v>78</v>
      </c>
      <c r="C12" t="s" s="6">
        <v>50</v>
      </c>
      <c r="D12" s="5">
        <v>12</v>
      </c>
      <c r="E12" s="7">
        <f>VLOOKUP(B12:B12,'QB'!B1:O75,4,FALSE)</f>
      </c>
      <c r="F12" s="7">
        <f>VLOOKUP(B12:B12,'QB'!B1:O75,5,FALSE)</f>
      </c>
      <c r="G12" s="7">
        <f>VLOOKUP(B12:B12,'QB'!B1:O75,6,FALSE)</f>
      </c>
      <c r="H12" s="7">
        <f>VLOOKUP(B12:B12,'QB'!B1:O75,7,FALSE)</f>
      </c>
      <c r="I12" s="7">
        <f>VLOOKUP(B12:B12,'QB'!B1:O75,8,FALSE)</f>
      </c>
      <c r="J12" s="7">
        <f>VLOOKUP(B12:B12,'QB'!B1:O75,9,FALSE)</f>
      </c>
      <c r="K12" s="7">
        <f>VLOOKUP(B12:B12,'QB'!B1:O75,10,FALSE)</f>
      </c>
      <c r="L12" s="7">
        <f>VLOOKUP(B12:B12,'QB'!B1:O75,11,FALSE)</f>
      </c>
      <c r="M12" s="8">
        <f>VLOOKUP(B12:B12,'QB'!B1:O75,13,FALSE)</f>
      </c>
      <c r="N12" s="9">
        <f>IF(VLOOKUP(A12:A12,#REF!,14,FALSE)&lt;0,0,VLOOKUP(A12:A12,#REF!,14,FALSE))</f>
      </c>
      <c r="O12" s="10"/>
      <c r="P12" s="5">
        <v>11</v>
      </c>
      <c r="Q12" t="s" s="6">
        <f>VLOOKUP(P12:P12,'Rankings'!A1:T187,8,FALSE)</f>
        <v>79</v>
      </c>
      <c r="R12" t="s" s="6">
        <v>31</v>
      </c>
      <c r="S12" s="5">
        <v>6</v>
      </c>
      <c r="T12" s="7">
        <f>VLOOKUP(Q12:Q12,'RB'!B1:O162,4,FALSE)</f>
        <v>144.86181248</v>
      </c>
      <c r="U12" s="7">
        <f>VLOOKUP(Q12:Q12,'RB'!B1:O162,5,FALSE)</f>
        <v>730.1035348992</v>
      </c>
      <c r="V12" s="7">
        <f>VLOOKUP(Q12:Q12,'RB'!B1:O162,6,FALSE)</f>
        <v>7.243090624</v>
      </c>
      <c r="W12" s="7">
        <f>VLOOKUP(Q12:Q12,'RB'!B1:O162,7,FALSE)</f>
        <v>73.29125999999999</v>
      </c>
      <c r="X12" s="7">
        <f>VLOOKUP(Q12:Q12,'RB'!B1:O162,8,FALSE)</f>
        <v>53.5026198</v>
      </c>
      <c r="Y12" s="7">
        <f>VLOOKUP(Q12:Q12,'RB'!B1:O162,9,FALSE)</f>
        <v>422.6217051572</v>
      </c>
      <c r="Z12" s="7">
        <f>VLOOKUP(Q12:Q12,'RB'!B1:O162,10,FALSE)</f>
        <v>3.5846755266</v>
      </c>
      <c r="AA12" s="8">
        <f>VLOOKUP(Q12:Q12,'RB'!B1:O162,14,FALSE)</f>
      </c>
      <c r="AB12" s="9">
        <f>IF(VLOOKUP(P12:P12,#REF!,13,FALSE)&lt;0,0,VLOOKUP(P12:P12,#REF!,13,FALSE))</f>
      </c>
      <c r="AC12" s="10"/>
      <c r="AD12" s="5">
        <v>11</v>
      </c>
      <c r="AE12" t="s" s="6">
        <f>VLOOKUP(AD12:AD12,'Rankings'!A1:T187,13,FALSE)</f>
        <v>80</v>
      </c>
      <c r="AF12" t="s" s="6">
        <v>60</v>
      </c>
      <c r="AG12" s="5">
        <v>14</v>
      </c>
      <c r="AH12" s="7">
        <f>VLOOKUP(AE12:AE12,'WR'!B1:O204,4,FALSE)</f>
        <v>0</v>
      </c>
      <c r="AI12" s="7">
        <f>VLOOKUP(AE12:AE12,'WR'!B1:O204,5,FALSE)</f>
        <v>0</v>
      </c>
      <c r="AJ12" s="7">
        <f>VLOOKUP(AE12:AE12,'WR'!B1:O204,6,FALSE)</f>
        <v>125.9690432</v>
      </c>
      <c r="AK12" s="7">
        <f>VLOOKUP(AE12:AE12,'WR'!B1:O204,7,FALSE)</f>
        <v>81.62793999359999</v>
      </c>
      <c r="AL12" s="7">
        <f>VLOOKUP(AE12:AE12,'WR'!B1:O204,8,FALSE)</f>
        <v>1186.870247506940</v>
      </c>
      <c r="AM12" s="7">
        <f>VLOOKUP(AE12:AE12,'WR'!B1:O204,9,FALSE)</f>
        <v>7.8362822393856</v>
      </c>
      <c r="AN12" s="8">
        <f>VLOOKUP(AE12:AE12,'WR'!B1:O204,13,FALSE)</f>
      </c>
      <c r="AO12" s="9">
        <f>IF(VLOOKUP(AD12:AD12,#REF!,12,FALSE)&lt;0,0,VLOOKUP(AD12:AD12,#REF!,12,FALSE))</f>
      </c>
      <c r="AP12" s="10"/>
      <c r="AQ12" s="5">
        <v>11</v>
      </c>
      <c r="AR12" t="s" s="6">
        <f>VLOOKUP(AQ12:AQ12,'Rankings'!A1:T187,18,FALSE)</f>
        <v>81</v>
      </c>
      <c r="AS12" t="s" s="6">
        <v>82</v>
      </c>
      <c r="AT12" s="5">
        <v>10</v>
      </c>
      <c r="AU12" s="7">
        <f>VLOOKUP(AR12:AR12,'TE'!B1:O98,4,FALSE)</f>
        <v>103.12197</v>
      </c>
      <c r="AV12" s="7">
        <f>VLOOKUP(AR12:AR12,'TE'!B1:O98,5,FALSE)</f>
        <v>70.22606157</v>
      </c>
      <c r="AW12" s="7">
        <f>VLOOKUP(AR12:AR12,'TE'!B1:O98,6,FALSE)</f>
        <v>781.6160652741</v>
      </c>
      <c r="AX12" s="7">
        <f>VLOOKUP(AR12:AR12,'TE'!B1:O98,7,FALSE)</f>
        <v>4.89128789563124</v>
      </c>
      <c r="AY12" s="8">
        <f>VLOOKUP(AR12:AR12,'TE'!B1:O98,11,FALSE)</f>
      </c>
      <c r="AZ12" s="9">
        <f>IF(VLOOKUP(AQ12:AQ12,#REF!,10,FALSE)&lt;0,0,VLOOKUP(AQ12:AQ12,#REF!,10,FALSE))</f>
      </c>
      <c r="BA12" s="11"/>
    </row>
    <row r="13" ht="13.75" customHeight="1">
      <c r="A13" s="5">
        <v>12</v>
      </c>
      <c r="B13" t="s" s="6">
        <f>VLOOKUP(A13:A13,'Rankings'!A1:T187,3,FALSE)</f>
        <v>83</v>
      </c>
      <c r="C13" t="s" s="6">
        <v>21</v>
      </c>
      <c r="D13" s="5">
        <v>9</v>
      </c>
      <c r="E13" s="7">
        <f>VLOOKUP(B13:B13,'QB'!B1:O75,4,FALSE)</f>
        <v>532.53396</v>
      </c>
      <c r="F13" s="7">
        <f>VLOOKUP(B13:B13,'QB'!B1:O75,5,FALSE)</f>
        <v>361.596191124644</v>
      </c>
      <c r="G13" s="7">
        <f>VLOOKUP(B13:B13,'QB'!B1:O75,6,FALSE)</f>
        <v>4552.496046259270</v>
      </c>
      <c r="H13" s="7">
        <f>VLOOKUP(B13:B13,'QB'!B1:O75,7,FALSE)</f>
        <v>30.88696968</v>
      </c>
      <c r="I13" s="7">
        <f>VLOOKUP(B13:B13,'QB'!B1:O75,8,FALSE)</f>
        <v>6.93335866969473</v>
      </c>
      <c r="J13" s="7">
        <f>VLOOKUP(B13:B13,'QB'!B1:O75,9,FALSE)</f>
        <v>38.03639112</v>
      </c>
      <c r="K13" s="7">
        <f>VLOOKUP(B13:B13,'QB'!B1:O75,10,FALSE)</f>
        <v>133.437174650421</v>
      </c>
      <c r="L13" s="7">
        <f>VLOOKUP(B13:B13,'QB'!B1:O75,11,FALSE)</f>
        <v>1.43758418196646</v>
      </c>
      <c r="M13" s="8">
        <f>VLOOKUP(B13:B13,'QB'!B1:O75,13,FALSE)</f>
      </c>
      <c r="N13" s="9">
        <f>IF(VLOOKUP(A13:A13,#REF!,14,FALSE)&lt;0,0,VLOOKUP(A13:A13,#REF!,14,FALSE))</f>
      </c>
      <c r="O13" s="10"/>
      <c r="P13" s="5">
        <v>12</v>
      </c>
      <c r="Q13" t="s" s="6">
        <f>VLOOKUP(P13:P13,'Rankings'!A1:T187,8,FALSE)</f>
        <v>84</v>
      </c>
      <c r="R13" t="s" s="6">
        <v>60</v>
      </c>
      <c r="S13" s="5">
        <v>14</v>
      </c>
      <c r="T13" s="7">
        <f>VLOOKUP(Q13:Q13,'RB'!B1:O162,4,FALSE)</f>
        <v>255.00384</v>
      </c>
      <c r="U13" s="7">
        <f>VLOOKUP(Q13:Q13,'RB'!B1:O162,5,FALSE)</f>
        <v>1081.2162816</v>
      </c>
      <c r="V13" s="7">
        <f>VLOOKUP(Q13:Q13,'RB'!B1:O162,6,FALSE)</f>
        <v>9.690145920000001</v>
      </c>
      <c r="W13" s="7">
        <f>VLOOKUP(Q13:Q13,'RB'!B1:O162,7,FALSE)</f>
        <v>46.3471008</v>
      </c>
      <c r="X13" s="7">
        <f>VLOOKUP(Q13:Q13,'RB'!B1:O162,8,FALSE)</f>
        <v>35.7336147168</v>
      </c>
      <c r="Y13" s="7">
        <f>VLOOKUP(Q13:Q13,'RB'!B1:O162,9,FALSE)</f>
        <v>267.397576493170</v>
      </c>
      <c r="Z13" s="7">
        <f>VLOOKUP(Q13:Q13,'RB'!B1:O162,10,FALSE)</f>
        <v>1.786680735840</v>
      </c>
      <c r="AA13" s="8">
        <f>VLOOKUP(Q13:Q13,'RB'!B1:O162,14,FALSE)</f>
      </c>
      <c r="AB13" s="9">
        <f>IF(VLOOKUP(P13:P13,#REF!,13,FALSE)&lt;0,0,VLOOKUP(P13:P13,#REF!,13,FALSE))</f>
      </c>
      <c r="AC13" s="10"/>
      <c r="AD13" s="5">
        <v>12</v>
      </c>
      <c r="AE13" t="s" s="6">
        <f>VLOOKUP(AD13:AD13,'Rankings'!A1:T187,13,FALSE)</f>
        <v>85</v>
      </c>
      <c r="AF13" t="s" s="6">
        <v>21</v>
      </c>
      <c r="AG13" s="5">
        <v>9</v>
      </c>
      <c r="AH13" s="7">
        <f>VLOOKUP(AE13:AE13,'WR'!B1:O204,4,FALSE)</f>
        <v>0</v>
      </c>
      <c r="AI13" s="7">
        <f>VLOOKUP(AE13:AE13,'WR'!B1:O204,5,FALSE)</f>
        <v>0</v>
      </c>
      <c r="AJ13" s="7">
        <f>VLOOKUP(AE13:AE13,'WR'!B1:O204,6,FALSE)</f>
        <v>115.02733536</v>
      </c>
      <c r="AK13" s="7">
        <f>VLOOKUP(AE13:AE13,'WR'!B1:O204,7,FALSE)</f>
        <v>78.2185880448</v>
      </c>
      <c r="AL13" s="7">
        <f>VLOOKUP(AE13:AE13,'WR'!B1:O204,8,FALSE)</f>
        <v>1184.229422998270</v>
      </c>
      <c r="AM13" s="7">
        <f>VLOOKUP(AE13:AE13,'WR'!B1:O204,9,FALSE)</f>
        <v>7.9000773925248</v>
      </c>
      <c r="AN13" s="8">
        <f>VLOOKUP(AE13:AE13,'WR'!B1:O204,13,FALSE)</f>
      </c>
      <c r="AO13" s="9">
        <f>IF(VLOOKUP(AD13:AD13,#REF!,12,FALSE)&lt;0,0,VLOOKUP(AD13:AD13,#REF!,12,FALSE))</f>
      </c>
      <c r="AP13" s="10"/>
      <c r="AQ13" s="5">
        <v>12</v>
      </c>
      <c r="AR13" t="s" s="6">
        <f>VLOOKUP(AQ13:AQ13,'Rankings'!A1:T187,18,FALSE)</f>
        <v>86</v>
      </c>
      <c r="AS13" t="s" s="6">
        <v>87</v>
      </c>
      <c r="AT13" s="5">
        <v>10</v>
      </c>
      <c r="AU13" s="7">
        <f>VLOOKUP(AR13:AR13,'TE'!B1:O98,4,FALSE)</f>
      </c>
      <c r="AV13" s="7">
        <f>VLOOKUP(AR13:AR13,'TE'!B1:O98,5,FALSE)</f>
      </c>
      <c r="AW13" s="7">
        <f>VLOOKUP(AR13:AR13,'TE'!B1:O98,6,FALSE)</f>
      </c>
      <c r="AX13" s="7">
        <f>VLOOKUP(AR13:AR13,'TE'!B1:O98,7,FALSE)</f>
      </c>
      <c r="AY13" s="8">
        <f>VLOOKUP(AR13:AR13,'TE'!B1:O98,11,FALSE)</f>
      </c>
      <c r="AZ13" s="9">
        <f>IF(VLOOKUP(AQ13:AQ13,#REF!,10,FALSE)&lt;0,0,VLOOKUP(AQ13:AQ13,#REF!,10,FALSE))</f>
      </c>
      <c r="BA13" s="11"/>
    </row>
    <row r="14" ht="13.75" customHeight="1">
      <c r="A14" s="5">
        <v>13</v>
      </c>
      <c r="B14" t="s" s="6">
        <f>VLOOKUP(A14:A14,'Rankings'!A1:T187,3,FALSE)</f>
        <v>88</v>
      </c>
      <c r="C14" t="s" s="6">
        <v>89</v>
      </c>
      <c r="D14" s="5">
        <v>7</v>
      </c>
      <c r="E14" s="7">
        <f>VLOOKUP(B14:B14,'QB'!B1:O75,4,FALSE)</f>
      </c>
      <c r="F14" s="7">
        <f>VLOOKUP(B14:B14,'QB'!B1:O75,5,FALSE)</f>
      </c>
      <c r="G14" s="7">
        <f>VLOOKUP(B14:B14,'QB'!B1:O75,6,FALSE)</f>
      </c>
      <c r="H14" s="7">
        <f>VLOOKUP(B14:B14,'QB'!B1:O75,7,FALSE)</f>
      </c>
      <c r="I14" s="7">
        <f>VLOOKUP(B14:B14,'QB'!B1:O75,8,FALSE)</f>
      </c>
      <c r="J14" s="7">
        <f>VLOOKUP(B14:B14,'QB'!B1:O75,9,FALSE)</f>
      </c>
      <c r="K14" s="7">
        <f>VLOOKUP(B14:B14,'QB'!B1:O75,10,FALSE)</f>
      </c>
      <c r="L14" s="7">
        <f>VLOOKUP(B14:B14,'QB'!B1:O75,11,FALSE)</f>
      </c>
      <c r="M14" s="8">
        <f>VLOOKUP(B14:B14,'QB'!B1:O75,13,FALSE)</f>
      </c>
      <c r="N14" s="9">
        <f>IF(VLOOKUP(A14:A14,#REF!,14,FALSE)&lt;0,0,VLOOKUP(A14:A14,#REF!,14,FALSE))</f>
      </c>
      <c r="O14" s="10"/>
      <c r="P14" s="5">
        <v>13</v>
      </c>
      <c r="Q14" t="s" s="6">
        <f>VLOOKUP(P14:P14,'Rankings'!A1:T187,8,FALSE)</f>
        <v>90</v>
      </c>
      <c r="R14" t="s" s="6">
        <v>25</v>
      </c>
      <c r="S14" s="5">
        <v>6</v>
      </c>
      <c r="T14" s="7">
        <f>VLOOKUP(Q14:Q14,'RB'!B1:O162,4,FALSE)</f>
        <v>247.93216</v>
      </c>
      <c r="U14" s="7">
        <f>VLOOKUP(Q14:Q14,'RB'!B1:O162,5,FALSE)</f>
        <v>1115.69472</v>
      </c>
      <c r="V14" s="7">
        <f>VLOOKUP(Q14:Q14,'RB'!B1:O162,6,FALSE)</f>
        <v>8.924208220210121</v>
      </c>
      <c r="W14" s="7">
        <f>VLOOKUP(Q14:Q14,'RB'!B1:O162,7,FALSE)</f>
        <v>39.711168</v>
      </c>
      <c r="X14" s="7">
        <f>VLOOKUP(Q14:Q14,'RB'!B1:O162,8,FALSE)</f>
        <v>32.7617136</v>
      </c>
      <c r="Y14" s="7">
        <f>VLOOKUP(Q14:Q14,'RB'!B1:O162,9,FALSE)</f>
        <v>223.434886752</v>
      </c>
      <c r="Z14" s="7">
        <f>VLOOKUP(Q14:Q14,'RB'!B1:O162,10,FALSE)</f>
        <v>1.7036091072</v>
      </c>
      <c r="AA14" s="8">
        <f>VLOOKUP(Q14:Q14,'RB'!B1:O162,14,FALSE)</f>
      </c>
      <c r="AB14" s="9">
        <f>IF(VLOOKUP(P14:P14,#REF!,13,FALSE)&lt;0,0,VLOOKUP(P14:P14,#REF!,13,FALSE))</f>
      </c>
      <c r="AC14" s="10"/>
      <c r="AD14" s="5">
        <v>13</v>
      </c>
      <c r="AE14" t="s" s="6">
        <f>VLOOKUP(AD14:AD14,'Rankings'!A1:T187,13,FALSE)</f>
        <v>91</v>
      </c>
      <c r="AF14" t="s" s="6">
        <v>37</v>
      </c>
      <c r="AG14" s="5">
        <v>12</v>
      </c>
      <c r="AH14" s="7">
        <f>VLOOKUP(AE14:AE14,'WR'!B1:O204,4,FALSE)</f>
        <v>0</v>
      </c>
      <c r="AI14" s="7">
        <f>VLOOKUP(AE14:AE14,'WR'!B1:O204,5,FALSE)</f>
        <v>0</v>
      </c>
      <c r="AJ14" s="7">
        <f>VLOOKUP(AE14:AE14,'WR'!B1:O204,6,FALSE)</f>
        <v>137.46276544</v>
      </c>
      <c r="AK14" s="7">
        <f>VLOOKUP(AE14:AE14,'WR'!B1:O204,7,FALSE)</f>
        <v>84.12721244927999</v>
      </c>
      <c r="AL14" s="7">
        <f>VLOOKUP(AE14:AE14,'WR'!B1:O204,8,FALSE)</f>
        <v>1052.564409957340</v>
      </c>
      <c r="AM14" s="7">
        <f>VLOOKUP(AE14:AE14,'WR'!B1:O204,9,FALSE)</f>
        <v>7.38305988773813</v>
      </c>
      <c r="AN14" s="8">
        <f>VLOOKUP(AE14:AE14,'WR'!B1:O204,13,FALSE)</f>
      </c>
      <c r="AO14" s="9">
        <f>IF(VLOOKUP(AD14:AD14,#REF!,12,FALSE)&lt;0,0,VLOOKUP(AD14:AD14,#REF!,12,FALSE))</f>
      </c>
      <c r="AP14" s="10"/>
      <c r="AQ14" s="5">
        <v>13</v>
      </c>
      <c r="AR14" t="s" s="6">
        <f>VLOOKUP(AQ14:AQ14,'Rankings'!A1:T187,18,FALSE)</f>
        <v>92</v>
      </c>
      <c r="AS14" t="s" s="6">
        <v>19</v>
      </c>
      <c r="AT14" s="5">
        <v>5</v>
      </c>
      <c r="AU14" s="7">
        <f>VLOOKUP(AR14:AR14,'TE'!B1:O98,4,FALSE)</f>
        <v>90.92911968</v>
      </c>
      <c r="AV14" s="7">
        <f>VLOOKUP(AR14:AR14,'TE'!B1:O98,5,FALSE)</f>
        <v>62.195517861120</v>
      </c>
      <c r="AW14" s="7">
        <f>VLOOKUP(AR14:AR14,'TE'!B1:O98,6,FALSE)</f>
        <v>691.614158615654</v>
      </c>
      <c r="AX14" s="7">
        <f>VLOOKUP(AR14:AR14,'TE'!B1:O98,7,FALSE)</f>
        <v>3.83239093072436</v>
      </c>
      <c r="AY14" s="8">
        <f>VLOOKUP(AR14:AR14,'TE'!B1:O98,11,FALSE)</f>
      </c>
      <c r="AZ14" s="9">
        <f>IF(VLOOKUP(AQ14:AQ14,#REF!,10,FALSE)&lt;0,0,VLOOKUP(AQ14:AQ14,#REF!,10,FALSE))</f>
      </c>
      <c r="BA14" s="11"/>
    </row>
    <row r="15" ht="13.75" customHeight="1">
      <c r="A15" s="5">
        <v>14</v>
      </c>
      <c r="B15" t="s" s="6">
        <f>VLOOKUP(A15:A15,'Rankings'!A1:T187,3,FALSE)</f>
        <v>93</v>
      </c>
      <c r="C15" t="s" s="6">
        <v>33</v>
      </c>
      <c r="D15" s="5">
        <v>5</v>
      </c>
      <c r="E15" s="7">
        <f>VLOOKUP(B15:B15,'QB'!B1:O75,4,FALSE)</f>
        <v>592.6746000000001</v>
      </c>
      <c r="F15" s="7">
        <f>VLOOKUP(B15:B15,'QB'!B1:O75,5,FALSE)</f>
        <v>399.631113275488</v>
      </c>
      <c r="G15" s="7">
        <f>VLOOKUP(B15:B15,'QB'!B1:O75,6,FALSE)</f>
        <v>4482.2463890701</v>
      </c>
      <c r="H15" s="7">
        <f>VLOOKUP(B15:B15,'QB'!B1:O75,7,FALSE)</f>
        <v>30.8190792</v>
      </c>
      <c r="I15" s="7">
        <f>VLOOKUP(B15:B15,'QB'!B1:O75,8,FALSE)</f>
        <v>6.42392138548654</v>
      </c>
      <c r="J15" s="7">
        <f>VLOOKUP(B15:B15,'QB'!B1:O75,9,FALSE)</f>
        <v>31.297378</v>
      </c>
      <c r="K15" s="7">
        <f>VLOOKUP(B15:B15,'QB'!B1:O75,10,FALSE)</f>
        <v>60.704217478590</v>
      </c>
      <c r="L15" s="7">
        <f>VLOOKUP(B15:B15,'QB'!B1:O75,11,FALSE)</f>
        <v>1.23216195363023</v>
      </c>
      <c r="M15" s="8">
        <f>VLOOKUP(B15:B15,'QB'!B1:O75,13,FALSE)</f>
      </c>
      <c r="N15" s="9">
        <f>IF(VLOOKUP(A15:A15,#REF!,14,FALSE)&lt;0,0,VLOOKUP(A15:A15,#REF!,14,FALSE))</f>
      </c>
      <c r="O15" s="10"/>
      <c r="P15" s="5">
        <v>14</v>
      </c>
      <c r="Q15" t="s" s="6">
        <f>VLOOKUP(P15:P15,'Rankings'!A1:T187,8,FALSE)</f>
        <v>94</v>
      </c>
      <c r="R15" t="s" s="6">
        <v>27</v>
      </c>
      <c r="S15" s="5">
        <v>12</v>
      </c>
      <c r="T15" s="7">
        <f>VLOOKUP(Q15:Q15,'RB'!B1:O162,4,FALSE)</f>
      </c>
      <c r="U15" s="7">
        <f>VLOOKUP(Q15:Q15,'RB'!B1:O162,5,FALSE)</f>
      </c>
      <c r="V15" s="7">
        <f>VLOOKUP(Q15:Q15,'RB'!B1:O162,6,FALSE)</f>
      </c>
      <c r="W15" s="7">
        <f>VLOOKUP(Q15:Q15,'RB'!B1:O162,7,FALSE)</f>
      </c>
      <c r="X15" s="7">
        <f>VLOOKUP(Q15:Q15,'RB'!B1:O162,8,FALSE)</f>
      </c>
      <c r="Y15" s="7">
        <f>VLOOKUP(Q15:Q15,'RB'!B1:O162,9,FALSE)</f>
      </c>
      <c r="Z15" s="7">
        <f>VLOOKUP(Q15:Q15,'RB'!B1:O162,10,FALSE)</f>
      </c>
      <c r="AA15" s="8">
        <f>VLOOKUP(Q15:Q15,'RB'!B1:O162,14,FALSE)</f>
      </c>
      <c r="AB15" s="9">
        <f>IF(VLOOKUP(P15:P15,#REF!,13,FALSE)&lt;0,0,VLOOKUP(P15:P15,#REF!,13,FALSE))</f>
      </c>
      <c r="AC15" s="10"/>
      <c r="AD15" s="5">
        <v>14</v>
      </c>
      <c r="AE15" t="s" s="6">
        <f>VLOOKUP(AD15:AD15,'Rankings'!A1:T187,13,FALSE)</f>
        <v>95</v>
      </c>
      <c r="AF15" t="s" s="6">
        <v>44</v>
      </c>
      <c r="AG15" s="5">
        <v>12</v>
      </c>
      <c r="AH15" s="7">
        <f>VLOOKUP(AE15:AE15,'WR'!B1:O204,4,FALSE)</f>
      </c>
      <c r="AI15" s="7">
        <f>VLOOKUP(AE15:AE15,'WR'!B1:O204,5,FALSE)</f>
      </c>
      <c r="AJ15" s="7">
        <f>VLOOKUP(AE15:AE15,'WR'!B1:O204,6,FALSE)</f>
      </c>
      <c r="AK15" s="7">
        <f>VLOOKUP(AE15:AE15,'WR'!B1:O204,7,FALSE)</f>
      </c>
      <c r="AL15" s="7">
        <f>VLOOKUP(AE15:AE15,'WR'!B1:O204,8,FALSE)</f>
      </c>
      <c r="AM15" s="7">
        <f>VLOOKUP(AE15:AE15,'WR'!B1:O204,9,FALSE)</f>
      </c>
      <c r="AN15" s="8">
        <f>VLOOKUP(AE15:AE15,'WR'!B1:O204,13,FALSE)</f>
      </c>
      <c r="AO15" s="9">
        <f>IF(VLOOKUP(AD15:AD15,#REF!,12,FALSE)&lt;0,0,VLOOKUP(AD15:AD15,#REF!,12,FALSE))</f>
      </c>
      <c r="AP15" s="10"/>
      <c r="AQ15" s="5">
        <v>14</v>
      </c>
      <c r="AR15" t="s" s="6">
        <f>VLOOKUP(AQ15:AQ15,'Rankings'!A1:T187,18,FALSE)</f>
        <v>96</v>
      </c>
      <c r="AS15" t="s" s="6">
        <v>97</v>
      </c>
      <c r="AT15" s="5">
        <v>12</v>
      </c>
      <c r="AU15" s="7">
        <f>VLOOKUP(AR15:AR15,'TE'!B1:O98,4,FALSE)</f>
        <v>30.598312052</v>
      </c>
      <c r="AV15" s="7">
        <f>VLOOKUP(AR15:AR15,'TE'!B1:O98,5,FALSE)</f>
        <v>21.174031939984</v>
      </c>
      <c r="AW15" s="7">
        <f>VLOOKUP(AR15:AR15,'TE'!B1:O98,6,FALSE)</f>
        <v>201.788524388048</v>
      </c>
      <c r="AX15" s="7">
        <f>VLOOKUP(AR15:AR15,'TE'!B1:O98,7,FALSE)</f>
        <v>1.5880523954988</v>
      </c>
      <c r="AY15" s="8">
        <f>VLOOKUP(AR15:AR15,'TE'!B1:O98,11,FALSE)</f>
      </c>
      <c r="AZ15" s="9">
        <f>IF(VLOOKUP(AQ15:AQ15,#REF!,10,FALSE)&lt;0,0,VLOOKUP(AQ15:AQ15,#REF!,10,FALSE))</f>
      </c>
      <c r="BA15" s="11"/>
    </row>
    <row r="16" ht="13.75" customHeight="1">
      <c r="A16" s="5">
        <v>15</v>
      </c>
      <c r="B16" t="s" s="6">
        <f>VLOOKUP(A16:A16,'Rankings'!A1:T187,3,FALSE)</f>
        <v>98</v>
      </c>
      <c r="C16" t="s" s="6">
        <v>58</v>
      </c>
      <c r="D16" s="5">
        <v>12</v>
      </c>
      <c r="E16" s="7">
        <f>VLOOKUP(B16:B16,'QB'!B1:O75,4,FALSE)</f>
        <v>608.33718</v>
      </c>
      <c r="F16" s="7">
        <f>VLOOKUP(B16:B16,'QB'!B1:O75,5,FALSE)</f>
        <v>397.155475444109</v>
      </c>
      <c r="G16" s="7">
        <f>VLOOKUP(B16:B16,'QB'!B1:O75,6,FALSE)</f>
        <v>4420.340441692930</v>
      </c>
      <c r="H16" s="7">
        <f>VLOOKUP(B16:B16,'QB'!B1:O75,7,FALSE)</f>
        <v>26.76683592</v>
      </c>
      <c r="I16" s="7">
        <f>VLOOKUP(B16:B16,'QB'!B1:O75,8,FALSE)</f>
        <v>7.45308536372806</v>
      </c>
      <c r="J16" s="7">
        <f>VLOOKUP(B16:B16,'QB'!B1:O75,9,FALSE)</f>
        <v>60.3018696</v>
      </c>
      <c r="K16" s="7">
        <f>VLOOKUP(B16:B16,'QB'!B1:O75,10,FALSE)</f>
        <v>279.359188625807</v>
      </c>
      <c r="L16" s="7">
        <f>VLOOKUP(B16:B16,'QB'!B1:O75,11,FALSE)</f>
        <v>3.0753953496</v>
      </c>
      <c r="M16" s="8">
        <f>VLOOKUP(B16:B16,'QB'!B1:O75,13,FALSE)</f>
      </c>
      <c r="N16" s="9">
        <f>IF(VLOOKUP(A16:A16,#REF!,14,FALSE)&lt;0,0,VLOOKUP(A16:A16,#REF!,14,FALSE))</f>
      </c>
      <c r="O16" s="10"/>
      <c r="P16" s="5">
        <v>15</v>
      </c>
      <c r="Q16" t="s" s="6">
        <f>VLOOKUP(P16:P16,'Rankings'!A1:T187,8,FALSE)</f>
        <v>99</v>
      </c>
      <c r="R16" t="s" s="6">
        <v>97</v>
      </c>
      <c r="S16" s="5">
        <v>12</v>
      </c>
      <c r="T16" s="7">
        <f>VLOOKUP(Q16:Q16,'RB'!B1:O162,4,FALSE)</f>
        <v>197.46161512</v>
      </c>
      <c r="U16" s="7">
        <f>VLOOKUP(Q16:Q16,'RB'!B1:O162,5,FALSE)</f>
        <v>831.3133996552</v>
      </c>
      <c r="V16" s="7">
        <f>VLOOKUP(Q16:Q16,'RB'!B1:O162,6,FALSE)</f>
        <v>6.121310068720</v>
      </c>
      <c r="W16" s="7">
        <f>VLOOKUP(Q16:Q16,'RB'!B1:O162,7,FALSE)</f>
        <v>74.5486148176</v>
      </c>
      <c r="X16" s="7">
        <f>VLOOKUP(Q16:Q16,'RB'!B1:O162,8,FALSE)</f>
        <v>61.129864150432</v>
      </c>
      <c r="Y16" s="7">
        <f>VLOOKUP(Q16:Q16,'RB'!B1:O162,9,FALSE)</f>
        <v>441.357619166119</v>
      </c>
      <c r="Z16" s="7">
        <f>VLOOKUP(Q16:Q16,'RB'!B1:O162,10,FALSE)</f>
        <v>2.32293483771642</v>
      </c>
      <c r="AA16" s="8">
        <f>VLOOKUP(Q16:Q16,'RB'!B1:O162,14,FALSE)</f>
      </c>
      <c r="AB16" s="9">
        <f>IF(VLOOKUP(P16:P16,#REF!,13,FALSE)&lt;0,0,VLOOKUP(P16:P16,#REF!,13,FALSE))</f>
      </c>
      <c r="AC16" s="10"/>
      <c r="AD16" s="5">
        <v>15</v>
      </c>
      <c r="AE16" t="s" s="6">
        <f>VLOOKUP(AD16:AD16,'Rankings'!A1:T187,13,FALSE)</f>
        <v>100</v>
      </c>
      <c r="AF16" t="s" s="6">
        <v>56</v>
      </c>
      <c r="AG16" s="5">
        <v>6</v>
      </c>
      <c r="AH16" s="7">
        <f>VLOOKUP(AE16:AE16,'WR'!B1:O204,4,FALSE)</f>
        <v>0</v>
      </c>
      <c r="AI16" s="7">
        <f>VLOOKUP(AE16:AE16,'WR'!B1:O204,5,FALSE)</f>
        <v>0</v>
      </c>
      <c r="AJ16" s="7">
        <f>VLOOKUP(AE16:AE16,'WR'!B1:O204,6,FALSE)</f>
        <v>144.9053088</v>
      </c>
      <c r="AK16" s="7">
        <f>VLOOKUP(AE16:AE16,'WR'!B1:O204,7,FALSE)</f>
        <v>92.73939763200001</v>
      </c>
      <c r="AL16" s="7">
        <f>VLOOKUP(AE16:AE16,'WR'!B1:O204,8,FALSE)</f>
        <v>1161.097258352640</v>
      </c>
      <c r="AM16" s="7">
        <f>VLOOKUP(AE16:AE16,'WR'!B1:O204,9,FALSE)</f>
        <v>8.253879401627829</v>
      </c>
      <c r="AN16" s="8">
        <f>VLOOKUP(AE16:AE16,'WR'!B1:O204,13,FALSE)</f>
      </c>
      <c r="AO16" s="9">
        <f>IF(VLOOKUP(AD16:AD16,#REF!,12,FALSE)&lt;0,0,VLOOKUP(AD16:AD16,#REF!,12,FALSE))</f>
      </c>
      <c r="AP16" s="10"/>
      <c r="AQ16" s="5">
        <v>15</v>
      </c>
      <c r="AR16" t="s" s="6">
        <f>VLOOKUP(AQ16:AQ16,'Rankings'!A1:T187,18,FALSE)</f>
        <v>101</v>
      </c>
      <c r="AS16" t="s" s="6">
        <v>102</v>
      </c>
      <c r="AT16" s="5">
        <v>14</v>
      </c>
      <c r="AU16" s="7">
        <f>VLOOKUP(AR16:AR16,'TE'!B1:O98,4,FALSE)</f>
        <v>75.96231664</v>
      </c>
      <c r="AV16" s="7">
        <f>VLOOKUP(AR16:AR16,'TE'!B1:O98,5,FALSE)</f>
        <v>48.843769599520</v>
      </c>
      <c r="AW16" s="7">
        <f>VLOOKUP(AR16:AR16,'TE'!B1:O98,6,FALSE)</f>
        <v>520.186146234888</v>
      </c>
      <c r="AX16" s="7">
        <f>VLOOKUP(AR16:AR16,'TE'!B1:O98,7,FALSE)</f>
        <v>4.20056418555872</v>
      </c>
      <c r="AY16" s="8">
        <f>VLOOKUP(AR16:AR16,'TE'!B1:O98,11,FALSE)</f>
      </c>
      <c r="AZ16" s="9">
        <f>IF(VLOOKUP(AQ16:AQ16,#REF!,10,FALSE)&lt;0,0,VLOOKUP(AQ16:AQ16,#REF!,10,FALSE))</f>
      </c>
      <c r="BA16" s="11"/>
    </row>
    <row r="17" ht="13.75" customHeight="1">
      <c r="A17" s="5">
        <v>16</v>
      </c>
      <c r="B17" t="s" s="6">
        <f>VLOOKUP(A17:A17,'Rankings'!A1:T187,3,FALSE)</f>
        <v>103</v>
      </c>
      <c r="C17" t="s" s="6">
        <v>44</v>
      </c>
      <c r="D17" s="5">
        <v>12</v>
      </c>
      <c r="E17" s="7">
        <f>VLOOKUP(B17:B17,'QB'!B1:O75,4,FALSE)</f>
      </c>
      <c r="F17" s="7">
        <f>VLOOKUP(B17:B17,'QB'!B1:O75,5,FALSE)</f>
      </c>
      <c r="G17" s="7">
        <f>VLOOKUP(B17:B17,'QB'!B1:O75,6,FALSE)</f>
      </c>
      <c r="H17" s="7">
        <f>VLOOKUP(B17:B17,'QB'!B1:O75,7,FALSE)</f>
      </c>
      <c r="I17" s="7">
        <f>VLOOKUP(B17:B17,'QB'!B1:O75,8,FALSE)</f>
      </c>
      <c r="J17" s="7">
        <f>VLOOKUP(B17:B17,'QB'!B1:O75,9,FALSE)</f>
      </c>
      <c r="K17" s="7">
        <f>VLOOKUP(B17:B17,'QB'!B1:O75,10,FALSE)</f>
      </c>
      <c r="L17" s="7">
        <f>VLOOKUP(B17:B17,'QB'!B1:O75,11,FALSE)</f>
      </c>
      <c r="M17" s="8">
        <f>VLOOKUP(B17:B17,'QB'!B1:O75,13,FALSE)</f>
      </c>
      <c r="N17" s="9">
        <f>IF(VLOOKUP(A17:A17,#REF!,14,FALSE)&lt;0,0,VLOOKUP(A17:A17,#REF!,14,FALSE))</f>
      </c>
      <c r="O17" s="10"/>
      <c r="P17" s="5">
        <v>16</v>
      </c>
      <c r="Q17" t="s" s="6">
        <f>VLOOKUP(P17:P17,'Rankings'!A1:T187,8,FALSE)</f>
        <v>104</v>
      </c>
      <c r="R17" t="s" s="6">
        <v>39</v>
      </c>
      <c r="S17" s="5">
        <v>6</v>
      </c>
      <c r="T17" s="7">
        <f>VLOOKUP(Q17:Q17,'RB'!B1:O162,4,FALSE)</f>
        <v>215.247984</v>
      </c>
      <c r="U17" s="7">
        <f>VLOOKUP(Q17:Q17,'RB'!B1:O162,5,FALSE)</f>
        <v>973.655336973333</v>
      </c>
      <c r="V17" s="7">
        <f>VLOOKUP(Q17:Q17,'RB'!B1:O162,6,FALSE)</f>
        <v>7.318431456</v>
      </c>
      <c r="W17" s="7">
        <f>VLOOKUP(Q17:Q17,'RB'!B1:O162,7,FALSE)</f>
        <v>62.832504</v>
      </c>
      <c r="X17" s="7">
        <f>VLOOKUP(Q17:Q17,'RB'!B1:O162,8,FALSE)</f>
        <v>46.056225432</v>
      </c>
      <c r="Y17" s="7">
        <f>VLOOKUP(Q17:Q17,'RB'!B1:O162,9,FALSE)</f>
        <v>352.153213188097</v>
      </c>
      <c r="Z17" s="7">
        <f>VLOOKUP(Q17:Q17,'RB'!B1:O162,10,FALSE)</f>
        <v>1.98189998200327</v>
      </c>
      <c r="AA17" s="8">
        <f>VLOOKUP(Q17:Q17,'RB'!B1:O162,14,FALSE)</f>
      </c>
      <c r="AB17" s="9">
        <f>IF(VLOOKUP(P17:P17,#REF!,13,FALSE)&lt;0,0,VLOOKUP(P17:P17,#REF!,13,FALSE))</f>
      </c>
      <c r="AC17" s="10"/>
      <c r="AD17" s="5">
        <v>16</v>
      </c>
      <c r="AE17" t="s" s="6">
        <f>VLOOKUP(AD17:AD17,'Rankings'!A1:T187,13,FALSE)</f>
        <v>105</v>
      </c>
      <c r="AF17" t="s" s="6">
        <v>106</v>
      </c>
      <c r="AG17" s="5">
        <v>10</v>
      </c>
      <c r="AH17" s="7">
        <f>VLOOKUP(AE17:AE17,'WR'!B1:O204,4,FALSE)</f>
        <v>0</v>
      </c>
      <c r="AI17" s="7">
        <f>VLOOKUP(AE17:AE17,'WR'!B1:O204,5,FALSE)</f>
        <v>0</v>
      </c>
      <c r="AJ17" s="7">
        <f>VLOOKUP(AE17:AE17,'WR'!B1:O204,6,FALSE)</f>
        <v>123.64275546</v>
      </c>
      <c r="AK17" s="7">
        <f>VLOOKUP(AE17:AE17,'WR'!B1:O204,7,FALSE)</f>
        <v>73.443796743240</v>
      </c>
      <c r="AL17" s="7">
        <f>VLOOKUP(AE17:AE17,'WR'!B1:O204,8,FALSE)</f>
        <v>1102.391389116030</v>
      </c>
      <c r="AM17" s="7">
        <f>VLOOKUP(AE17:AE17,'WR'!B1:O204,9,FALSE)</f>
        <v>8.29914903198612</v>
      </c>
      <c r="AN17" s="8">
        <f>VLOOKUP(AE17:AE17,'WR'!B1:O204,13,FALSE)</f>
      </c>
      <c r="AO17" s="9">
        <f>IF(VLOOKUP(AD17:AD17,#REF!,12,FALSE)&lt;0,0,VLOOKUP(AD17:AD17,#REF!,12,FALSE))</f>
      </c>
      <c r="AP17" s="10"/>
      <c r="AQ17" s="5">
        <v>16</v>
      </c>
      <c r="AR17" t="s" s="6">
        <f>VLOOKUP(AQ17:AQ17,'Rankings'!A1:T187,18,FALSE)</f>
        <v>107</v>
      </c>
      <c r="AS17" t="s" s="6">
        <v>60</v>
      </c>
      <c r="AT17" s="5">
        <v>14</v>
      </c>
      <c r="AU17" s="7">
        <f>VLOOKUP(AR17:AR17,'TE'!B1:O98,4,FALSE)</f>
        <v>68.92645760000001</v>
      </c>
      <c r="AV17" s="7">
        <f>VLOOKUP(AR17:AR17,'TE'!B1:O98,5,FALSE)</f>
        <v>47.0078440832</v>
      </c>
      <c r="AW17" s="7">
        <f>VLOOKUP(AR17:AR17,'TE'!B1:O98,6,FALSE)</f>
        <v>511.445343625216</v>
      </c>
      <c r="AX17" s="7">
        <f>VLOOKUP(AR17:AR17,'TE'!B1:O98,7,FALSE)</f>
        <v>3.96858133443604</v>
      </c>
      <c r="AY17" s="8">
        <f>VLOOKUP(AR17:AR17,'TE'!B1:O98,11,FALSE)</f>
      </c>
      <c r="AZ17" s="9">
        <f>IF(VLOOKUP(AQ17:AQ17,#REF!,10,FALSE)&lt;0,0,VLOOKUP(AQ17:AQ17,#REF!,10,FALSE))</f>
      </c>
      <c r="BA17" s="11"/>
    </row>
    <row r="18" ht="13.75" customHeight="1">
      <c r="A18" s="5">
        <v>17</v>
      </c>
      <c r="B18" t="s" s="6">
        <f>VLOOKUP(A18:A18,'Rankings'!A1:T187,3,FALSE)</f>
        <v>108</v>
      </c>
      <c r="C18" t="s" s="6">
        <v>31</v>
      </c>
      <c r="D18" s="5">
        <v>6</v>
      </c>
      <c r="E18" s="7">
        <f>VLOOKUP(B18:B18,'QB'!B1:O75,4,FALSE)</f>
        <v>580.34712</v>
      </c>
      <c r="F18" s="7">
        <f>VLOOKUP(B18:B18,'QB'!B1:O75,5,FALSE)</f>
        <v>393.450141894598</v>
      </c>
      <c r="G18" s="7">
        <f>VLOOKUP(B18:B18,'QB'!B1:O75,6,FALSE)</f>
        <v>4620.586290928920</v>
      </c>
      <c r="H18" s="7">
        <f>VLOOKUP(B18:B18,'QB'!B1:O75,7,FALSE)</f>
        <v>29.017356</v>
      </c>
      <c r="I18" s="7">
        <f>VLOOKUP(B18:B18,'QB'!B1:O75,8,FALSE)</f>
        <v>7.94368140419451</v>
      </c>
      <c r="J18" s="7">
        <f>VLOOKUP(B18:B18,'QB'!B1:O75,9,FALSE)</f>
        <v>33.6887936</v>
      </c>
      <c r="K18" s="7">
        <f>VLOOKUP(B18:B18,'QB'!B1:O75,10,FALSE)</f>
        <v>92.4545839799796</v>
      </c>
      <c r="L18" s="7">
        <f>VLOOKUP(B18:B18,'QB'!B1:O75,11,FALSE)</f>
        <v>0.673775872</v>
      </c>
      <c r="M18" s="8">
        <f>VLOOKUP(B18:B18,'QB'!B1:O75,13,FALSE)</f>
      </c>
      <c r="N18" s="9">
        <f>IF(VLOOKUP(A18:A18,#REF!,14,FALSE)&lt;0,0,VLOOKUP(A18:A18,#REF!,14,FALSE))</f>
      </c>
      <c r="O18" s="10"/>
      <c r="P18" s="5">
        <v>17</v>
      </c>
      <c r="Q18" t="s" s="6">
        <f>VLOOKUP(P18:P18,'Rankings'!A1:T187,8,FALSE)</f>
        <v>109</v>
      </c>
      <c r="R18" t="s" s="6">
        <v>41</v>
      </c>
      <c r="S18" s="5">
        <v>11</v>
      </c>
      <c r="T18" s="7">
        <f>VLOOKUP(Q18:Q18,'RB'!B1:O162,4,FALSE)</f>
      </c>
      <c r="U18" s="7">
        <f>VLOOKUP(Q18:Q18,'RB'!B1:O162,5,FALSE)</f>
      </c>
      <c r="V18" s="7">
        <f>VLOOKUP(Q18:Q18,'RB'!B1:O162,6,FALSE)</f>
      </c>
      <c r="W18" s="7">
        <f>VLOOKUP(Q18:Q18,'RB'!B1:O162,7,FALSE)</f>
      </c>
      <c r="X18" s="7">
        <f>VLOOKUP(Q18:Q18,'RB'!B1:O162,8,FALSE)</f>
      </c>
      <c r="Y18" s="7">
        <f>VLOOKUP(Q18:Q18,'RB'!B1:O162,9,FALSE)</f>
      </c>
      <c r="Z18" s="7">
        <f>VLOOKUP(Q18:Q18,'RB'!B1:O162,10,FALSE)</f>
      </c>
      <c r="AA18" s="8">
        <f>VLOOKUP(Q18:Q18,'RB'!B1:O162,14,FALSE)</f>
      </c>
      <c r="AB18" s="9">
        <f>IF(VLOOKUP(P18:P18,#REF!,13,FALSE)&lt;0,0,VLOOKUP(P18:P18,#REF!,13,FALSE))</f>
      </c>
      <c r="AC18" s="10"/>
      <c r="AD18" s="5">
        <v>17</v>
      </c>
      <c r="AE18" t="s" s="6">
        <f>VLOOKUP(AD18:AD18,'Rankings'!A1:T187,13,FALSE)</f>
        <v>110</v>
      </c>
      <c r="AF18" t="s" s="6">
        <v>25</v>
      </c>
      <c r="AG18" s="5">
        <v>6</v>
      </c>
      <c r="AH18" s="7">
        <f>VLOOKUP(AE18:AE18,'WR'!B1:O204,4,FALSE)</f>
        <v>21.0952448</v>
      </c>
      <c r="AI18" s="7">
        <f>VLOOKUP(AE18:AE18,'WR'!B1:O204,5,FALSE)</f>
        <v>0.0109477013956065</v>
      </c>
      <c r="AJ18" s="7">
        <f>VLOOKUP(AE18:AE18,'WR'!B1:O204,6,FALSE)</f>
        <v>130.479552</v>
      </c>
      <c r="AK18" s="7">
        <f>VLOOKUP(AE18:AE18,'WR'!B1:O204,7,FALSE)</f>
        <v>93.94527744</v>
      </c>
      <c r="AL18" s="7">
        <f>VLOOKUP(AE18:AE18,'WR'!B1:O204,8,FALSE)</f>
        <v>1100.0991988224</v>
      </c>
      <c r="AM18" s="7">
        <f>VLOOKUP(AE18:AE18,'WR'!B1:O204,9,FALSE)</f>
        <v>7.703512750080</v>
      </c>
      <c r="AN18" s="8">
        <f>VLOOKUP(AE18:AE18,'WR'!B1:O204,13,FALSE)</f>
      </c>
      <c r="AO18" s="9">
        <f>IF(VLOOKUP(AD18:AD18,#REF!,12,FALSE)&lt;0,0,VLOOKUP(AD18:AD18,#REF!,12,FALSE))</f>
      </c>
      <c r="AP18" s="10"/>
      <c r="AQ18" s="5">
        <v>17</v>
      </c>
      <c r="AR18" t="s" s="6">
        <f>VLOOKUP(AQ18:AQ18,'Rankings'!A1:T187,18,FALSE)</f>
        <v>111</v>
      </c>
      <c r="AS18" t="s" s="6">
        <v>53</v>
      </c>
      <c r="AT18" s="5">
        <v>10</v>
      </c>
      <c r="AU18" s="7">
        <f>VLOOKUP(AR18:AR18,'TE'!B1:O98,4,FALSE)</f>
        <v>66.71377440000001</v>
      </c>
      <c r="AV18" s="7">
        <f>VLOOKUP(AR18:AR18,'TE'!B1:O98,5,FALSE)</f>
        <v>47.5002073728</v>
      </c>
      <c r="AW18" s="7">
        <f>VLOOKUP(AR18:AR18,'TE'!B1:O98,6,FALSE)</f>
        <v>511.024836601313</v>
      </c>
      <c r="AX18" s="7">
        <f>VLOOKUP(AR18:AR18,'TE'!B1:O98,7,FALSE)</f>
        <v>3.49234845555382</v>
      </c>
      <c r="AY18" s="8">
        <f>VLOOKUP(AR18:AR18,'TE'!B1:O98,11,FALSE)</f>
      </c>
      <c r="AZ18" s="9">
        <f>IF(VLOOKUP(AQ18:AQ18,#REF!,10,FALSE)&lt;0,0,VLOOKUP(AQ18:AQ18,#REF!,10,FALSE))</f>
      </c>
      <c r="BA18" s="11"/>
    </row>
    <row r="19" ht="13.75" customHeight="1">
      <c r="A19" s="5">
        <v>18</v>
      </c>
      <c r="B19" t="s" s="6">
        <f>VLOOKUP(A19:A19,'Rankings'!A1:T187,3,FALSE)</f>
        <v>112</v>
      </c>
      <c r="C19" t="s" s="6">
        <v>37</v>
      </c>
      <c r="D19" s="5">
        <v>12</v>
      </c>
      <c r="E19" s="7">
        <f>VLOOKUP(B19:B19,'QB'!B1:O75,4,FALSE)</f>
        <v>592.51192</v>
      </c>
      <c r="F19" s="7">
        <f>VLOOKUP(B19:B19,'QB'!B1:O75,5,FALSE)</f>
        <v>385.178927002006</v>
      </c>
      <c r="G19" s="7">
        <f>VLOOKUP(B19:B19,'QB'!B1:O75,6,FALSE)</f>
        <v>4261.125310391920</v>
      </c>
      <c r="H19" s="7">
        <f>VLOOKUP(B19:B19,'QB'!B1:O75,7,FALSE)</f>
        <v>29.625596</v>
      </c>
      <c r="I19" s="7">
        <f>VLOOKUP(B19:B19,'QB'!B1:O75,8,FALSE)</f>
        <v>5.45615661138585</v>
      </c>
      <c r="J19" s="7">
        <f>VLOOKUP(B19:B19,'QB'!B1:O75,9,FALSE)</f>
        <v>31.0343656</v>
      </c>
      <c r="K19" s="7">
        <f>VLOOKUP(B19:B19,'QB'!B1:O75,10,FALSE)</f>
        <v>101.929273587073</v>
      </c>
      <c r="L19" s="7">
        <f>VLOOKUP(B19:B19,'QB'!B1:O75,11,FALSE)</f>
        <v>1.15873678538377</v>
      </c>
      <c r="M19" s="8">
        <f>VLOOKUP(B19:B19,'QB'!B1:O75,13,FALSE)</f>
      </c>
      <c r="N19" s="9">
        <f>IF(VLOOKUP(A19:A19,#REF!,14,FALSE)&lt;0,0,VLOOKUP(A19:A19,#REF!,14,FALSE))</f>
      </c>
      <c r="O19" s="10"/>
      <c r="P19" s="5">
        <v>18</v>
      </c>
      <c r="Q19" t="s" s="6">
        <f>VLOOKUP(P19:P19,'Rankings'!A1:T187,8,FALSE)</f>
        <v>113</v>
      </c>
      <c r="R19" t="s" s="6">
        <v>72</v>
      </c>
      <c r="S19" s="5">
        <v>11</v>
      </c>
      <c r="T19" s="7">
        <f>VLOOKUP(Q19:Q19,'RB'!B1:O162,4,FALSE)</f>
        <v>216.3364308</v>
      </c>
      <c r="U19" s="7">
        <f>VLOOKUP(Q19:Q19,'RB'!B1:O162,5,FALSE)</f>
        <v>869.672451816</v>
      </c>
      <c r="V19" s="7">
        <f>VLOOKUP(Q19:Q19,'RB'!B1:O162,6,FALSE)</f>
        <v>6.490092924</v>
      </c>
      <c r="W19" s="7">
        <f>VLOOKUP(Q19:Q19,'RB'!B1:O162,7,FALSE)</f>
        <v>56.93288832</v>
      </c>
      <c r="X19" s="7">
        <f>VLOOKUP(Q19:Q19,'RB'!B1:O162,8,FALSE)</f>
        <v>46.457236869120</v>
      </c>
      <c r="Y19" s="7">
        <f>VLOOKUP(Q19:Q19,'RB'!B1:O162,9,FALSE)</f>
        <v>360.934979680807</v>
      </c>
      <c r="Z19" s="7">
        <f>VLOOKUP(Q19:Q19,'RB'!B1:O162,10,FALSE)</f>
        <v>2.03629901965588</v>
      </c>
      <c r="AA19" s="8">
        <f>VLOOKUP(Q19:Q19,'RB'!B1:O162,14,FALSE)</f>
      </c>
      <c r="AB19" s="9">
        <f>IF(VLOOKUP(P19:P19,#REF!,13,FALSE)&lt;0,0,VLOOKUP(P19:P19,#REF!,13,FALSE))</f>
      </c>
      <c r="AC19" s="10"/>
      <c r="AD19" s="5">
        <v>18</v>
      </c>
      <c r="AE19" t="s" s="6">
        <f>VLOOKUP(AD19:AD19,'Rankings'!A1:T187,13,FALSE)</f>
        <v>114</v>
      </c>
      <c r="AF19" t="s" s="6">
        <v>97</v>
      </c>
      <c r="AG19" s="5">
        <v>12</v>
      </c>
      <c r="AH19" s="7">
        <f>VLOOKUP(AE19:AE19,'WR'!B1:O204,4,FALSE)</f>
        <v>0</v>
      </c>
      <c r="AI19" s="7">
        <f>VLOOKUP(AE19:AE19,'WR'!B1:O204,5,FALSE)</f>
        <v>0</v>
      </c>
      <c r="AJ19" s="7">
        <f>VLOOKUP(AE19:AE19,'WR'!B1:O204,6,FALSE)</f>
        <v>134.0762400824</v>
      </c>
      <c r="AK19" s="7">
        <f>VLOOKUP(AE19:AE19,'WR'!B1:O204,7,FALSE)</f>
        <v>84.0658025316648</v>
      </c>
      <c r="AL19" s="7">
        <f>VLOOKUP(AE19:AE19,'WR'!B1:O204,8,FALSE)</f>
        <v>1120.597147747090</v>
      </c>
      <c r="AM19" s="7">
        <f>VLOOKUP(AE19:AE19,'WR'!B1:O204,9,FALSE)</f>
        <v>6.23701784171126</v>
      </c>
      <c r="AN19" s="8">
        <f>VLOOKUP(AE19:AE19,'WR'!B1:O204,13,FALSE)</f>
      </c>
      <c r="AO19" s="9">
        <f>IF(VLOOKUP(AD19:AD19,#REF!,12,FALSE)&lt;0,0,VLOOKUP(AD19:AD19,#REF!,12,FALSE))</f>
      </c>
      <c r="AP19" s="10"/>
      <c r="AQ19" s="5">
        <v>18</v>
      </c>
      <c r="AR19" t="s" s="6">
        <f>VLOOKUP(AQ19:AQ19,'Rankings'!A1:T187,18,FALSE)</f>
        <v>115</v>
      </c>
      <c r="AS19" t="s" s="6">
        <v>89</v>
      </c>
      <c r="AT19" s="5">
        <v>7</v>
      </c>
      <c r="AU19" s="7">
        <f>VLOOKUP(AR19:AR19,'TE'!B1:O98,4,FALSE)</f>
      </c>
      <c r="AV19" s="7">
        <f>VLOOKUP(AR19:AR19,'TE'!B1:O98,5,FALSE)</f>
      </c>
      <c r="AW19" s="7">
        <f>VLOOKUP(AR19:AR19,'TE'!B1:O98,6,FALSE)</f>
      </c>
      <c r="AX19" s="7">
        <f>VLOOKUP(AR19:AR19,'TE'!B1:O98,7,FALSE)</f>
      </c>
      <c r="AY19" s="8">
        <f>VLOOKUP(AR19:AR19,'TE'!B1:O98,11,FALSE)</f>
      </c>
      <c r="AZ19" s="9">
        <f>IF(VLOOKUP(AQ19:AQ19,#REF!,10,FALSE)&lt;0,0,VLOOKUP(AQ19:AQ19,#REF!,10,FALSE))</f>
      </c>
      <c r="BA19" s="11"/>
    </row>
    <row r="20" ht="13.75" customHeight="1">
      <c r="A20" s="5">
        <v>19</v>
      </c>
      <c r="B20" t="s" s="6">
        <f>VLOOKUP(A20:A20,'Rankings'!A1:T187,3,FALSE)</f>
        <v>116</v>
      </c>
      <c r="C20" t="s" s="6">
        <v>117</v>
      </c>
      <c r="D20" s="5">
        <v>5</v>
      </c>
      <c r="E20" s="7">
        <f>VLOOKUP(B20:B20,'QB'!B1:O75,4,FALSE)</f>
        <v>560.7574499999999</v>
      </c>
      <c r="F20" s="7">
        <f>VLOOKUP(B20:B20,'QB'!B1:O75,5,FALSE)</f>
        <v>348.989797249092</v>
      </c>
      <c r="G20" s="7">
        <f>VLOOKUP(B20:B20,'QB'!B1:O75,6,FALSE)</f>
        <v>4037.811954171990</v>
      </c>
      <c r="H20" s="7">
        <f>VLOOKUP(B20:B20,'QB'!B1:O75,7,FALSE)</f>
        <v>24.11257035</v>
      </c>
      <c r="I20" s="7">
        <f>VLOOKUP(B20:B20,'QB'!B1:O75,8,FALSE)</f>
        <v>6.6374964967695</v>
      </c>
      <c r="J20" s="7">
        <f>VLOOKUP(B20:B20,'QB'!B1:O75,9,FALSE)</f>
        <v>42.407442</v>
      </c>
      <c r="K20" s="7">
        <f>VLOOKUP(B20:B20,'QB'!B1:O75,10,FALSE)</f>
        <v>148.267175056034</v>
      </c>
      <c r="L20" s="7">
        <f>VLOOKUP(B20:B20,'QB'!B1:O75,11,FALSE)</f>
        <v>1.78730731971296</v>
      </c>
      <c r="M20" s="8">
        <f>VLOOKUP(B20:B20,'QB'!B1:O75,13,FALSE)</f>
      </c>
      <c r="N20" s="9">
        <f>IF(VLOOKUP(A20:A20,#REF!,14,FALSE)&lt;0,0,VLOOKUP(A20:A20,#REF!,14,FALSE))</f>
      </c>
      <c r="O20" s="10"/>
      <c r="P20" s="5">
        <v>19</v>
      </c>
      <c r="Q20" t="s" s="6">
        <f>VLOOKUP(P20:P20,'Rankings'!A1:T187,8,FALSE)</f>
        <v>118</v>
      </c>
      <c r="R20" t="s" s="6">
        <v>106</v>
      </c>
      <c r="S20" s="5">
        <v>10</v>
      </c>
      <c r="T20" s="7">
        <f>VLOOKUP(Q20:Q20,'RB'!B1:O162,4,FALSE)</f>
        <v>234.79850772</v>
      </c>
      <c r="U20" s="7">
        <f>VLOOKUP(Q20:Q20,'RB'!B1:O162,5,FALSE)</f>
        <v>1028.4174638136</v>
      </c>
      <c r="V20" s="7">
        <f>VLOOKUP(Q20:Q20,'RB'!B1:O162,6,FALSE)</f>
        <v>8.969302994904</v>
      </c>
      <c r="W20" s="7">
        <f>VLOOKUP(Q20:Q20,'RB'!B1:O162,7,FALSE)</f>
        <v>34.8289452</v>
      </c>
      <c r="X20" s="7">
        <f>VLOOKUP(Q20:Q20,'RB'!B1:O162,8,FALSE)</f>
        <v>26.8531167492</v>
      </c>
      <c r="Y20" s="7">
        <f>VLOOKUP(Q20:Q20,'RB'!B1:O162,9,FALSE)</f>
        <v>209.555639464161</v>
      </c>
      <c r="Z20" s="7">
        <f>VLOOKUP(Q20:Q20,'RB'!B1:O162,10,FALSE)</f>
        <v>0.884537668278559</v>
      </c>
      <c r="AA20" s="8">
        <f>VLOOKUP(Q20:Q20,'RB'!B1:O162,14,FALSE)</f>
      </c>
      <c r="AB20" s="9">
        <f>IF(VLOOKUP(P20:P20,#REF!,13,FALSE)&lt;0,0,VLOOKUP(P20:P20,#REF!,13,FALSE))</f>
      </c>
      <c r="AC20" s="10"/>
      <c r="AD20" s="5">
        <v>19</v>
      </c>
      <c r="AE20" t="s" s="6">
        <f>VLOOKUP(AD20:AD20,'Rankings'!A1:T187,13,FALSE)</f>
        <v>119</v>
      </c>
      <c r="AF20" t="s" s="6">
        <v>82</v>
      </c>
      <c r="AG20" s="5">
        <v>10</v>
      </c>
      <c r="AH20" s="7">
        <f>VLOOKUP(AE20:AE20,'WR'!B1:O204,4,FALSE)</f>
        <v>0</v>
      </c>
      <c r="AI20" s="7">
        <f>VLOOKUP(AE20:AE20,'WR'!B1:O204,5,FALSE)</f>
        <v>0</v>
      </c>
      <c r="AJ20" s="7">
        <f>VLOOKUP(AE20:AE20,'WR'!B1:O204,6,FALSE)</f>
        <v>153.22643</v>
      </c>
      <c r="AK20" s="7">
        <f>VLOOKUP(AE20:AE20,'WR'!B1:O204,7,FALSE)</f>
        <v>91.32295228</v>
      </c>
      <c r="AL20" s="7">
        <f>VLOOKUP(AE20:AE20,'WR'!B1:O204,8,FALSE)</f>
        <v>1089.611003326210</v>
      </c>
      <c r="AM20" s="7">
        <f>VLOOKUP(AE20:AE20,'WR'!B1:O204,9,FALSE)</f>
        <v>6.483929611880</v>
      </c>
      <c r="AN20" s="8">
        <f>VLOOKUP(AE20:AE20,'WR'!B1:O204,13,FALSE)</f>
      </c>
      <c r="AO20" s="9">
        <f>IF(VLOOKUP(AD20:AD20,#REF!,12,FALSE)&lt;0,0,VLOOKUP(AD20:AD20,#REF!,12,FALSE))</f>
      </c>
      <c r="AP20" s="10"/>
      <c r="AQ20" s="5">
        <v>19</v>
      </c>
      <c r="AR20" t="s" s="6">
        <f>VLOOKUP(AQ20:AQ20,'Rankings'!A1:T187,18,FALSE)</f>
        <v>120</v>
      </c>
      <c r="AS20" t="s" s="6">
        <v>72</v>
      </c>
      <c r="AT20" s="5">
        <v>11</v>
      </c>
      <c r="AU20" s="7">
        <f>VLOOKUP(AR20:AR20,'TE'!B1:O98,4,FALSE)</f>
        <v>73.53831408000001</v>
      </c>
      <c r="AV20" s="7">
        <f>VLOOKUP(AR20:AR20,'TE'!B1:O98,5,FALSE)</f>
        <v>48.1675957224</v>
      </c>
      <c r="AW20" s="7">
        <f>VLOOKUP(AR20:AR20,'TE'!B1:O98,6,FALSE)</f>
        <v>481.127306074973</v>
      </c>
      <c r="AX20" s="7">
        <f>VLOOKUP(AR20:AR20,'TE'!B1:O98,7,FALSE)</f>
        <v>3.58366912174656</v>
      </c>
      <c r="AY20" s="8">
        <f>VLOOKUP(AR20:AR20,'TE'!B1:O98,11,FALSE)</f>
      </c>
      <c r="AZ20" s="9">
        <f>IF(VLOOKUP(AQ20:AQ20,#REF!,10,FALSE)&lt;0,0,VLOOKUP(AQ20:AQ20,#REF!,10,FALSE))</f>
      </c>
      <c r="BA20" s="11"/>
    </row>
    <row r="21" ht="13.75" customHeight="1">
      <c r="A21" s="5">
        <v>20</v>
      </c>
      <c r="B21" t="s" s="6">
        <f>VLOOKUP(A21:A21,'Rankings'!A1:T187,3,FALSE)</f>
        <v>121</v>
      </c>
      <c r="C21" t="s" s="6">
        <v>87</v>
      </c>
      <c r="D21" s="5">
        <v>10</v>
      </c>
      <c r="E21" s="7">
        <f>VLOOKUP(B21:B21,'QB'!B1:O75,4,FALSE)</f>
      </c>
      <c r="F21" s="7">
        <f>VLOOKUP(B21:B21,'QB'!B1:O75,5,FALSE)</f>
      </c>
      <c r="G21" s="7">
        <f>VLOOKUP(B21:B21,'QB'!B1:O75,6,FALSE)</f>
      </c>
      <c r="H21" s="7">
        <f>VLOOKUP(B21:B21,'QB'!B1:O75,7,FALSE)</f>
      </c>
      <c r="I21" s="7">
        <f>VLOOKUP(B21:B21,'QB'!B1:O75,8,FALSE)</f>
      </c>
      <c r="J21" s="7">
        <f>VLOOKUP(B21:B21,'QB'!B1:O75,9,FALSE)</f>
      </c>
      <c r="K21" s="7">
        <f>VLOOKUP(B21:B21,'QB'!B1:O75,10,FALSE)</f>
      </c>
      <c r="L21" s="7">
        <f>VLOOKUP(B21:B21,'QB'!B1:O75,11,FALSE)</f>
      </c>
      <c r="M21" s="8">
        <f>VLOOKUP(B21:B21,'QB'!B1:O75,13,FALSE)</f>
      </c>
      <c r="N21" s="9">
        <f>IF(VLOOKUP(A21:A21,#REF!,14,FALSE)&lt;0,0,VLOOKUP(A21:A21,#REF!,14,FALSE))</f>
      </c>
      <c r="O21" s="10"/>
      <c r="P21" s="5">
        <v>20</v>
      </c>
      <c r="Q21" t="s" s="6">
        <f>VLOOKUP(P21:P21,'Rankings'!A1:T187,8,FALSE)</f>
        <v>122</v>
      </c>
      <c r="R21" t="s" s="6">
        <v>102</v>
      </c>
      <c r="S21" s="5">
        <v>14</v>
      </c>
      <c r="T21" s="7">
        <f>VLOOKUP(Q21:Q21,'RB'!B1:O162,4,FALSE)</f>
        <v>229.94415416</v>
      </c>
      <c r="U21" s="7">
        <f>VLOOKUP(Q21:Q21,'RB'!B1:O162,5,FALSE)</f>
        <v>996.6366347850091</v>
      </c>
      <c r="V21" s="7">
        <f>VLOOKUP(Q21:Q21,'RB'!B1:O162,6,FALSE)</f>
        <v>7.128268778960</v>
      </c>
      <c r="W21" s="7">
        <f>VLOOKUP(Q21:Q21,'RB'!B1:O162,7,FALSE)</f>
        <v>34.0129776</v>
      </c>
      <c r="X21" s="7">
        <f>VLOOKUP(Q21:Q21,'RB'!B1:O162,8,FALSE)</f>
        <v>24.829473648</v>
      </c>
      <c r="Y21" s="7">
        <f>VLOOKUP(Q21:Q21,'RB'!B1:O162,9,FALSE)</f>
        <v>172.520571805130</v>
      </c>
      <c r="Z21" s="7">
        <f>VLOOKUP(Q21:Q21,'RB'!B1:O162,10,FALSE)</f>
        <v>0.696661659893643</v>
      </c>
      <c r="AA21" s="8">
        <f>VLOOKUP(Q21:Q21,'RB'!B1:O162,14,FALSE)</f>
      </c>
      <c r="AB21" s="9">
        <f>IF(VLOOKUP(P21:P21,#REF!,13,FALSE)&lt;0,0,VLOOKUP(P21:P21,#REF!,13,FALSE))</f>
      </c>
      <c r="AC21" s="10"/>
      <c r="AD21" s="5">
        <v>20</v>
      </c>
      <c r="AE21" t="s" s="6">
        <f>VLOOKUP(AD21:AD21,'Rankings'!A1:T187,13,FALSE)</f>
        <v>123</v>
      </c>
      <c r="AF21" t="s" s="6">
        <v>89</v>
      </c>
      <c r="AG21" s="5">
        <v>7</v>
      </c>
      <c r="AH21" s="7">
        <f>VLOOKUP(AE21:AE21,'WR'!B1:O204,4,FALSE)</f>
      </c>
      <c r="AI21" s="7">
        <f>VLOOKUP(AE21:AE21,'WR'!B1:O204,5,FALSE)</f>
      </c>
      <c r="AJ21" s="7">
        <f>VLOOKUP(AE21:AE21,'WR'!B1:O204,6,FALSE)</f>
      </c>
      <c r="AK21" s="7">
        <f>VLOOKUP(AE21:AE21,'WR'!B1:O204,7,FALSE)</f>
      </c>
      <c r="AL21" s="7">
        <f>VLOOKUP(AE21:AE21,'WR'!B1:O204,8,FALSE)</f>
      </c>
      <c r="AM21" s="7">
        <f>VLOOKUP(AE21:AE21,'WR'!B1:O204,9,FALSE)</f>
      </c>
      <c r="AN21" s="8">
        <f>VLOOKUP(AE21:AE21,'WR'!B1:O204,13,FALSE)</f>
      </c>
      <c r="AO21" s="9">
        <f>IF(VLOOKUP(AD21:AD21,#REF!,12,FALSE)&lt;0,0,VLOOKUP(AD21:AD21,#REF!,12,FALSE))</f>
      </c>
      <c r="AP21" s="10"/>
      <c r="AQ21" s="5">
        <v>20</v>
      </c>
      <c r="AR21" t="s" s="6">
        <f>VLOOKUP(AQ21:AQ21,'Rankings'!A1:T187,18,FALSE)</f>
        <v>124</v>
      </c>
      <c r="AS21" t="s" s="6">
        <v>125</v>
      </c>
      <c r="AT21" s="5">
        <v>9</v>
      </c>
      <c r="AU21" s="7">
        <f>VLOOKUP(AR21:AR21,'TE'!B1:O98,4,FALSE)</f>
        <v>61.65768</v>
      </c>
      <c r="AV21" s="7">
        <f>VLOOKUP(AR21:AR21,'TE'!B1:O98,5,FALSE)</f>
        <v>42.79042992</v>
      </c>
      <c r="AW21" s="7">
        <f>VLOOKUP(AR21:AR21,'TE'!B1:O98,6,FALSE)</f>
        <v>427.103862739362</v>
      </c>
      <c r="AX21" s="7">
        <f>VLOOKUP(AR21:AR21,'TE'!B1:O98,7,FALSE)</f>
        <v>3.35824173573869</v>
      </c>
      <c r="AY21" s="8">
        <f>VLOOKUP(AR21:AR21,'TE'!B1:O98,11,FALSE)</f>
      </c>
      <c r="AZ21" s="9">
        <f>IF(VLOOKUP(AQ21:AQ21,#REF!,10,FALSE)&lt;0,0,VLOOKUP(AQ21:AQ21,#REF!,10,FALSE))</f>
      </c>
      <c r="BA21" s="11"/>
    </row>
    <row r="22" ht="13.75" customHeight="1">
      <c r="A22" s="5">
        <v>21</v>
      </c>
      <c r="B22" t="s" s="6">
        <f>VLOOKUP(A22:A22,'Rankings'!A1:T187,3,FALSE)</f>
        <v>126</v>
      </c>
      <c r="C22" t="s" s="6">
        <v>127</v>
      </c>
      <c r="D22" s="5">
        <v>5</v>
      </c>
      <c r="E22" s="7">
        <f>VLOOKUP(B22:B22,'QB'!B1:O75,4,FALSE)</f>
        <v>512.7813</v>
      </c>
      <c r="F22" s="7">
        <f>VLOOKUP(B22:B22,'QB'!B1:O75,5,FALSE)</f>
        <v>335.510199575694</v>
      </c>
      <c r="G22" s="7">
        <f>VLOOKUP(B22:B22,'QB'!B1:O75,6,FALSE)</f>
        <v>3740.938725268990</v>
      </c>
      <c r="H22" s="7">
        <f>VLOOKUP(B22:B22,'QB'!B1:O75,7,FALSE)</f>
        <v>24.0242842971318</v>
      </c>
      <c r="I22" s="7">
        <f>VLOOKUP(B22:B22,'QB'!B1:O75,8,FALSE)</f>
        <v>5.03617096097823</v>
      </c>
      <c r="J22" s="7">
        <f>VLOOKUP(B22:B22,'QB'!B1:O75,9,FALSE)</f>
        <v>57.7701768</v>
      </c>
      <c r="K22" s="7">
        <f>VLOOKUP(B22:B22,'QB'!B1:O75,10,FALSE)</f>
        <v>252.482701722726</v>
      </c>
      <c r="L22" s="7">
        <f>VLOOKUP(B22:B22,'QB'!B1:O75,11,FALSE)</f>
        <v>2.30159135627287</v>
      </c>
      <c r="M22" s="8">
        <f>VLOOKUP(B22:B22,'QB'!B1:O75,13,FALSE)</f>
      </c>
      <c r="N22" s="9">
        <f>IF(VLOOKUP(A22:A22,#REF!,14,FALSE)&lt;0,0,VLOOKUP(A22:A22,#REF!,14,FALSE))</f>
      </c>
      <c r="O22" s="10"/>
      <c r="P22" s="5">
        <v>21</v>
      </c>
      <c r="Q22" t="s" s="6">
        <f>VLOOKUP(P22:P22,'Rankings'!A1:T187,8,FALSE)</f>
        <v>128</v>
      </c>
      <c r="R22" t="s" s="6">
        <v>82</v>
      </c>
      <c r="S22" s="5">
        <v>10</v>
      </c>
      <c r="T22" s="7">
        <f>VLOOKUP(Q22:Q22,'RB'!B1:O162,4,FALSE)</f>
        <v>253.134</v>
      </c>
      <c r="U22" s="7">
        <f>VLOOKUP(Q22:Q22,'RB'!B1:O162,5,FALSE)</f>
        <v>1088.4762</v>
      </c>
      <c r="V22" s="7">
        <f>VLOOKUP(Q22:Q22,'RB'!B1:O162,6,FALSE)</f>
        <v>8.100288000000001</v>
      </c>
      <c r="W22" s="7">
        <f>VLOOKUP(Q22:Q22,'RB'!B1:O162,7,FALSE)</f>
        <v>34.9566</v>
      </c>
      <c r="X22" s="7">
        <f>VLOOKUP(Q22:Q22,'RB'!B1:O162,8,FALSE)</f>
        <v>25.518318</v>
      </c>
      <c r="Y22" s="7">
        <f>VLOOKUP(Q22:Q22,'RB'!B1:O162,9,FALSE)</f>
        <v>182.454742918714</v>
      </c>
      <c r="Z22" s="7">
        <f>VLOOKUP(Q22:Q22,'RB'!B1:O162,10,FALSE)</f>
        <v>0.629916351528218</v>
      </c>
      <c r="AA22" s="8">
        <f>VLOOKUP(Q22:Q22,'RB'!B1:O162,14,FALSE)</f>
      </c>
      <c r="AB22" s="9">
        <f>IF(VLOOKUP(P22:P22,#REF!,13,FALSE)&lt;0,0,VLOOKUP(P22:P22,#REF!,13,FALSE))</f>
      </c>
      <c r="AC22" s="10"/>
      <c r="AD22" s="5">
        <v>21</v>
      </c>
      <c r="AE22" t="s" s="6">
        <f>VLOOKUP(AD22:AD22,'Rankings'!A1:T187,13,FALSE)</f>
        <v>129</v>
      </c>
      <c r="AF22" t="s" s="6">
        <v>19</v>
      </c>
      <c r="AG22" s="5">
        <v>5</v>
      </c>
      <c r="AH22" s="7">
        <f>VLOOKUP(AE22:AE22,'WR'!B1:O204,4,FALSE)</f>
        <v>24.242214528</v>
      </c>
      <c r="AI22" s="7">
        <f>VLOOKUP(AE22:AE22,'WR'!B1:O204,5,FALSE)</f>
        <v>0.0144296605577689</v>
      </c>
      <c r="AJ22" s="7">
        <f>VLOOKUP(AE22:AE22,'WR'!B1:O204,6,FALSE)</f>
        <v>128.86274016</v>
      </c>
      <c r="AK22" s="7">
        <f>VLOOKUP(AE22:AE22,'WR'!B1:O204,7,FALSE)</f>
        <v>84.01850658431999</v>
      </c>
      <c r="AL22" s="7">
        <f>VLOOKUP(AE22:AE22,'WR'!B1:O204,8,FALSE)</f>
        <v>1135.930209020010</v>
      </c>
      <c r="AM22" s="7">
        <f>VLOOKUP(AE22:AE22,'WR'!B1:O204,9,FALSE)</f>
        <v>7.08456518513908</v>
      </c>
      <c r="AN22" s="8">
        <f>VLOOKUP(AE22:AE22,'WR'!B1:O204,13,FALSE)</f>
      </c>
      <c r="AO22" s="9">
        <f>IF(VLOOKUP(AD22:AD22,#REF!,12,FALSE)&lt;0,0,VLOOKUP(AD22:AD22,#REF!,12,FALSE))</f>
      </c>
      <c r="AP22" s="10"/>
      <c r="AQ22" s="5">
        <v>21</v>
      </c>
      <c r="AR22" t="s" s="6">
        <f>VLOOKUP(AQ22:AQ22,'Rankings'!A1:T187,18,FALSE)</f>
        <v>130</v>
      </c>
      <c r="AS22" t="s" s="6">
        <v>97</v>
      </c>
      <c r="AT22" s="5">
        <v>12</v>
      </c>
      <c r="AU22" s="7">
        <f>VLOOKUP(AR22:AR22,'TE'!B1:O98,4,FALSE)</f>
        <v>67.8726194608</v>
      </c>
      <c r="AV22" s="7">
        <f>VLOOKUP(AR22:AR22,'TE'!B1:O98,5,FALSE)</f>
        <v>43.5742216938336</v>
      </c>
      <c r="AW22" s="7">
        <f>VLOOKUP(AR22:AR22,'TE'!B1:O98,6,FALSE)</f>
        <v>456.222101134438</v>
      </c>
      <c r="AX22" s="7">
        <f>VLOOKUP(AR22:AR22,'TE'!B1:O98,7,FALSE)</f>
        <v>4.09597683922036</v>
      </c>
      <c r="AY22" s="8">
        <f>VLOOKUP(AR22:AR22,'TE'!B1:O98,11,FALSE)</f>
      </c>
      <c r="AZ22" s="9">
        <f>IF(VLOOKUP(AQ22:AQ22,#REF!,10,FALSE)&lt;0,0,VLOOKUP(AQ22:AQ22,#REF!,10,FALSE))</f>
      </c>
      <c r="BA22" s="11"/>
    </row>
    <row r="23" ht="13.75" customHeight="1">
      <c r="A23" s="5">
        <v>22</v>
      </c>
      <c r="B23" t="s" s="6">
        <f>VLOOKUP(A23:A23,'Rankings'!A1:T187,3,FALSE)</f>
        <v>131</v>
      </c>
      <c r="C23" t="s" s="6">
        <v>56</v>
      </c>
      <c r="D23" s="5">
        <v>6</v>
      </c>
      <c r="E23" s="7">
        <f>VLOOKUP(B23:B23,'QB'!B1:O75,4,FALSE)</f>
        <v>591.45024</v>
      </c>
      <c r="F23" s="7">
        <f>VLOOKUP(B23:B23,'QB'!B1:O75,5,FALSE)</f>
        <v>379.743431489968</v>
      </c>
      <c r="G23" s="7">
        <f>VLOOKUP(B23:B23,'QB'!B1:O75,6,FALSE)</f>
        <v>4473.377622951820</v>
      </c>
      <c r="H23" s="7">
        <f>VLOOKUP(B23:B23,'QB'!B1:O75,7,FALSE)</f>
        <v>28.567046592</v>
      </c>
      <c r="I23" s="7">
        <f>VLOOKUP(B23:B23,'QB'!B1:O75,8,FALSE)</f>
        <v>7.17165034587432</v>
      </c>
      <c r="J23" s="7">
        <f>VLOOKUP(B23:B23,'QB'!B1:O75,9,FALSE)</f>
        <v>21.065394</v>
      </c>
      <c r="K23" s="7">
        <f>VLOOKUP(B23:B23,'QB'!B1:O75,10,FALSE)</f>
        <v>54.7106172856745</v>
      </c>
      <c r="L23" s="7">
        <f>VLOOKUP(B23:B23,'QB'!B1:O75,11,FALSE)</f>
        <v>0.442373274</v>
      </c>
      <c r="M23" s="8">
        <f>VLOOKUP(B23:B23,'QB'!B1:O75,13,FALSE)</f>
      </c>
      <c r="N23" s="9">
        <f>IF(VLOOKUP(A23:A23,#REF!,14,FALSE)&lt;0,0,VLOOKUP(A23:A23,#REF!,14,FALSE))</f>
      </c>
      <c r="O23" s="10"/>
      <c r="P23" s="5">
        <v>22</v>
      </c>
      <c r="Q23" t="s" s="6">
        <f>VLOOKUP(P23:P23,'Rankings'!A1:T187,8,FALSE)</f>
        <v>132</v>
      </c>
      <c r="R23" t="s" s="6">
        <v>31</v>
      </c>
      <c r="S23" s="5">
        <v>6</v>
      </c>
      <c r="T23" s="7">
        <f>VLOOKUP(Q23:Q23,'RB'!B1:O162,4,FALSE)</f>
        <v>175.18172672</v>
      </c>
      <c r="U23" s="7">
        <f>VLOOKUP(Q23:Q23,'RB'!B1:O162,5,FALSE)</f>
        <v>827.888363838387</v>
      </c>
      <c r="V23" s="7">
        <f>VLOOKUP(Q23:Q23,'RB'!B1:O162,6,FALSE)</f>
        <v>9.827694868991999</v>
      </c>
      <c r="W23" s="7">
        <f>VLOOKUP(Q23:Q23,'RB'!B1:O162,7,FALSE)</f>
        <v>23.4532032</v>
      </c>
      <c r="X23" s="7">
        <f>VLOOKUP(Q23:Q23,'RB'!B1:O162,8,FALSE)</f>
        <v>17.5429959936</v>
      </c>
      <c r="Y23" s="7">
        <f>VLOOKUP(Q23:Q23,'RB'!B1:O162,9,FALSE)</f>
        <v>123.109842222577</v>
      </c>
      <c r="Z23" s="7">
        <f>VLOOKUP(Q23:Q23,'RB'!B1:O162,10,FALSE)</f>
        <v>1.06662559453751</v>
      </c>
      <c r="AA23" s="8">
        <f>VLOOKUP(Q23:Q23,'RB'!B1:O162,14,FALSE)</f>
      </c>
      <c r="AB23" s="9">
        <f>IF(VLOOKUP(P23:P23,#REF!,13,FALSE)&lt;0,0,VLOOKUP(P23:P23,#REF!,13,FALSE))</f>
      </c>
      <c r="AC23" s="10"/>
      <c r="AD23" s="5">
        <v>22</v>
      </c>
      <c r="AE23" t="s" s="6">
        <f>VLOOKUP(AD23:AD23,'Rankings'!A1:T187,13,FALSE)</f>
        <v>133</v>
      </c>
      <c r="AF23" t="s" s="6">
        <v>69</v>
      </c>
      <c r="AG23" s="5">
        <v>14</v>
      </c>
      <c r="AH23" s="7">
        <f>VLOOKUP(AE23:AE23,'WR'!B1:O204,4,FALSE)</f>
        <v>0</v>
      </c>
      <c r="AI23" s="7">
        <f>VLOOKUP(AE23:AE23,'WR'!B1:O204,5,FALSE)</f>
        <v>0</v>
      </c>
      <c r="AJ23" s="7">
        <f>VLOOKUP(AE23:AE23,'WR'!B1:O204,6,FALSE)</f>
        <v>139.3779912</v>
      </c>
      <c r="AK23" s="7">
        <f>VLOOKUP(AE23:AE23,'WR'!B1:O204,7,FALSE)</f>
        <v>85.717464588</v>
      </c>
      <c r="AL23" s="7">
        <f>VLOOKUP(AE23:AE23,'WR'!B1:O204,8,FALSE)</f>
        <v>1146.899676187440</v>
      </c>
      <c r="AM23" s="7">
        <f>VLOOKUP(AE23:AE23,'WR'!B1:O204,9,FALSE)</f>
        <v>6.514527308688</v>
      </c>
      <c r="AN23" s="8">
        <f>VLOOKUP(AE23:AE23,'WR'!B1:O204,13,FALSE)</f>
      </c>
      <c r="AO23" s="9">
        <f>IF(VLOOKUP(AD23:AD23,#REF!,12,FALSE)&lt;0,0,VLOOKUP(AD23:AD23,#REF!,12,FALSE))</f>
      </c>
      <c r="AP23" s="10"/>
      <c r="AQ23" s="5">
        <v>22</v>
      </c>
      <c r="AR23" t="s" s="6">
        <f>VLOOKUP(AQ23:AQ23,'Rankings'!A1:T187,18,FALSE)</f>
        <v>134</v>
      </c>
      <c r="AS23" t="s" s="6">
        <v>31</v>
      </c>
      <c r="AT23" s="5">
        <v>6</v>
      </c>
      <c r="AU23" s="7">
        <f>VLOOKUP(AR23:AR23,'TE'!B1:O98,4,FALSE)</f>
        <v>61.5646584</v>
      </c>
      <c r="AV23" s="7">
        <f>VLOOKUP(AR23:AR23,'TE'!B1:O98,5,FALSE)</f>
        <v>41.9255323704</v>
      </c>
      <c r="AW23" s="7">
        <f>VLOOKUP(AR23:AR23,'TE'!B1:O98,6,FALSE)</f>
        <v>461.205019931387</v>
      </c>
      <c r="AX23" s="7">
        <f>VLOOKUP(AR23:AR23,'TE'!B1:O98,7,FALSE)</f>
        <v>3.0905162053529</v>
      </c>
      <c r="AY23" s="8">
        <f>VLOOKUP(AR23:AR23,'TE'!B1:O98,11,FALSE)</f>
      </c>
      <c r="AZ23" s="9">
        <f>IF(VLOOKUP(AQ23:AQ23,#REF!,10,FALSE)&lt;0,0,VLOOKUP(AQ23:AQ23,#REF!,10,FALSE))</f>
      </c>
      <c r="BA23" s="11"/>
    </row>
    <row r="24" ht="13.75" customHeight="1">
      <c r="A24" s="5">
        <v>23</v>
      </c>
      <c r="B24" t="s" s="6">
        <f>VLOOKUP(A24:A24,'Rankings'!A1:T187,3,FALSE)</f>
        <v>135</v>
      </c>
      <c r="C24" t="s" s="6">
        <v>72</v>
      </c>
      <c r="D24" s="5">
        <v>11</v>
      </c>
      <c r="E24" s="7">
        <f>VLOOKUP(B24:B24,'QB'!B1:O75,4,FALSE)</f>
        <v>574.8963</v>
      </c>
      <c r="F24" s="7">
        <f>VLOOKUP(B24:B24,'QB'!B1:O75,5,FALSE)</f>
        <v>365.757498304239</v>
      </c>
      <c r="G24" s="7">
        <f>VLOOKUP(B24:B24,'QB'!B1:O75,6,FALSE)</f>
        <v>4151.390442618110</v>
      </c>
      <c r="H24" s="7">
        <f>VLOOKUP(B24:B24,'QB'!B1:O75,7,FALSE)</f>
        <v>26.5621037205906</v>
      </c>
      <c r="I24" s="7">
        <f>VLOOKUP(B24:B24,'QB'!B1:O75,8,FALSE)</f>
        <v>6.65273774988175</v>
      </c>
      <c r="J24" s="7">
        <f>VLOOKUP(B24:B24,'QB'!B1:O75,9,FALSE)</f>
        <v>46.6607988</v>
      </c>
      <c r="K24" s="7">
        <f>VLOOKUP(B24:B24,'QB'!B1:O75,10,FALSE)</f>
        <v>145.323016068304</v>
      </c>
      <c r="L24" s="7">
        <f>VLOOKUP(B24:B24,'QB'!B1:O75,11,FALSE)</f>
        <v>0.9798767748</v>
      </c>
      <c r="M24" s="8">
        <f>VLOOKUP(B24:B24,'QB'!B1:O75,13,FALSE)</f>
      </c>
      <c r="N24" s="9">
        <f>IF(VLOOKUP(A24:A24,#REF!,14,FALSE)&lt;0,0,VLOOKUP(A24:A24,#REF!,14,FALSE))</f>
      </c>
      <c r="O24" s="10"/>
      <c r="P24" s="5">
        <v>23</v>
      </c>
      <c r="Q24" t="s" s="6">
        <f>VLOOKUP(P24:P24,'Rankings'!A1:T187,8,FALSE)</f>
        <v>136</v>
      </c>
      <c r="R24" t="s" s="6">
        <v>89</v>
      </c>
      <c r="S24" s="5">
        <v>7</v>
      </c>
      <c r="T24" s="7">
        <f>VLOOKUP(Q24:Q24,'RB'!B1:O162,4,FALSE)</f>
      </c>
      <c r="U24" s="7">
        <f>VLOOKUP(Q24:Q24,'RB'!B1:O162,5,FALSE)</f>
      </c>
      <c r="V24" s="7">
        <f>VLOOKUP(Q24:Q24,'RB'!B1:O162,6,FALSE)</f>
      </c>
      <c r="W24" s="7">
        <f>VLOOKUP(Q24:Q24,'RB'!B1:O162,7,FALSE)</f>
      </c>
      <c r="X24" s="7">
        <f>VLOOKUP(Q24:Q24,'RB'!B1:O162,8,FALSE)</f>
      </c>
      <c r="Y24" s="7">
        <f>VLOOKUP(Q24:Q24,'RB'!B1:O162,9,FALSE)</f>
      </c>
      <c r="Z24" s="7">
        <f>VLOOKUP(Q24:Q24,'RB'!B1:O162,10,FALSE)</f>
      </c>
      <c r="AA24" s="8">
        <f>VLOOKUP(Q24:Q24,'RB'!B1:O162,14,FALSE)</f>
      </c>
      <c r="AB24" s="9">
        <f>IF(VLOOKUP(P24:P24,#REF!,13,FALSE)&lt;0,0,VLOOKUP(P24:P24,#REF!,13,FALSE))</f>
      </c>
      <c r="AC24" s="10"/>
      <c r="AD24" s="5">
        <v>23</v>
      </c>
      <c r="AE24" t="s" s="6">
        <f>VLOOKUP(AD24:AD24,'Rankings'!A1:T187,13,FALSE)</f>
        <v>137</v>
      </c>
      <c r="AF24" t="s" s="6">
        <v>31</v>
      </c>
      <c r="AG24" s="5">
        <v>6</v>
      </c>
      <c r="AH24" s="7">
        <f>VLOOKUP(AE24:AE24,'WR'!B1:O204,4,FALSE)</f>
        <v>10.190860064</v>
      </c>
      <c r="AI24" s="7">
        <f>VLOOKUP(AE24:AE24,'WR'!B1:O204,5,FALSE)</f>
        <v>0.10527748</v>
      </c>
      <c r="AJ24" s="7">
        <f>VLOOKUP(AE24:AE24,'WR'!B1:O204,6,FALSE)</f>
        <v>131.33793792</v>
      </c>
      <c r="AK24" s="7">
        <f>VLOOKUP(AE24:AE24,'WR'!B1:O204,7,FALSE)</f>
        <v>88.259094282240</v>
      </c>
      <c r="AL24" s="7">
        <f>VLOOKUP(AE24:AE24,'WR'!B1:O204,8,FALSE)</f>
        <v>1223.2709818311</v>
      </c>
      <c r="AM24" s="7">
        <f>VLOOKUP(AE24:AE24,'WR'!B1:O204,9,FALSE)</f>
        <v>6.1781365997568</v>
      </c>
      <c r="AN24" s="8">
        <f>VLOOKUP(AE24:AE24,'WR'!B1:O204,13,FALSE)</f>
      </c>
      <c r="AO24" s="9">
        <f>IF(VLOOKUP(AD24:AD24,#REF!,12,FALSE)&lt;0,0,VLOOKUP(AD24:AD24,#REF!,12,FALSE))</f>
      </c>
      <c r="AP24" s="10"/>
      <c r="AQ24" s="5">
        <v>23</v>
      </c>
      <c r="AR24" t="s" s="6">
        <f>VLOOKUP(AQ24:AQ24,'Rankings'!A1:T187,18,FALSE)</f>
        <v>138</v>
      </c>
      <c r="AS24" t="s" s="6">
        <v>37</v>
      </c>
      <c r="AT24" s="5">
        <v>12</v>
      </c>
      <c r="AU24" s="7">
        <f>VLOOKUP(AR24:AR24,'TE'!B1:O98,4,FALSE)</f>
        <v>67.54635888</v>
      </c>
      <c r="AV24" s="7">
        <f>VLOOKUP(AR24:AR24,'TE'!B1:O98,5,FALSE)</f>
        <v>47.822822087040</v>
      </c>
      <c r="AW24" s="7">
        <f>VLOOKUP(AR24:AR24,'TE'!B1:O98,6,FALSE)</f>
        <v>480.808301741301</v>
      </c>
      <c r="AX24" s="7">
        <f>VLOOKUP(AR24:AR24,'TE'!B1:O98,7,FALSE)</f>
        <v>3.3475975460928</v>
      </c>
      <c r="AY24" s="8">
        <f>VLOOKUP(AR24:AR24,'TE'!B1:O98,11,FALSE)</f>
      </c>
      <c r="AZ24" s="9">
        <f>IF(VLOOKUP(AQ24:AQ24,#REF!,10,FALSE)&lt;0,0,VLOOKUP(AQ24:AQ24,#REF!,10,FALSE))</f>
      </c>
      <c r="BA24" s="11"/>
    </row>
    <row r="25" ht="13.75" customHeight="1">
      <c r="A25" s="5">
        <v>24</v>
      </c>
      <c r="B25" t="s" s="6">
        <f>VLOOKUP(A25:A25,'Rankings'!A1:T187,3,FALSE)</f>
        <v>139</v>
      </c>
      <c r="C25" t="s" s="6">
        <v>140</v>
      </c>
      <c r="D25" s="5">
        <v>14</v>
      </c>
      <c r="E25" s="7">
        <f>VLOOKUP(B25:B25,'QB'!B1:O75,4,FALSE)</f>
        <v>553.3892499999999</v>
      </c>
      <c r="F25" s="7">
        <f>VLOOKUP(B25:B25,'QB'!B1:O75,5,FALSE)</f>
        <v>344.973250819611</v>
      </c>
      <c r="G25" s="7">
        <f>VLOOKUP(B25:B25,'QB'!B1:O75,6,FALSE)</f>
        <v>3815.4041540649</v>
      </c>
      <c r="H25" s="7">
        <f>VLOOKUP(B25:B25,'QB'!B1:O75,7,FALSE)</f>
        <v>22.301586775</v>
      </c>
      <c r="I25" s="7">
        <f>VLOOKUP(B25:B25,'QB'!B1:O75,8,FALSE)</f>
        <v>7.26560295342185</v>
      </c>
      <c r="J25" s="7">
        <f>VLOOKUP(B25:B25,'QB'!B1:O75,9,FALSE)</f>
        <v>65.4877797</v>
      </c>
      <c r="K25" s="7">
        <f>VLOOKUP(B25:B25,'QB'!B1:O75,10,FALSE)</f>
        <v>273.439252599270</v>
      </c>
      <c r="L25" s="7">
        <f>VLOOKUP(B25:B25,'QB'!B1:O75,11,FALSE)</f>
        <v>3.5363401038</v>
      </c>
      <c r="M25" s="8">
        <f>VLOOKUP(B25:B25,'QB'!B1:O75,13,FALSE)</f>
      </c>
      <c r="N25" s="9">
        <f>IF(VLOOKUP(A25:A25,#REF!,14,FALSE)&lt;0,0,VLOOKUP(A25:A25,#REF!,14,FALSE))</f>
      </c>
      <c r="O25" s="10"/>
      <c r="P25" s="5">
        <v>24</v>
      </c>
      <c r="Q25" t="s" s="6">
        <f>VLOOKUP(P25:P25,'Rankings'!A1:T187,8,FALSE)</f>
        <v>141</v>
      </c>
      <c r="R25" t="s" s="6">
        <v>140</v>
      </c>
      <c r="S25" s="5">
        <v>14</v>
      </c>
      <c r="T25" s="7">
        <f>VLOOKUP(Q25:Q25,'RB'!B1:O162,4,FALSE)</f>
        <v>210.5278287</v>
      </c>
      <c r="U25" s="7">
        <f>VLOOKUP(Q25:Q25,'RB'!B1:O162,5,FALSE)</f>
        <v>863.16409767</v>
      </c>
      <c r="V25" s="7">
        <f>VLOOKUP(Q25:Q25,'RB'!B1:O162,6,FALSE)</f>
        <v>6.5263626897</v>
      </c>
      <c r="W25" s="7">
        <f>VLOOKUP(Q25:Q25,'RB'!B1:O162,7,FALSE)</f>
        <v>52.7834697487437</v>
      </c>
      <c r="X25" s="7">
        <f>VLOOKUP(Q25:Q25,'RB'!B1:O162,8,FALSE)</f>
        <v>38.7958502653266</v>
      </c>
      <c r="Y25" s="7">
        <f>VLOOKUP(Q25:Q25,'RB'!B1:O162,9,FALSE)</f>
        <v>266.527491322794</v>
      </c>
      <c r="Z25" s="7">
        <f>VLOOKUP(Q25:Q25,'RB'!B1:O162,10,FALSE)</f>
        <v>1.39665060955176</v>
      </c>
      <c r="AA25" s="8">
        <f>VLOOKUP(Q25:Q25,'RB'!B1:O162,14,FALSE)</f>
      </c>
      <c r="AB25" s="9">
        <f>IF(VLOOKUP(P25:P25,#REF!,13,FALSE)&lt;0,0,VLOOKUP(P25:P25,#REF!,13,FALSE))</f>
      </c>
      <c r="AC25" s="10"/>
      <c r="AD25" s="5">
        <v>24</v>
      </c>
      <c r="AE25" t="s" s="6">
        <f>VLOOKUP(AD25:AD25,'Rankings'!A1:T187,13,FALSE)</f>
        <v>142</v>
      </c>
      <c r="AF25" t="s" s="6">
        <v>50</v>
      </c>
      <c r="AG25" s="5">
        <v>12</v>
      </c>
      <c r="AH25" s="7">
        <f>VLOOKUP(AE25:AE25,'WR'!B1:O204,4,FALSE)</f>
      </c>
      <c r="AI25" s="7">
        <f>VLOOKUP(AE25:AE25,'WR'!B1:O204,5,FALSE)</f>
      </c>
      <c r="AJ25" s="7">
        <f>VLOOKUP(AE25:AE25,'WR'!B1:O204,6,FALSE)</f>
      </c>
      <c r="AK25" s="7">
        <f>VLOOKUP(AE25:AE25,'WR'!B1:O204,7,FALSE)</f>
      </c>
      <c r="AL25" s="7">
        <f>VLOOKUP(AE25:AE25,'WR'!B1:O204,8,FALSE)</f>
      </c>
      <c r="AM25" s="7">
        <f>VLOOKUP(AE25:AE25,'WR'!B1:O204,9,FALSE)</f>
      </c>
      <c r="AN25" s="8">
        <f>VLOOKUP(AE25:AE25,'WR'!B1:O204,13,FALSE)</f>
      </c>
      <c r="AO25" s="9">
        <f>IF(VLOOKUP(AD25:AD25,#REF!,12,FALSE)&lt;0,0,VLOOKUP(AD25:AD25,#REF!,12,FALSE))</f>
      </c>
      <c r="AP25" s="10"/>
      <c r="AQ25" s="5">
        <v>24</v>
      </c>
      <c r="AR25" t="s" s="6">
        <f>VLOOKUP(AQ25:AQ25,'Rankings'!A1:T187,18,FALSE)</f>
        <v>143</v>
      </c>
      <c r="AS25" t="s" s="6">
        <v>50</v>
      </c>
      <c r="AT25" s="5">
        <v>12</v>
      </c>
      <c r="AU25" s="7">
        <f>VLOOKUP(AR25:AR25,'TE'!B1:O98,4,FALSE)</f>
      </c>
      <c r="AV25" s="7">
        <f>VLOOKUP(AR25:AR25,'TE'!B1:O98,5,FALSE)</f>
      </c>
      <c r="AW25" s="7">
        <f>VLOOKUP(AR25:AR25,'TE'!B1:O98,6,FALSE)</f>
      </c>
      <c r="AX25" s="7">
        <f>VLOOKUP(AR25:AR25,'TE'!B1:O98,7,FALSE)</f>
      </c>
      <c r="AY25" s="8">
        <f>VLOOKUP(AR25:AR25,'TE'!B1:O98,11,FALSE)</f>
      </c>
      <c r="AZ25" s="9">
        <f>IF(VLOOKUP(AQ25:AQ25,#REF!,10,FALSE)&lt;0,0,VLOOKUP(AQ25:AQ25,#REF!,10,FALSE))</f>
      </c>
      <c r="BA25" s="11"/>
    </row>
    <row r="26" ht="13.75" customHeight="1">
      <c r="A26" s="5">
        <v>25</v>
      </c>
      <c r="B26" t="s" s="6">
        <f>VLOOKUP(A26:A26,'Rankings'!A1:T187,3,FALSE)</f>
        <v>144</v>
      </c>
      <c r="C26" t="s" s="6">
        <v>145</v>
      </c>
      <c r="D26" s="5">
        <v>11</v>
      </c>
      <c r="E26" s="7">
        <f>VLOOKUP(B26:B26,'QB'!B1:O75,4,FALSE)</f>
      </c>
      <c r="F26" s="7">
        <f>VLOOKUP(B26:B26,'QB'!B1:O75,5,FALSE)</f>
      </c>
      <c r="G26" s="7">
        <f>VLOOKUP(B26:B26,'QB'!B1:O75,6,FALSE)</f>
      </c>
      <c r="H26" s="7">
        <f>VLOOKUP(B26:B26,'QB'!B1:O75,7,FALSE)</f>
      </c>
      <c r="I26" s="7">
        <f>VLOOKUP(B26:B26,'QB'!B1:O75,8,FALSE)</f>
      </c>
      <c r="J26" s="7">
        <f>VLOOKUP(B26:B26,'QB'!B1:O75,9,FALSE)</f>
      </c>
      <c r="K26" s="7">
        <f>VLOOKUP(B26:B26,'QB'!B1:O75,10,FALSE)</f>
      </c>
      <c r="L26" s="7">
        <f>VLOOKUP(B26:B26,'QB'!B1:O75,11,FALSE)</f>
      </c>
      <c r="M26" s="8">
        <f>VLOOKUP(B26:B26,'QB'!B1:O75,13,FALSE)</f>
      </c>
      <c r="N26" s="9">
        <f>IF(VLOOKUP(A26:A26,#REF!,14,FALSE)&lt;0,0,VLOOKUP(A26:A26,#REF!,14,FALSE))</f>
      </c>
      <c r="O26" s="10"/>
      <c r="P26" s="5">
        <v>25</v>
      </c>
      <c r="Q26" t="s" s="6">
        <f>VLOOKUP(P26:P26,'Rankings'!A1:T187,8,FALSE)</f>
        <v>146</v>
      </c>
      <c r="R26" t="s" s="6">
        <v>69</v>
      </c>
      <c r="S26" s="5">
        <v>14</v>
      </c>
      <c r="T26" s="7">
        <f>VLOOKUP(Q26:Q26,'RB'!B1:O162,4,FALSE)</f>
        <v>221.0436844</v>
      </c>
      <c r="U26" s="7">
        <f>VLOOKUP(Q26:Q26,'RB'!B1:O162,5,FALSE)</f>
        <v>959.329590296</v>
      </c>
      <c r="V26" s="7">
        <f>VLOOKUP(Q26:Q26,'RB'!B1:O162,6,FALSE)</f>
        <v>7.117606637680</v>
      </c>
      <c r="W26" s="7">
        <f>VLOOKUP(Q26:Q26,'RB'!B1:O162,7,FALSE)</f>
        <v>33.994632</v>
      </c>
      <c r="X26" s="7">
        <f>VLOOKUP(Q26:Q26,'RB'!B1:O162,8,FALSE)</f>
        <v>25.190022312</v>
      </c>
      <c r="Y26" s="7">
        <f>VLOOKUP(Q26:Q26,'RB'!B1:O162,9,FALSE)</f>
        <v>202.527779388480</v>
      </c>
      <c r="Z26" s="7">
        <f>VLOOKUP(Q26:Q26,'RB'!B1:O162,10,FALSE)</f>
        <v>1.486211316408</v>
      </c>
      <c r="AA26" s="8">
        <f>VLOOKUP(Q26:Q26,'RB'!B1:O162,14,FALSE)</f>
      </c>
      <c r="AB26" s="9">
        <f>IF(VLOOKUP(P26:P26,#REF!,13,FALSE)&lt;0,0,VLOOKUP(P26:P26,#REF!,13,FALSE))</f>
      </c>
      <c r="AC26" s="10"/>
      <c r="AD26" s="5">
        <v>25</v>
      </c>
      <c r="AE26" t="s" s="6">
        <f>VLOOKUP(AD26:AD26,'Rankings'!A1:T187,13,FALSE)</f>
        <v>147</v>
      </c>
      <c r="AF26" t="s" s="6">
        <v>125</v>
      </c>
      <c r="AG26" s="5">
        <v>9</v>
      </c>
      <c r="AH26" s="7">
        <f>VLOOKUP(AE26:AE26,'WR'!B1:O204,4,FALSE)</f>
        <v>0</v>
      </c>
      <c r="AI26" s="7">
        <f>VLOOKUP(AE26:AE26,'WR'!B1:O204,5,FALSE)</f>
        <v>0</v>
      </c>
      <c r="AJ26" s="7">
        <f>VLOOKUP(AE26:AE26,'WR'!B1:O204,6,FALSE)</f>
        <v>129.371025</v>
      </c>
      <c r="AK26" s="7">
        <f>VLOOKUP(AE26:AE26,'WR'!B1:O204,7,FALSE)</f>
        <v>77.36387295</v>
      </c>
      <c r="AL26" s="7">
        <f>VLOOKUP(AE26:AE26,'WR'!B1:O204,8,FALSE)</f>
        <v>1124.870712693</v>
      </c>
      <c r="AM26" s="7">
        <f>VLOOKUP(AE26:AE26,'WR'!B1:O204,9,FALSE)</f>
        <v>6.32109906521679</v>
      </c>
      <c r="AN26" s="8">
        <f>VLOOKUP(AE26:AE26,'WR'!B1:O204,13,FALSE)</f>
      </c>
      <c r="AO26" s="9">
        <f>IF(VLOOKUP(AD26:AD26,#REF!,12,FALSE)&lt;0,0,VLOOKUP(AD26:AD26,#REF!,12,FALSE))</f>
      </c>
      <c r="AP26" s="10"/>
      <c r="AQ26" s="5">
        <v>25</v>
      </c>
      <c r="AR26" t="s" s="6">
        <f>VLOOKUP(AQ26:AQ26,'Rankings'!A1:T187,18,FALSE)</f>
        <v>148</v>
      </c>
      <c r="AS26" t="s" s="6">
        <v>127</v>
      </c>
      <c r="AT26" s="5">
        <v>5</v>
      </c>
      <c r="AU26" s="7">
        <f>VLOOKUP(AR26:AR26,'TE'!B1:O98,4,FALSE)</f>
        <v>56.39454786</v>
      </c>
      <c r="AV26" s="7">
        <f>VLOOKUP(AR26:AR26,'TE'!B1:O98,5,FALSE)</f>
        <v>39.645367145580</v>
      </c>
      <c r="AW26" s="7">
        <f>VLOOKUP(AR26:AR26,'TE'!B1:O98,6,FALSE)</f>
        <v>399.228847155991</v>
      </c>
      <c r="AX26" s="7">
        <f>VLOOKUP(AR26:AR26,'TE'!B1:O98,7,FALSE)</f>
        <v>3.33021084022872</v>
      </c>
      <c r="AY26" s="8">
        <f>VLOOKUP(AR26:AR26,'TE'!B1:O98,11,FALSE)</f>
      </c>
      <c r="AZ26" s="9">
        <f>IF(VLOOKUP(AQ26:AQ26,#REF!,10,FALSE)&lt;0,0,VLOOKUP(AQ26:AQ26,#REF!,10,FALSE))</f>
      </c>
      <c r="BA26" s="11"/>
    </row>
    <row r="27" ht="13.75" customHeight="1">
      <c r="A27" s="5">
        <v>26</v>
      </c>
      <c r="B27" t="s" s="6">
        <f>VLOOKUP(A27:A27,'Rankings'!A1:T187,3,FALSE)</f>
        <v>149</v>
      </c>
      <c r="C27" t="s" s="6">
        <v>39</v>
      </c>
      <c r="D27" s="5">
        <v>6</v>
      </c>
      <c r="E27" s="7">
        <f>VLOOKUP(B27:B27,'QB'!B1:O75,4,FALSE)</f>
        <v>558.624</v>
      </c>
      <c r="F27" s="7">
        <f>VLOOKUP(B27:B27,'QB'!B1:O75,5,FALSE)</f>
        <v>355.899356023354</v>
      </c>
      <c r="G27" s="7">
        <f>VLOOKUP(B27:B27,'QB'!B1:O75,6,FALSE)</f>
        <v>3954.041845419460</v>
      </c>
      <c r="H27" s="7">
        <f>VLOOKUP(B27:B27,'QB'!B1:O75,7,FALSE)</f>
        <v>22.903584</v>
      </c>
      <c r="I27" s="7">
        <f>VLOOKUP(B27:B27,'QB'!B1:O75,8,FALSE)</f>
        <v>10.6769806807006</v>
      </c>
      <c r="J27" s="7">
        <f>VLOOKUP(B27:B27,'QB'!B1:O75,9,FALSE)</f>
        <v>45.62096</v>
      </c>
      <c r="K27" s="7">
        <f>VLOOKUP(B27:B27,'QB'!B1:O75,10,FALSE)</f>
        <v>163.320307230642</v>
      </c>
      <c r="L27" s="7">
        <f>VLOOKUP(B27:B27,'QB'!B1:O75,11,FALSE)</f>
        <v>2.32666896</v>
      </c>
      <c r="M27" s="8">
        <f>VLOOKUP(B27:B27,'QB'!B1:O75,13,FALSE)</f>
      </c>
      <c r="N27" s="9">
        <f>IF(VLOOKUP(A27:A27,#REF!,14,FALSE)&lt;0,0,VLOOKUP(A27:A27,#REF!,14,FALSE))</f>
      </c>
      <c r="O27" s="10"/>
      <c r="P27" s="5">
        <v>26</v>
      </c>
      <c r="Q27" t="s" s="6">
        <f>VLOOKUP(P27:P27,'Rankings'!A1:T187,8,FALSE)</f>
        <v>150</v>
      </c>
      <c r="R27" t="s" s="6">
        <v>50</v>
      </c>
      <c r="S27" s="5">
        <v>12</v>
      </c>
      <c r="T27" s="7">
        <f>VLOOKUP(Q27:Q27,'RB'!B1:O162,4,FALSE)</f>
      </c>
      <c r="U27" s="7">
        <f>VLOOKUP(Q27:Q27,'RB'!B1:O162,5,FALSE)</f>
      </c>
      <c r="V27" s="7">
        <f>VLOOKUP(Q27:Q27,'RB'!B1:O162,6,FALSE)</f>
      </c>
      <c r="W27" s="7">
        <f>VLOOKUP(Q27:Q27,'RB'!B1:O162,7,FALSE)</f>
      </c>
      <c r="X27" s="7">
        <f>VLOOKUP(Q27:Q27,'RB'!B1:O162,8,FALSE)</f>
      </c>
      <c r="Y27" s="7">
        <f>VLOOKUP(Q27:Q27,'RB'!B1:O162,9,FALSE)</f>
      </c>
      <c r="Z27" s="7">
        <f>VLOOKUP(Q27:Q27,'RB'!B1:O162,10,FALSE)</f>
      </c>
      <c r="AA27" s="8">
        <f>VLOOKUP(Q27:Q27,'RB'!B1:O162,14,FALSE)</f>
      </c>
      <c r="AB27" s="9">
        <f>IF(VLOOKUP(P27:P27,#REF!,13,FALSE)&lt;0,0,VLOOKUP(P27:P27,#REF!,13,FALSE))</f>
      </c>
      <c r="AC27" s="10"/>
      <c r="AD27" s="5">
        <v>26</v>
      </c>
      <c r="AE27" t="s" s="6">
        <f>VLOOKUP(AD27:AD27,'Rankings'!A1:T187,13,FALSE)</f>
        <v>151</v>
      </c>
      <c r="AF27" t="s" s="6">
        <v>60</v>
      </c>
      <c r="AG27" s="5">
        <v>14</v>
      </c>
      <c r="AH27" s="7">
        <f>VLOOKUP(AE27:AE27,'WR'!B1:O204,4,FALSE)</f>
        <v>21.33532128</v>
      </c>
      <c r="AI27" s="7">
        <f>VLOOKUP(AE27:AE27,'WR'!B1:O204,5,FALSE)</f>
        <v>0.021230708481497</v>
      </c>
      <c r="AJ27" s="7">
        <f>VLOOKUP(AE27:AE27,'WR'!B1:O204,6,FALSE)</f>
        <v>124.780656</v>
      </c>
      <c r="AK27" s="7">
        <f>VLOOKUP(AE27:AE27,'WR'!B1:O204,7,FALSE)</f>
        <v>83.60303952</v>
      </c>
      <c r="AL27" s="7">
        <f>VLOOKUP(AE27:AE27,'WR'!B1:O204,8,FALSE)</f>
        <v>1014.1048693776</v>
      </c>
      <c r="AM27" s="7">
        <f>VLOOKUP(AE27:AE27,'WR'!B1:O204,9,FALSE)</f>
        <v>6.61691730187003</v>
      </c>
      <c r="AN27" s="8">
        <f>VLOOKUP(AE27:AE27,'WR'!B1:O204,13,FALSE)</f>
      </c>
      <c r="AO27" s="9">
        <f>IF(VLOOKUP(AD27:AD27,#REF!,12,FALSE)&lt;0,0,VLOOKUP(AD27:AD27,#REF!,12,FALSE))</f>
      </c>
      <c r="AP27" s="10"/>
      <c r="AQ27" s="5">
        <v>26</v>
      </c>
      <c r="AR27" t="s" s="6">
        <f>VLOOKUP(AQ27:AQ27,'Rankings'!A1:T187,18,FALSE)</f>
        <v>152</v>
      </c>
      <c r="AS27" t="s" s="6">
        <v>35</v>
      </c>
      <c r="AT27" s="5">
        <v>14</v>
      </c>
      <c r="AU27" s="7">
        <f>VLOOKUP(AR27:AR27,'TE'!B1:O98,4,FALSE)</f>
      </c>
      <c r="AV27" s="7">
        <f>VLOOKUP(AR27:AR27,'TE'!B1:O98,5,FALSE)</f>
      </c>
      <c r="AW27" s="7">
        <f>VLOOKUP(AR27:AR27,'TE'!B1:O98,6,FALSE)</f>
      </c>
      <c r="AX27" s="7">
        <f>VLOOKUP(AR27:AR27,'TE'!B1:O98,7,FALSE)</f>
      </c>
      <c r="AY27" s="8">
        <f>VLOOKUP(AR27:AR27,'TE'!B1:O98,11,FALSE)</f>
      </c>
      <c r="AZ27" s="9">
        <f>IF(VLOOKUP(AQ27:AQ27,#REF!,10,FALSE)&lt;0,0,VLOOKUP(AQ27:AQ27,#REF!,10,FALSE))</f>
      </c>
      <c r="BA27" s="11"/>
    </row>
    <row r="28" ht="13.75" customHeight="1">
      <c r="A28" s="5">
        <v>27</v>
      </c>
      <c r="B28" t="s" s="6">
        <f>VLOOKUP(A28:A28,'Rankings'!A1:T187,3,FALSE)</f>
        <v>153</v>
      </c>
      <c r="C28" t="s" s="6">
        <v>106</v>
      </c>
      <c r="D28" s="5">
        <v>10</v>
      </c>
      <c r="E28" s="7">
        <f>VLOOKUP(B28:B28,'QB'!B1:O75,4,FALSE)</f>
        <v>533.0961</v>
      </c>
      <c r="F28" s="7">
        <f>VLOOKUP(B28:B28,'QB'!B1:O75,5,FALSE)</f>
        <v>351.781133624589</v>
      </c>
      <c r="G28" s="7">
        <f>VLOOKUP(B28:B28,'QB'!B1:O75,6,FALSE)</f>
        <v>3905.268881782190</v>
      </c>
      <c r="H28" s="7">
        <f>VLOOKUP(B28:B28,'QB'!B1:O75,7,FALSE)</f>
        <v>24.547322032075</v>
      </c>
      <c r="I28" s="7">
        <f>VLOOKUP(B28:B28,'QB'!B1:O75,8,FALSE)</f>
        <v>6.97703399455201</v>
      </c>
      <c r="J28" s="7">
        <f>VLOOKUP(B28:B28,'QB'!B1:O75,9,FALSE)</f>
        <v>39.13308462</v>
      </c>
      <c r="K28" s="7">
        <f>VLOOKUP(B28:B28,'QB'!B1:O75,10,FALSE)</f>
        <v>171.106323067218</v>
      </c>
      <c r="L28" s="7">
        <f>VLOOKUP(B28:B28,'QB'!B1:O75,11,FALSE)</f>
        <v>1.213125623220</v>
      </c>
      <c r="M28" s="8">
        <f>VLOOKUP(B28:B28,'QB'!B1:O75,13,FALSE)</f>
      </c>
      <c r="N28" s="9">
        <f>IF(VLOOKUP(A28:A28,#REF!,14,FALSE)&lt;0,0,VLOOKUP(A28:A28,#REF!,14,FALSE))</f>
      </c>
      <c r="O28" s="10"/>
      <c r="P28" s="5">
        <v>27</v>
      </c>
      <c r="Q28" t="s" s="6">
        <f>VLOOKUP(P28:P28,'Rankings'!A1:T187,8,FALSE)</f>
        <v>154</v>
      </c>
      <c r="R28" t="s" s="6">
        <v>33</v>
      </c>
      <c r="S28" s="5">
        <v>5</v>
      </c>
      <c r="T28" s="7">
        <f>VLOOKUP(Q28:Q28,'RB'!B1:O162,4,FALSE)</f>
        <v>200.3032192</v>
      </c>
      <c r="U28" s="7">
        <f>VLOOKUP(Q28:Q28,'RB'!B1:O162,5,FALSE)</f>
        <v>889.3462932480001</v>
      </c>
      <c r="V28" s="7">
        <f>VLOOKUP(Q28:Q28,'RB'!B1:O162,6,FALSE)</f>
        <v>10.135342891520</v>
      </c>
      <c r="W28" s="7">
        <f>VLOOKUP(Q28:Q28,'RB'!B1:O162,7,FALSE)</f>
        <v>23.706984</v>
      </c>
      <c r="X28" s="7">
        <f>VLOOKUP(Q28:Q28,'RB'!B1:O162,8,FALSE)</f>
        <v>17.377219272</v>
      </c>
      <c r="Y28" s="7">
        <f>VLOOKUP(Q28:Q28,'RB'!B1:O162,9,FALSE)</f>
        <v>129.234433682751</v>
      </c>
      <c r="Z28" s="7">
        <f>VLOOKUP(Q28:Q28,'RB'!B1:O162,10,FALSE)</f>
        <v>0.695088770880</v>
      </c>
      <c r="AA28" s="8">
        <f>VLOOKUP(Q28:Q28,'RB'!B1:O162,14,FALSE)</f>
      </c>
      <c r="AB28" s="9">
        <f>IF(VLOOKUP(P28:P28,#REF!,13,FALSE)&lt;0,0,VLOOKUP(P28:P28,#REF!,13,FALSE))</f>
      </c>
      <c r="AC28" s="10"/>
      <c r="AD28" s="5">
        <v>27</v>
      </c>
      <c r="AE28" t="s" s="6">
        <f>VLOOKUP(AD28:AD28,'Rankings'!A1:T187,13,FALSE)</f>
        <v>155</v>
      </c>
      <c r="AF28" t="s" s="6">
        <v>156</v>
      </c>
      <c r="AG28" s="5">
        <v>11</v>
      </c>
      <c r="AH28" s="7">
        <f>VLOOKUP(AE28:AE28,'WR'!B1:O204,4,FALSE)</f>
        <v>0</v>
      </c>
      <c r="AI28" s="7">
        <f>VLOOKUP(AE28:AE28,'WR'!B1:O204,5,FALSE)</f>
        <v>0</v>
      </c>
      <c r="AJ28" s="7">
        <f>VLOOKUP(AE28:AE28,'WR'!B1:O204,6,FALSE)</f>
        <v>133.58811984</v>
      </c>
      <c r="AK28" s="7">
        <f>VLOOKUP(AE28:AE28,'WR'!B1:O204,7,FALSE)</f>
        <v>85.897161057120</v>
      </c>
      <c r="AL28" s="7">
        <f>VLOOKUP(AE28:AE28,'WR'!B1:O204,8,FALSE)</f>
        <v>1100.342633141710</v>
      </c>
      <c r="AM28" s="7">
        <f>VLOOKUP(AE28:AE28,'WR'!B1:O204,9,FALSE)</f>
        <v>5.87536581630701</v>
      </c>
      <c r="AN28" s="8">
        <f>VLOOKUP(AE28:AE28,'WR'!B1:O204,13,FALSE)</f>
      </c>
      <c r="AO28" s="9">
        <f>IF(VLOOKUP(AD28:AD28,#REF!,12,FALSE)&lt;0,0,VLOOKUP(AD28:AD28,#REF!,12,FALSE))</f>
      </c>
      <c r="AP28" s="10"/>
      <c r="AQ28" s="5">
        <v>27</v>
      </c>
      <c r="AR28" t="s" s="6">
        <f>VLOOKUP(AQ28:AQ28,'Rankings'!A1:T187,18,FALSE)</f>
        <v>157</v>
      </c>
      <c r="AS28" t="s" s="6">
        <v>69</v>
      </c>
      <c r="AT28" s="5">
        <v>14</v>
      </c>
      <c r="AU28" s="7">
        <f>VLOOKUP(AR28:AR28,'TE'!B1:O98,4,FALSE)</f>
        <v>60.0571832</v>
      </c>
      <c r="AV28" s="7">
        <f>VLOOKUP(AR28:AR28,'TE'!B1:O98,5,FALSE)</f>
        <v>39.1572834464</v>
      </c>
      <c r="AW28" s="7">
        <f>VLOOKUP(AR28:AR28,'TE'!B1:O98,6,FALSE)</f>
        <v>411.1514761872</v>
      </c>
      <c r="AX28" s="7">
        <f>VLOOKUP(AR28:AR28,'TE'!B1:O98,7,FALSE)</f>
        <v>3.132582675712</v>
      </c>
      <c r="AY28" s="8">
        <f>VLOOKUP(AR28:AR28,'TE'!B1:O98,11,FALSE)</f>
      </c>
      <c r="AZ28" s="9">
        <f>IF(VLOOKUP(AQ28:AQ28,#REF!,10,FALSE)&lt;0,0,VLOOKUP(AQ28:AQ28,#REF!,10,FALSE))</f>
      </c>
      <c r="BA28" s="11"/>
    </row>
    <row r="29" ht="13.75" customHeight="1">
      <c r="A29" s="5">
        <v>28</v>
      </c>
      <c r="B29" t="s" s="6">
        <f>VLOOKUP(A29:A29,'Rankings'!A1:T187,3,FALSE)</f>
        <v>158</v>
      </c>
      <c r="C29" t="s" s="6">
        <v>156</v>
      </c>
      <c r="D29" s="5">
        <v>11</v>
      </c>
      <c r="E29" s="7">
        <f>VLOOKUP(B29:B29,'QB'!B1:O75,4,FALSE)</f>
        <v>450.378</v>
      </c>
      <c r="F29" s="7">
        <f>VLOOKUP(B29:B29,'QB'!B1:O75,5,FALSE)</f>
        <v>295.498755563466</v>
      </c>
      <c r="G29" s="7">
        <f>VLOOKUP(B29:B29,'QB'!B1:O75,6,FALSE)</f>
        <v>3022.952269414260</v>
      </c>
      <c r="H29" s="7">
        <f>VLOOKUP(B29:B29,'QB'!B1:O75,7,FALSE)</f>
        <v>15.2484934145893</v>
      </c>
      <c r="I29" s="7">
        <f>VLOOKUP(B29:B29,'QB'!B1:O75,8,FALSE)</f>
        <v>5.88842089010178</v>
      </c>
      <c r="J29" s="7">
        <f>VLOOKUP(B29:B29,'QB'!B1:O75,9,FALSE)</f>
        <v>65.78191200000001</v>
      </c>
      <c r="K29" s="7">
        <f>VLOOKUP(B29:B29,'QB'!B1:O75,10,FALSE)</f>
        <v>334.767648077149</v>
      </c>
      <c r="L29" s="7">
        <f>VLOOKUP(B29:B29,'QB'!B1:O75,11,FALSE)</f>
        <v>3.223313688</v>
      </c>
      <c r="M29" s="8">
        <f>VLOOKUP(B29:B29,'QB'!B1:O75,13,FALSE)</f>
      </c>
      <c r="N29" s="9">
        <f>IF(VLOOKUP(A29:A29,#REF!,14,FALSE)&lt;0,0,VLOOKUP(A29:A29,#REF!,14,FALSE))</f>
      </c>
      <c r="O29" s="10"/>
      <c r="P29" s="5">
        <v>28</v>
      </c>
      <c r="Q29" t="s" s="6">
        <f>VLOOKUP(P29:P29,'Rankings'!A1:T187,8,FALSE)</f>
        <v>159</v>
      </c>
      <c r="R29" t="s" s="6">
        <v>156</v>
      </c>
      <c r="S29" s="5">
        <v>11</v>
      </c>
      <c r="T29" s="7">
        <f>VLOOKUP(Q29:Q29,'RB'!B1:O162,4,FALSE)</f>
        <v>235.49924496</v>
      </c>
      <c r="U29" s="7">
        <f>VLOOKUP(Q29:Q29,'RB'!B1:O162,5,FALSE)</f>
        <v>992.982335361364</v>
      </c>
      <c r="V29" s="7">
        <f>VLOOKUP(Q29:Q29,'RB'!B1:O162,6,FALSE)</f>
        <v>6.593978858880</v>
      </c>
      <c r="W29" s="7">
        <f>VLOOKUP(Q29:Q29,'RB'!B1:O162,7,FALSE)</f>
        <v>44.72553792</v>
      </c>
      <c r="X29" s="7">
        <f>VLOOKUP(Q29:Q29,'RB'!B1:O162,8,FALSE)</f>
        <v>32.739093757440</v>
      </c>
      <c r="Y29" s="7">
        <f>VLOOKUP(Q29:Q29,'RB'!B1:O162,9,FALSE)</f>
        <v>215.118357324540</v>
      </c>
      <c r="Z29" s="7">
        <f>VLOOKUP(Q29:Q29,'RB'!B1:O162,10,FALSE)</f>
        <v>0.837640487186976</v>
      </c>
      <c r="AA29" s="8">
        <f>VLOOKUP(Q29:Q29,'RB'!B1:O162,14,FALSE)</f>
      </c>
      <c r="AB29" s="9">
        <f>IF(VLOOKUP(P29:P29,#REF!,13,FALSE)&lt;0,0,VLOOKUP(P29:P29,#REF!,13,FALSE))</f>
      </c>
      <c r="AC29" s="10"/>
      <c r="AD29" s="5">
        <v>28</v>
      </c>
      <c r="AE29" t="s" s="6">
        <f>VLOOKUP(AD29:AD29,'Rankings'!A1:T187,13,FALSE)</f>
        <v>160</v>
      </c>
      <c r="AF29" t="s" s="6">
        <v>58</v>
      </c>
      <c r="AG29" s="5">
        <v>12</v>
      </c>
      <c r="AH29" s="7">
        <f>VLOOKUP(AE29:AE29,'WR'!B1:O204,4,FALSE)</f>
        <v>20.158053552</v>
      </c>
      <c r="AI29" s="7">
        <f>VLOOKUP(AE29:AE29,'WR'!B1:O204,5,FALSE)</f>
        <v>0.0194257303099081</v>
      </c>
      <c r="AJ29" s="7">
        <f>VLOOKUP(AE29:AE29,'WR'!B1:O204,6,FALSE)</f>
        <v>132.4823192</v>
      </c>
      <c r="AK29" s="7">
        <f>VLOOKUP(AE29:AE29,'WR'!B1:O204,7,FALSE)</f>
        <v>86.2459897992</v>
      </c>
      <c r="AL29" s="7">
        <f>VLOOKUP(AE29:AE29,'WR'!B1:O204,8,FALSE)</f>
        <v>1066.8628938161</v>
      </c>
      <c r="AM29" s="7">
        <f>VLOOKUP(AE29:AE29,'WR'!B1:O204,9,FALSE)</f>
        <v>5.605989336948</v>
      </c>
      <c r="AN29" s="8">
        <f>VLOOKUP(AE29:AE29,'WR'!B1:O204,13,FALSE)</f>
      </c>
      <c r="AO29" s="9">
        <f>IF(VLOOKUP(AD29:AD29,#REF!,12,FALSE)&lt;0,0,VLOOKUP(AD29:AD29,#REF!,12,FALSE))</f>
      </c>
      <c r="AP29" s="10"/>
      <c r="AQ29" s="5">
        <v>28</v>
      </c>
      <c r="AR29" t="s" s="6">
        <f>VLOOKUP(AQ29:AQ29,'Rankings'!A1:T187,18,FALSE)</f>
        <v>161</v>
      </c>
      <c r="AS29" t="s" s="6">
        <v>117</v>
      </c>
      <c r="AT29" s="5">
        <v>5</v>
      </c>
      <c r="AU29" s="7">
        <f>VLOOKUP(AR29:AR29,'TE'!B1:O98,4,FALSE)</f>
        <v>82.72057794</v>
      </c>
      <c r="AV29" s="7">
        <f>VLOOKUP(AR29:AR29,'TE'!B1:O98,5,FALSE)</f>
        <v>54.5955814404</v>
      </c>
      <c r="AW29" s="7">
        <f>VLOOKUP(AR29:AR29,'TE'!B1:O98,6,FALSE)</f>
        <v>601.643307473208</v>
      </c>
      <c r="AX29" s="7">
        <f>VLOOKUP(AR29:AR29,'TE'!B1:O98,7,FALSE)</f>
        <v>3.821690700828</v>
      </c>
      <c r="AY29" s="8">
        <f>VLOOKUP(AR29:AR29,'TE'!B1:O98,11,FALSE)</f>
      </c>
      <c r="AZ29" s="9">
        <f>IF(VLOOKUP(AQ29:AQ29,#REF!,10,FALSE)&lt;0,0,VLOOKUP(AQ29:AQ29,#REF!,10,FALSE))</f>
      </c>
      <c r="BA29" s="11"/>
    </row>
    <row r="30" ht="13.75" customHeight="1">
      <c r="A30" s="5">
        <v>29</v>
      </c>
      <c r="B30" t="s" s="6">
        <f>VLOOKUP(A30:A30,'Rankings'!A1:T187,3,FALSE)</f>
        <v>162</v>
      </c>
      <c r="C30" t="s" s="6">
        <v>97</v>
      </c>
      <c r="D30" s="5">
        <v>12</v>
      </c>
      <c r="E30" s="7">
        <f>VLOOKUP(B30:B30,'QB'!B1:O75,4,FALSE)</f>
        <v>555.9818</v>
      </c>
      <c r="F30" s="7">
        <f>VLOOKUP(B30:B30,'QB'!B1:O75,5,FALSE)</f>
        <v>370.278655288906</v>
      </c>
      <c r="G30" s="7">
        <f>VLOOKUP(B30:B30,'QB'!B1:O75,6,FALSE)</f>
        <v>4006.990514731570</v>
      </c>
      <c r="H30" s="7">
        <f>VLOOKUP(B30:B30,'QB'!B1:O75,7,FALSE)</f>
        <v>25.2748776340632</v>
      </c>
      <c r="I30" s="7">
        <f>VLOOKUP(B30:B30,'QB'!B1:O75,8,FALSE)</f>
        <v>6.4497544319125</v>
      </c>
      <c r="J30" s="7">
        <f>VLOOKUP(B30:B30,'QB'!B1:O75,9,FALSE)</f>
        <v>21.989044</v>
      </c>
      <c r="K30" s="7">
        <f>VLOOKUP(B30:B30,'QB'!B1:O75,10,FALSE)</f>
        <v>62.0319899822244</v>
      </c>
      <c r="L30" s="7">
        <f>VLOOKUP(B30:B30,'QB'!B1:O75,11,FALSE)</f>
        <v>0.21989044</v>
      </c>
      <c r="M30" s="8">
        <f>VLOOKUP(B30:B30,'QB'!B1:O75,13,FALSE)</f>
      </c>
      <c r="N30" s="9">
        <f>IF(VLOOKUP(A30:A30,#REF!,14,FALSE)&lt;0,0,VLOOKUP(A30:A30,#REF!,14,FALSE))</f>
      </c>
      <c r="O30" s="10"/>
      <c r="P30" s="5">
        <v>29</v>
      </c>
      <c r="Q30" t="s" s="6">
        <f>VLOOKUP(P30:P30,'Rankings'!A1:T187,8,FALSE)</f>
        <v>163</v>
      </c>
      <c r="R30" t="s" s="6">
        <v>117</v>
      </c>
      <c r="S30" s="5">
        <v>5</v>
      </c>
      <c r="T30" s="7">
        <f>VLOOKUP(Q30:Q30,'RB'!B1:O162,4,FALSE)</f>
        <v>206.10016812</v>
      </c>
      <c r="U30" s="7">
        <f>VLOOKUP(Q30:Q30,'RB'!B1:O162,5,FALSE)</f>
        <v>867.001732785654</v>
      </c>
      <c r="V30" s="7">
        <f>VLOOKUP(Q30:Q30,'RB'!B1:O162,6,FALSE)</f>
        <v>6.389105211720</v>
      </c>
      <c r="W30" s="7">
        <f>VLOOKUP(Q30:Q30,'RB'!B1:O162,7,FALSE)</f>
        <v>43.3849185</v>
      </c>
      <c r="X30" s="7">
        <f>VLOOKUP(Q30:Q30,'RB'!B1:O162,8,FALSE)</f>
        <v>33.2762324895</v>
      </c>
      <c r="Y30" s="7">
        <f>VLOOKUP(Q30:Q30,'RB'!B1:O162,9,FALSE)</f>
        <v>251.235555295725</v>
      </c>
      <c r="Z30" s="7">
        <f>VLOOKUP(Q30:Q30,'RB'!B1:O162,10,FALSE)</f>
        <v>1.397601764559</v>
      </c>
      <c r="AA30" s="8">
        <f>VLOOKUP(Q30:Q30,'RB'!B1:O162,14,FALSE)</f>
      </c>
      <c r="AB30" s="9">
        <f>IF(VLOOKUP(P30:P30,#REF!,13,FALSE)&lt;0,0,VLOOKUP(P30:P30,#REF!,13,FALSE))</f>
      </c>
      <c r="AC30" s="10"/>
      <c r="AD30" s="5">
        <v>29</v>
      </c>
      <c r="AE30" t="s" s="6">
        <f>VLOOKUP(AD30:AD30,'Rankings'!A1:T187,13,FALSE)</f>
        <v>164</v>
      </c>
      <c r="AF30" t="s" s="6">
        <v>29</v>
      </c>
      <c r="AG30" s="5">
        <v>14</v>
      </c>
      <c r="AH30" s="7">
        <f>VLOOKUP(AE30:AE30,'WR'!B1:O204,4,FALSE)</f>
        <v>0</v>
      </c>
      <c r="AI30" s="7">
        <f>VLOOKUP(AE30:AE30,'WR'!B1:O204,5,FALSE)</f>
        <v>0</v>
      </c>
      <c r="AJ30" s="7">
        <f>VLOOKUP(AE30:AE30,'WR'!B1:O204,6,FALSE)</f>
        <v>133.0838432</v>
      </c>
      <c r="AK30" s="7">
        <f>VLOOKUP(AE30:AE30,'WR'!B1:O204,7,FALSE)</f>
        <v>84.2420727456</v>
      </c>
      <c r="AL30" s="7">
        <f>VLOOKUP(AE30:AE30,'WR'!B1:O204,8,FALSE)</f>
        <v>963.729312209664</v>
      </c>
      <c r="AM30" s="7">
        <f>VLOOKUP(AE30:AE30,'WR'!B1:O204,9,FALSE)</f>
        <v>5.8127030194464</v>
      </c>
      <c r="AN30" s="8">
        <f>VLOOKUP(AE30:AE30,'WR'!B1:O204,13,FALSE)</f>
      </c>
      <c r="AO30" s="9">
        <f>IF(VLOOKUP(AD30:AD30,#REF!,12,FALSE)&lt;0,0,VLOOKUP(AD30:AD30,#REF!,12,FALSE))</f>
      </c>
      <c r="AP30" s="10"/>
      <c r="AQ30" s="5">
        <v>29</v>
      </c>
      <c r="AR30" t="s" s="6">
        <f>VLOOKUP(AQ30:AQ30,'Rankings'!A1:T187,18,FALSE)</f>
        <v>165</v>
      </c>
      <c r="AS30" t="s" s="6">
        <v>56</v>
      </c>
      <c r="AT30" s="5">
        <v>6</v>
      </c>
      <c r="AU30" s="7">
        <f>VLOOKUP(AR30:AR30,'TE'!B1:O98,4,FALSE)</f>
        <v>62.79230048</v>
      </c>
      <c r="AV30" s="7">
        <f>VLOOKUP(AR30:AR30,'TE'!B1:O98,5,FALSE)</f>
        <v>41.568502917760</v>
      </c>
      <c r="AW30" s="7">
        <f>VLOOKUP(AR30:AR30,'TE'!B1:O98,6,FALSE)</f>
        <v>422.577318044492</v>
      </c>
      <c r="AX30" s="7">
        <f>VLOOKUP(AR30:AR30,'TE'!B1:O98,7,FALSE)</f>
        <v>3.02226673481148</v>
      </c>
      <c r="AY30" s="8">
        <f>VLOOKUP(AR30:AR30,'TE'!B1:O98,11,FALSE)</f>
      </c>
      <c r="AZ30" s="9">
        <f>IF(VLOOKUP(AQ30:AQ30,#REF!,10,FALSE)&lt;0,0,VLOOKUP(AQ30:AQ30,#REF!,10,FALSE))</f>
      </c>
      <c r="BA30" s="11"/>
    </row>
    <row r="31" ht="13.75" customHeight="1">
      <c r="A31" s="5">
        <v>30</v>
      </c>
      <c r="B31" t="s" s="6">
        <f>VLOOKUP(A31:A31,'Rankings'!A1:T187,3,FALSE)</f>
        <v>166</v>
      </c>
      <c r="C31" t="s" s="6">
        <v>82</v>
      </c>
      <c r="D31" s="5">
        <v>10</v>
      </c>
      <c r="E31" s="7">
        <f>VLOOKUP(B31:B31,'QB'!B1:O75,4,FALSE)</f>
        <v>356.7</v>
      </c>
      <c r="F31" s="7">
        <f>VLOOKUP(B31:B31,'QB'!B1:O75,5,FALSE)</f>
        <v>225.758244255075</v>
      </c>
      <c r="G31" s="7">
        <f>VLOOKUP(B31:B31,'QB'!B1:O75,6,FALSE)</f>
        <v>2490.113434133480</v>
      </c>
      <c r="H31" s="7">
        <f>VLOOKUP(B31:B31,'QB'!B1:O75,7,FALSE)</f>
        <v>14.1518778245883</v>
      </c>
      <c r="I31" s="7">
        <f>VLOOKUP(B31:B31,'QB'!B1:O75,8,FALSE)</f>
        <v>4.51280462632228</v>
      </c>
      <c r="J31" s="7">
        <f>VLOOKUP(B31:B31,'QB'!B1:O75,9,FALSE)</f>
        <v>16.8756</v>
      </c>
      <c r="K31" s="7">
        <f>VLOOKUP(B31:B31,'QB'!B1:O75,10,FALSE)</f>
        <v>54.2934570072365</v>
      </c>
      <c r="L31" s="7">
        <f>VLOOKUP(B31:B31,'QB'!B1:O75,11,FALSE)</f>
        <v>0.7363239903512711</v>
      </c>
      <c r="M31" s="8">
        <f>VLOOKUP(B31:B31,'QB'!B1:O75,13,FALSE)</f>
      </c>
      <c r="N31" s="9">
        <f>IF(VLOOKUP(A31:A31,#REF!,14,FALSE)&lt;0,0,VLOOKUP(A31:A31,#REF!,14,FALSE))</f>
      </c>
      <c r="O31" s="10"/>
      <c r="P31" s="5">
        <v>30</v>
      </c>
      <c r="Q31" t="s" s="6">
        <f>VLOOKUP(P31:P31,'Rankings'!A1:T187,8,FALSE)</f>
        <v>167</v>
      </c>
      <c r="R31" t="s" s="6">
        <v>125</v>
      </c>
      <c r="S31" s="5">
        <v>9</v>
      </c>
      <c r="T31" s="7">
        <f>VLOOKUP(Q31:Q31,'RB'!B1:O162,4,FALSE)</f>
        <v>210.5334</v>
      </c>
      <c r="U31" s="7">
        <f>VLOOKUP(Q31:Q31,'RB'!B1:O162,5,FALSE)</f>
        <v>871.608276</v>
      </c>
      <c r="V31" s="7">
        <f>VLOOKUP(Q31:Q31,'RB'!B1:O162,6,FALSE)</f>
        <v>6.5265354</v>
      </c>
      <c r="W31" s="7">
        <f>VLOOKUP(Q31:Q31,'RB'!B1:O162,7,FALSE)</f>
        <v>31.379355</v>
      </c>
      <c r="X31" s="7">
        <f>VLOOKUP(Q31:Q31,'RB'!B1:O162,8,FALSE)</f>
        <v>22.812791085</v>
      </c>
      <c r="Y31" s="7">
        <f>VLOOKUP(Q31:Q31,'RB'!B1:O162,9,FALSE)</f>
        <v>146.686246676550</v>
      </c>
      <c r="Z31" s="7">
        <f>VLOOKUP(Q31:Q31,'RB'!B1:O162,10,FALSE)</f>
        <v>0.935324434485</v>
      </c>
      <c r="AA31" s="8">
        <f>VLOOKUP(Q31:Q31,'RB'!B1:O162,14,FALSE)</f>
      </c>
      <c r="AB31" s="9">
        <f>IF(VLOOKUP(P31:P31,#REF!,13,FALSE)&lt;0,0,VLOOKUP(P31:P31,#REF!,13,FALSE))</f>
      </c>
      <c r="AC31" s="10"/>
      <c r="AD31" s="5">
        <v>30</v>
      </c>
      <c r="AE31" t="s" s="6">
        <f>VLOOKUP(AD31:AD31,'Rankings'!A1:T187,13,FALSE)</f>
        <v>168</v>
      </c>
      <c r="AF31" t="s" s="6">
        <v>145</v>
      </c>
      <c r="AG31" s="5">
        <v>11</v>
      </c>
      <c r="AH31" s="7">
        <f>VLOOKUP(AE31:AE31,'WR'!B1:O204,4,FALSE)</f>
      </c>
      <c r="AI31" s="7">
        <f>VLOOKUP(AE31:AE31,'WR'!B1:O204,5,FALSE)</f>
      </c>
      <c r="AJ31" s="7">
        <f>VLOOKUP(AE31:AE31,'WR'!B1:O204,6,FALSE)</f>
      </c>
      <c r="AK31" s="7">
        <f>VLOOKUP(AE31:AE31,'WR'!B1:O204,7,FALSE)</f>
      </c>
      <c r="AL31" s="7">
        <f>VLOOKUP(AE31:AE31,'WR'!B1:O204,8,FALSE)</f>
      </c>
      <c r="AM31" s="7">
        <f>VLOOKUP(AE31:AE31,'WR'!B1:O204,9,FALSE)</f>
      </c>
      <c r="AN31" s="8">
        <f>VLOOKUP(AE31:AE31,'WR'!B1:O204,13,FALSE)</f>
      </c>
      <c r="AO31" s="9">
        <f>IF(VLOOKUP(AD31:AD31,#REF!,12,FALSE)&lt;0,0,VLOOKUP(AD31:AD31,#REF!,12,FALSE))</f>
      </c>
      <c r="AP31" s="10"/>
      <c r="AQ31" s="5">
        <v>30</v>
      </c>
      <c r="AR31" t="s" s="6">
        <f>VLOOKUP(AQ31:AQ31,'Rankings'!A1:T187,18,FALSE)</f>
        <v>169</v>
      </c>
      <c r="AS31" t="s" s="6">
        <v>106</v>
      </c>
      <c r="AT31" s="5">
        <v>10</v>
      </c>
      <c r="AU31" s="7">
        <f>VLOOKUP(AR31:AR31,'TE'!B1:O98,4,FALSE)</f>
        <v>56.88727716</v>
      </c>
      <c r="AV31" s="7">
        <f>VLOOKUP(AR31:AR31,'TE'!B1:O98,5,FALSE)</f>
        <v>39.422883071880</v>
      </c>
      <c r="AW31" s="7">
        <f>VLOOKUP(AR31:AR31,'TE'!B1:O98,6,FALSE)</f>
        <v>424.145122167113</v>
      </c>
      <c r="AX31" s="7">
        <f>VLOOKUP(AR31:AR31,'TE'!B1:O98,7,FALSE)</f>
        <v>2.37738139946174</v>
      </c>
      <c r="AY31" s="8">
        <f>VLOOKUP(AR31:AR31,'TE'!B1:O98,11,FALSE)</f>
      </c>
      <c r="AZ31" s="9">
        <f>IF(VLOOKUP(AQ31:AQ31,#REF!,10,FALSE)&lt;0,0,VLOOKUP(AQ31:AQ31,#REF!,10,FALSE))</f>
      </c>
      <c r="BA31" s="11"/>
    </row>
    <row r="32" ht="13.75" customHeight="1">
      <c r="A32" s="5">
        <v>31</v>
      </c>
      <c r="B32" t="s" s="6">
        <f>VLOOKUP(A32:A32,'Rankings'!A1:T187,3,FALSE)</f>
        <v>170</v>
      </c>
      <c r="C32" t="s" s="6">
        <v>102</v>
      </c>
      <c r="D32" s="5">
        <v>14</v>
      </c>
      <c r="E32" s="7">
        <f>VLOOKUP(B32:B32,'QB'!B1:O75,4,FALSE)</f>
        <v>390.4551</v>
      </c>
      <c r="F32" s="7">
        <f>VLOOKUP(B32:B32,'QB'!B1:O75,5,FALSE)</f>
        <v>244.392989002042</v>
      </c>
      <c r="G32" s="7">
        <f>VLOOKUP(B32:B32,'QB'!B1:O75,6,FALSE)</f>
        <v>2671.215369792320</v>
      </c>
      <c r="H32" s="7">
        <f>VLOOKUP(B32:B32,'QB'!B1:O75,7,FALSE)</f>
        <v>14.4967094376604</v>
      </c>
      <c r="I32" s="7">
        <f>VLOOKUP(B32:B32,'QB'!B1:O75,8,FALSE)</f>
        <v>5.02952658996316</v>
      </c>
      <c r="J32" s="7">
        <f>VLOOKUP(B32:B32,'QB'!B1:O75,9,FALSE)</f>
        <v>60.8547856</v>
      </c>
      <c r="K32" s="7">
        <f>VLOOKUP(B32:B32,'QB'!B1:O75,10,FALSE)</f>
        <v>283.100631323221</v>
      </c>
      <c r="L32" s="7">
        <f>VLOOKUP(B32:B32,'QB'!B1:O75,11,FALSE)</f>
        <v>2.3124818528</v>
      </c>
      <c r="M32" s="8">
        <f>VLOOKUP(B32:B32,'QB'!B1:O75,13,FALSE)</f>
      </c>
      <c r="N32" s="9">
        <f>IF(VLOOKUP(A32:A32,#REF!,14,FALSE)&lt;0,0,VLOOKUP(A32:A32,#REF!,14,FALSE))</f>
      </c>
      <c r="O32" s="10"/>
      <c r="P32" s="5">
        <v>31</v>
      </c>
      <c r="Q32" t="s" s="6">
        <f>VLOOKUP(P32:P32,'Rankings'!A1:T187,8,FALSE)</f>
        <v>171</v>
      </c>
      <c r="R32" t="s" s="6">
        <v>145</v>
      </c>
      <c r="S32" s="5">
        <v>11</v>
      </c>
      <c r="T32" s="7">
        <f>VLOOKUP(Q32:Q32,'RB'!B1:O162,4,FALSE)</f>
      </c>
      <c r="U32" s="7">
        <f>VLOOKUP(Q32:Q32,'RB'!B1:O162,5,FALSE)</f>
      </c>
      <c r="V32" s="7">
        <f>VLOOKUP(Q32:Q32,'RB'!B1:O162,6,FALSE)</f>
      </c>
      <c r="W32" s="7">
        <f>VLOOKUP(Q32:Q32,'RB'!B1:O162,7,FALSE)</f>
      </c>
      <c r="X32" s="7">
        <f>VLOOKUP(Q32:Q32,'RB'!B1:O162,8,FALSE)</f>
      </c>
      <c r="Y32" s="7">
        <f>VLOOKUP(Q32:Q32,'RB'!B1:O162,9,FALSE)</f>
      </c>
      <c r="Z32" s="7">
        <f>VLOOKUP(Q32:Q32,'RB'!B1:O162,10,FALSE)</f>
      </c>
      <c r="AA32" s="8">
        <f>VLOOKUP(Q32:Q32,'RB'!B1:O162,14,FALSE)</f>
      </c>
      <c r="AB32" s="9">
        <f>IF(VLOOKUP(P32:P32,#REF!,13,FALSE)&lt;0,0,VLOOKUP(P32:P32,#REF!,13,FALSE))</f>
      </c>
      <c r="AC32" s="10"/>
      <c r="AD32" s="5">
        <v>31</v>
      </c>
      <c r="AE32" t="s" s="6">
        <f>VLOOKUP(AD32:AD32,'Rankings'!A1:T187,13,FALSE)</f>
        <v>172</v>
      </c>
      <c r="AF32" t="s" s="6">
        <v>87</v>
      </c>
      <c r="AG32" s="5">
        <v>10</v>
      </c>
      <c r="AH32" s="7">
        <f>VLOOKUP(AE32:AE32,'WR'!B1:O204,4,FALSE)</f>
      </c>
      <c r="AI32" s="7">
        <f>VLOOKUP(AE32:AE32,'WR'!B1:O204,5,FALSE)</f>
      </c>
      <c r="AJ32" s="7">
        <f>VLOOKUP(AE32:AE32,'WR'!B1:O204,6,FALSE)</f>
      </c>
      <c r="AK32" s="7">
        <f>VLOOKUP(AE32:AE32,'WR'!B1:O204,7,FALSE)</f>
      </c>
      <c r="AL32" s="7">
        <f>VLOOKUP(AE32:AE32,'WR'!B1:O204,8,FALSE)</f>
      </c>
      <c r="AM32" s="7">
        <f>VLOOKUP(AE32:AE32,'WR'!B1:O204,9,FALSE)</f>
      </c>
      <c r="AN32" s="8">
        <f>VLOOKUP(AE32:AE32,'WR'!B1:O204,13,FALSE)</f>
      </c>
      <c r="AO32" s="9">
        <f>IF(VLOOKUP(AD32:AD32,#REF!,12,FALSE)&lt;0,0,VLOOKUP(AD32:AD32,#REF!,12,FALSE))</f>
      </c>
      <c r="AP32" s="10"/>
      <c r="AQ32" s="5">
        <v>31</v>
      </c>
      <c r="AR32" t="s" s="6">
        <f>VLOOKUP(AQ32:AQ32,'Rankings'!A1:T187,18,FALSE)</f>
        <v>173</v>
      </c>
      <c r="AS32" t="s" s="6">
        <v>140</v>
      </c>
      <c r="AT32" s="5">
        <v>14</v>
      </c>
      <c r="AU32" s="7">
        <f>VLOOKUP(AR32:AR32,'TE'!B1:O98,4,FALSE)</f>
        <v>60.2420035175881</v>
      </c>
      <c r="AV32" s="7">
        <f>VLOOKUP(AR32:AR32,'TE'!B1:O98,5,FALSE)</f>
        <v>37.2295581738694</v>
      </c>
      <c r="AW32" s="7">
        <f>VLOOKUP(AR32:AR32,'TE'!B1:O98,6,FALSE)</f>
        <v>401.334637114312</v>
      </c>
      <c r="AX32" s="7">
        <f>VLOOKUP(AR32:AR32,'TE'!B1:O98,7,FALSE)</f>
        <v>2.3082326067799</v>
      </c>
      <c r="AY32" s="8">
        <f>VLOOKUP(AR32:AR32,'TE'!B1:O98,11,FALSE)</f>
      </c>
      <c r="AZ32" s="9">
        <f>IF(VLOOKUP(AQ32:AQ32,#REF!,10,FALSE)&lt;0,0,VLOOKUP(AQ32:AQ32,#REF!,10,FALSE))</f>
      </c>
      <c r="BA32" s="11"/>
    </row>
    <row r="33" ht="13.75" customHeight="1">
      <c r="A33" s="5">
        <v>32</v>
      </c>
      <c r="B33" t="s" s="6">
        <f>VLOOKUP(A33:A33,'Rankings'!A1:T187,3,FALSE)</f>
        <v>174</v>
      </c>
      <c r="C33" t="s" s="6">
        <v>125</v>
      </c>
      <c r="D33" s="5">
        <v>9</v>
      </c>
      <c r="E33" s="7">
        <f>VLOOKUP(B33:B33,'QB'!B1:O75,4,FALSE)</f>
        <v>421.3125</v>
      </c>
      <c r="F33" s="7">
        <f>VLOOKUP(B33:B33,'QB'!B1:O75,5,FALSE)</f>
        <v>271.460740520529</v>
      </c>
      <c r="G33" s="7">
        <f>VLOOKUP(B33:B33,'QB'!B1:O75,6,FALSE)</f>
        <v>2933.1413931963</v>
      </c>
      <c r="H33" s="7">
        <f>VLOOKUP(B33:B33,'QB'!B1:O75,7,FALSE)</f>
        <v>18.0386407336774</v>
      </c>
      <c r="I33" s="7">
        <f>VLOOKUP(B33:B33,'QB'!B1:O75,8,FALSE)</f>
        <v>4.92161948536963</v>
      </c>
      <c r="J33" s="7">
        <f>VLOOKUP(B33:B33,'QB'!B1:O75,9,FALSE)</f>
        <v>43.06365</v>
      </c>
      <c r="K33" s="7">
        <f>VLOOKUP(B33:B33,'QB'!B1:O75,10,FALSE)</f>
        <v>197.743465733147</v>
      </c>
      <c r="L33" s="7">
        <f>VLOOKUP(B33:B33,'QB'!B1:O75,11,FALSE)</f>
        <v>1.61765439382238</v>
      </c>
      <c r="M33" s="8">
        <f>VLOOKUP(B33:B33,'QB'!B1:O75,13,FALSE)</f>
      </c>
      <c r="N33" s="9">
        <f>IF(VLOOKUP(A33:A33,#REF!,14,FALSE)&lt;0,0,VLOOKUP(A33:A33,#REF!,14,FALSE))</f>
      </c>
      <c r="O33" s="10"/>
      <c r="P33" s="5">
        <v>32</v>
      </c>
      <c r="Q33" t="s" s="6">
        <f>VLOOKUP(P33:P33,'Rankings'!A1:T187,8,FALSE)</f>
        <v>175</v>
      </c>
      <c r="R33" t="s" s="6">
        <v>127</v>
      </c>
      <c r="S33" s="5">
        <v>5</v>
      </c>
      <c r="T33" s="7">
        <f>VLOOKUP(Q33:Q33,'RB'!B1:O162,4,FALSE)</f>
        <v>212.78681788</v>
      </c>
      <c r="U33" s="7">
        <f>VLOOKUP(Q33:Q33,'RB'!B1:O162,5,FALSE)</f>
        <v>900.128999065636</v>
      </c>
      <c r="V33" s="7">
        <f>VLOOKUP(Q33:Q33,'RB'!B1:O162,6,FALSE)</f>
        <v>8.426357988048</v>
      </c>
      <c r="W33" s="7">
        <f>VLOOKUP(Q33:Q33,'RB'!B1:O162,7,FALSE)</f>
        <v>16.7508558</v>
      </c>
      <c r="X33" s="7">
        <f>VLOOKUP(Q33:Q33,'RB'!B1:O162,8,FALSE)</f>
        <v>13.2164252262</v>
      </c>
      <c r="Y33" s="7">
        <f>VLOOKUP(Q33:Q33,'RB'!B1:O162,9,FALSE)</f>
        <v>94.893933124116</v>
      </c>
      <c r="Z33" s="7">
        <f>VLOOKUP(Q33:Q33,'RB'!B1:O162,10,FALSE)</f>
        <v>0.416802177898133</v>
      </c>
      <c r="AA33" s="8">
        <f>VLOOKUP(Q33:Q33,'RB'!B1:O162,14,FALSE)</f>
      </c>
      <c r="AB33" s="9">
        <f>IF(VLOOKUP(P33:P33,#REF!,13,FALSE)&lt;0,0,VLOOKUP(P33:P33,#REF!,13,FALSE))</f>
      </c>
      <c r="AC33" s="10"/>
      <c r="AD33" s="5">
        <v>32</v>
      </c>
      <c r="AE33" t="s" s="6">
        <f>VLOOKUP(AD33:AD33,'Rankings'!A1:T187,13,FALSE)</f>
        <v>176</v>
      </c>
      <c r="AF33" t="s" s="6">
        <v>117</v>
      </c>
      <c r="AG33" s="5">
        <v>5</v>
      </c>
      <c r="AH33" s="7">
        <f>VLOOKUP(AE33:AE33,'WR'!B1:O204,4,FALSE)</f>
        <v>0</v>
      </c>
      <c r="AI33" s="7">
        <f>VLOOKUP(AE33:AE33,'WR'!B1:O204,5,FALSE)</f>
        <v>0</v>
      </c>
      <c r="AJ33" s="7">
        <f>VLOOKUP(AE33:AE33,'WR'!B1:O204,6,FALSE)</f>
        <v>130.73322108</v>
      </c>
      <c r="AK33" s="7">
        <f>VLOOKUP(AE33:AE33,'WR'!B1:O204,7,FALSE)</f>
        <v>73.34133702587999</v>
      </c>
      <c r="AL33" s="7">
        <f>VLOOKUP(AE33:AE33,'WR'!B1:O204,8,FALSE)</f>
        <v>1039.980159026980</v>
      </c>
      <c r="AM33" s="7">
        <f>VLOOKUP(AE33:AE33,'WR'!B1:O204,9,FALSE)</f>
        <v>7.04076835448448</v>
      </c>
      <c r="AN33" s="8">
        <f>VLOOKUP(AE33:AE33,'WR'!B1:O204,13,FALSE)</f>
      </c>
      <c r="AO33" s="9">
        <f>IF(VLOOKUP(AD33:AD33,#REF!,12,FALSE)&lt;0,0,VLOOKUP(AD33:AD33,#REF!,12,FALSE))</f>
      </c>
      <c r="AP33" s="10"/>
      <c r="AQ33" s="5">
        <v>32</v>
      </c>
      <c r="AR33" t="s" s="6">
        <f>VLOOKUP(AQ33:AQ33,'Rankings'!A1:T187,18,FALSE)</f>
        <v>177</v>
      </c>
      <c r="AS33" t="s" s="6">
        <v>53</v>
      </c>
      <c r="AT33" s="5">
        <v>10</v>
      </c>
      <c r="AU33" s="7">
        <f>VLOOKUP(AR33:AR33,'TE'!B1:O98,4,FALSE)</f>
        <v>44.4758496</v>
      </c>
      <c r="AV33" s="7">
        <f>VLOOKUP(AR33:AR33,'TE'!B1:O98,5,FALSE)</f>
        <v>32.5118460576</v>
      </c>
      <c r="AW33" s="7">
        <f>VLOOKUP(AR33:AR33,'TE'!B1:O98,6,FALSE)</f>
        <v>336.368906111810</v>
      </c>
      <c r="AX33" s="7">
        <f>VLOOKUP(AR33:AR33,'TE'!B1:O98,7,FALSE)</f>
        <v>2.53909112816219</v>
      </c>
      <c r="AY33" s="8">
        <f>VLOOKUP(AR33:AR33,'TE'!B1:O98,11,FALSE)</f>
      </c>
      <c r="AZ33" s="9">
        <f>IF(VLOOKUP(AQ33:AQ33,#REF!,10,FALSE)&lt;0,0,VLOOKUP(AQ33:AQ33,#REF!,10,FALSE))</f>
      </c>
      <c r="BA33" s="11"/>
    </row>
    <row r="34" ht="13.75" customHeight="1">
      <c r="A34" s="5">
        <v>33</v>
      </c>
      <c r="B34" t="s" s="6">
        <f>VLOOKUP(A34:A34,'Rankings'!A1:T187,3,FALSE)</f>
        <v>178</v>
      </c>
      <c r="C34" t="s" s="6">
        <v>125</v>
      </c>
      <c r="D34" s="5">
        <v>9</v>
      </c>
      <c r="E34" s="7">
        <f>VLOOKUP(B34:B34,'QB'!B1:O75,4,FALSE)</f>
        <v>140.4375</v>
      </c>
      <c r="F34" s="7">
        <f>VLOOKUP(B34:B34,'QB'!B1:O75,5,FALSE)</f>
        <v>86.9308125</v>
      </c>
      <c r="G34" s="7">
        <f>VLOOKUP(B34:B34,'QB'!B1:O75,6,FALSE)</f>
        <v>982.31818125</v>
      </c>
      <c r="H34" s="7">
        <f>VLOOKUP(B34:B34,'QB'!B1:O75,7,FALSE)</f>
        <v>5.7579375</v>
      </c>
      <c r="I34" s="7">
        <f>VLOOKUP(B34:B34,'QB'!B1:O75,8,FALSE)</f>
        <v>2.3471319375</v>
      </c>
      <c r="J34" s="7">
        <f>VLOOKUP(B34:B34,'QB'!B1:O75,9,FALSE)</f>
        <v>34.45092</v>
      </c>
      <c r="K34" s="7">
        <f>VLOOKUP(B34:B34,'QB'!B1:O75,10,FALSE)</f>
        <v>188.571253381298</v>
      </c>
      <c r="L34" s="7">
        <f>VLOOKUP(B34:B34,'QB'!B1:O75,11,FALSE)</f>
        <v>1.41248772</v>
      </c>
      <c r="M34" s="8">
        <f>VLOOKUP(B34:B34,'QB'!B1:O75,13,FALSE)</f>
      </c>
      <c r="N34" s="9">
        <f>IF(VLOOKUP(A34:A34,#REF!,14,FALSE)&lt;0,0,VLOOKUP(A34:A34,#REF!,14,FALSE))</f>
      </c>
      <c r="O34" s="10"/>
      <c r="P34" s="5">
        <v>33</v>
      </c>
      <c r="Q34" t="s" s="6">
        <f>VLOOKUP(P34:P34,'Rankings'!A1:T187,8,FALSE)</f>
        <v>179</v>
      </c>
      <c r="R34" t="s" s="6">
        <v>117</v>
      </c>
      <c r="S34" s="5">
        <v>5</v>
      </c>
      <c r="T34" s="7">
        <f>VLOOKUP(Q34:Q34,'RB'!B1:O162,4,FALSE)</f>
        <v>162.84457728</v>
      </c>
      <c r="U34" s="7">
        <f>VLOOKUP(Q34:Q34,'RB'!B1:O162,5,FALSE)</f>
        <v>704.628678358087</v>
      </c>
      <c r="V34" s="7">
        <f>VLOOKUP(Q34:Q34,'RB'!B1:O162,6,FALSE)</f>
        <v>5.211026472960</v>
      </c>
      <c r="W34" s="7">
        <f>VLOOKUP(Q34:Q34,'RB'!B1:O162,7,FALSE)</f>
        <v>60.7388859</v>
      </c>
      <c r="X34" s="7">
        <f>VLOOKUP(Q34:Q34,'RB'!B1:O162,8,FALSE)</f>
        <v>45.8578588545</v>
      </c>
      <c r="Y34" s="7">
        <f>VLOOKUP(Q34:Q34,'RB'!B1:O162,9,FALSE)</f>
        <v>372.365813898540</v>
      </c>
      <c r="Z34" s="7">
        <f>VLOOKUP(Q34:Q34,'RB'!B1:O162,10,FALSE)</f>
        <v>2.017745789598</v>
      </c>
      <c r="AA34" s="8">
        <f>VLOOKUP(Q34:Q34,'RB'!B1:O162,14,FALSE)</f>
      </c>
      <c r="AB34" s="9">
        <f>IF(VLOOKUP(P34:P34,#REF!,13,FALSE)&lt;0,0,VLOOKUP(P34:P34,#REF!,13,FALSE))</f>
      </c>
      <c r="AC34" s="10"/>
      <c r="AD34" s="5">
        <v>33</v>
      </c>
      <c r="AE34" t="s" s="6">
        <f>VLOOKUP(AD34:AD34,'Rankings'!A1:T187,13,FALSE)</f>
        <v>180</v>
      </c>
      <c r="AF34" t="s" s="6">
        <v>35</v>
      </c>
      <c r="AG34" s="5">
        <v>14</v>
      </c>
      <c r="AH34" s="7">
        <f>VLOOKUP(AE34:AE34,'WR'!B1:O204,4,FALSE)</f>
      </c>
      <c r="AI34" s="7">
        <f>VLOOKUP(AE34:AE34,'WR'!B1:O204,5,FALSE)</f>
      </c>
      <c r="AJ34" s="7">
        <f>VLOOKUP(AE34:AE34,'WR'!B1:O204,6,FALSE)</f>
      </c>
      <c r="AK34" s="7">
        <f>VLOOKUP(AE34:AE34,'WR'!B1:O204,7,FALSE)</f>
      </c>
      <c r="AL34" s="7">
        <f>VLOOKUP(AE34:AE34,'WR'!B1:O204,8,FALSE)</f>
      </c>
      <c r="AM34" s="7">
        <f>VLOOKUP(AE34:AE34,'WR'!B1:O204,9,FALSE)</f>
      </c>
      <c r="AN34" s="8">
        <f>VLOOKUP(AE34:AE34,'WR'!B1:O204,13,FALSE)</f>
      </c>
      <c r="AO34" s="9">
        <f>IF(VLOOKUP(AD34:AD34,#REF!,12,FALSE)&lt;0,0,VLOOKUP(AD34:AD34,#REF!,12,FALSE))</f>
      </c>
      <c r="AP34" s="10"/>
      <c r="AQ34" s="5">
        <v>33</v>
      </c>
      <c r="AR34" t="s" s="6">
        <f>VLOOKUP(AQ34:AQ34,'Rankings'!A1:T187,18,FALSE)</f>
        <v>181</v>
      </c>
      <c r="AS34" t="s" s="6">
        <v>156</v>
      </c>
      <c r="AT34" s="5">
        <v>11</v>
      </c>
      <c r="AU34" s="7">
        <f>VLOOKUP(AR34:AR34,'TE'!B1:O98,4,FALSE)</f>
        <v>60.02637984</v>
      </c>
      <c r="AV34" s="7">
        <f>VLOOKUP(AR34:AR34,'TE'!B1:O98,5,FALSE)</f>
        <v>40.937991050880</v>
      </c>
      <c r="AW34" s="7">
        <f>VLOOKUP(AR34:AR34,'TE'!B1:O98,6,FALSE)</f>
        <v>391.016967870870</v>
      </c>
      <c r="AX34" s="7">
        <f>VLOOKUP(AR34:AR34,'TE'!B1:O98,7,FALSE)</f>
        <v>2.4562794630528</v>
      </c>
      <c r="AY34" s="8">
        <f>VLOOKUP(AR34:AR34,'TE'!B1:O98,11,FALSE)</f>
      </c>
      <c r="AZ34" s="9">
        <f>IF(VLOOKUP(AQ34:AQ34,#REF!,10,FALSE)&lt;0,0,VLOOKUP(AQ34:AQ34,#REF!,10,FALSE))</f>
      </c>
      <c r="BA34" s="11"/>
    </row>
    <row r="35" ht="13.75" customHeight="1">
      <c r="A35" s="5">
        <v>34</v>
      </c>
      <c r="B35" t="s" s="6">
        <f>VLOOKUP(A35:A35,'Rankings'!A1:T187,3,FALSE)</f>
        <v>182</v>
      </c>
      <c r="C35" t="s" s="6">
        <v>82</v>
      </c>
      <c r="D35" s="5">
        <v>10</v>
      </c>
      <c r="E35" s="7">
        <f>VLOOKUP(B35:B35,'QB'!B1:O75,4,FALSE)</f>
        <v>237.8</v>
      </c>
      <c r="F35" s="7">
        <f>VLOOKUP(B35:B35,'QB'!B1:O75,5,FALSE)</f>
        <v>149.668961214823</v>
      </c>
      <c r="G35" s="7">
        <f>VLOOKUP(B35:B35,'QB'!B1:O75,6,FALSE)</f>
        <v>1619.418160344380</v>
      </c>
      <c r="H35" s="7">
        <f>VLOOKUP(B35:B35,'QB'!B1:O75,7,FALSE)</f>
        <v>9.0364</v>
      </c>
      <c r="I35" s="7">
        <f>VLOOKUP(B35:B35,'QB'!B1:O75,8,FALSE)</f>
        <v>3.35507776822495</v>
      </c>
      <c r="J35" s="7">
        <f>VLOOKUP(B35:B35,'QB'!B1:O75,9,FALSE)</f>
        <v>4.2189</v>
      </c>
      <c r="K35" s="7">
        <f>VLOOKUP(B35:B35,'QB'!B1:O75,10,FALSE)</f>
        <v>11.5642947177765</v>
      </c>
      <c r="L35" s="7">
        <f>VLOOKUP(B35:B35,'QB'!B1:O75,11,FALSE)</f>
        <v>0.12144320779311</v>
      </c>
      <c r="M35" s="8">
        <f>VLOOKUP(B35:B35,'QB'!B1:O75,13,FALSE)</f>
      </c>
      <c r="N35" s="9">
        <f>IF(VLOOKUP(A35:A35,#REF!,14,FALSE)&lt;0,0,VLOOKUP(A35:A35,#REF!,14,FALSE))</f>
      </c>
      <c r="O35" s="10"/>
      <c r="P35" s="5">
        <v>34</v>
      </c>
      <c r="Q35" t="s" s="6">
        <f>VLOOKUP(P35:P35,'Rankings'!A1:T187,8,FALSE)</f>
        <v>183</v>
      </c>
      <c r="R35" t="s" s="6">
        <v>69</v>
      </c>
      <c r="S35" s="5">
        <v>14</v>
      </c>
      <c r="T35" s="7">
        <f>VLOOKUP(Q35:Q35,'RB'!B1:O162,4,FALSE)</f>
        <v>107.484244</v>
      </c>
      <c r="U35" s="7">
        <f>VLOOKUP(Q35:Q35,'RB'!B1:O162,5,FALSE)</f>
        <v>454.65835212</v>
      </c>
      <c r="V35" s="7">
        <f>VLOOKUP(Q35:Q35,'RB'!B1:O162,6,FALSE)</f>
        <v>3.546980052</v>
      </c>
      <c r="W35" s="7">
        <f>VLOOKUP(Q35:Q35,'RB'!B1:O162,7,FALSE)</f>
        <v>67.98926400000001</v>
      </c>
      <c r="X35" s="7">
        <f>VLOOKUP(Q35:Q35,'RB'!B1:O162,8,FALSE)</f>
        <v>51.263905056</v>
      </c>
      <c r="Y35" s="7">
        <f>VLOOKUP(Q35:Q35,'RB'!B1:O162,9,FALSE)</f>
        <v>431.642080571520</v>
      </c>
      <c r="Z35" s="7">
        <f>VLOOKUP(Q35:Q35,'RB'!B1:O162,10,FALSE)</f>
        <v>2.5631952528</v>
      </c>
      <c r="AA35" s="8">
        <f>VLOOKUP(Q35:Q35,'RB'!B1:O162,14,FALSE)</f>
      </c>
      <c r="AB35" s="9">
        <f>IF(VLOOKUP(P35:P35,#REF!,13,FALSE)&lt;0,0,VLOOKUP(P35:P35,#REF!,13,FALSE))</f>
      </c>
      <c r="AC35" s="10"/>
      <c r="AD35" s="5">
        <v>34</v>
      </c>
      <c r="AE35" t="s" s="6">
        <f>VLOOKUP(AD35:AD35,'Rankings'!A1:T187,13,FALSE)</f>
        <v>184</v>
      </c>
      <c r="AF35" t="s" s="6">
        <v>58</v>
      </c>
      <c r="AG35" s="5">
        <v>12</v>
      </c>
      <c r="AH35" s="7">
        <f>VLOOKUP(AE35:AE35,'WR'!B1:O204,4,FALSE)</f>
        <v>0</v>
      </c>
      <c r="AI35" s="7">
        <f>VLOOKUP(AE35:AE35,'WR'!B1:O204,5,FALSE)</f>
        <v>0</v>
      </c>
      <c r="AJ35" s="7">
        <f>VLOOKUP(AE35:AE35,'WR'!B1:O204,6,FALSE)</f>
        <v>125.25601088</v>
      </c>
      <c r="AK35" s="7">
        <f>VLOOKUP(AE35:AE35,'WR'!B1:O204,7,FALSE)</f>
        <v>78.28500680000001</v>
      </c>
      <c r="AL35" s="7">
        <f>VLOOKUP(AE35:AE35,'WR'!B1:O204,8,FALSE)</f>
        <v>1025.53358908</v>
      </c>
      <c r="AM35" s="7">
        <f>VLOOKUP(AE35:AE35,'WR'!B1:O204,9,FALSE)</f>
        <v>6.5759405712</v>
      </c>
      <c r="AN35" s="8">
        <f>VLOOKUP(AE35:AE35,'WR'!B1:O204,13,FALSE)</f>
      </c>
      <c r="AO35" s="9">
        <f>IF(VLOOKUP(AD35:AD35,#REF!,12,FALSE)&lt;0,0,VLOOKUP(AD35:AD35,#REF!,12,FALSE))</f>
      </c>
      <c r="AP35" s="10"/>
      <c r="AQ35" s="5">
        <v>34</v>
      </c>
      <c r="AR35" t="s" s="6">
        <f>VLOOKUP(AQ35:AQ35,'Rankings'!A1:T187,18,FALSE)</f>
        <v>185</v>
      </c>
      <c r="AS35" t="s" s="6">
        <v>82</v>
      </c>
      <c r="AT35" s="5">
        <v>10</v>
      </c>
      <c r="AU35" s="7">
        <f>VLOOKUP(AR35:AR35,'TE'!B1:O98,4,FALSE)</f>
        <v>48.35663</v>
      </c>
      <c r="AV35" s="7">
        <f>VLOOKUP(AR35:AR35,'TE'!B1:O98,5,FALSE)</f>
        <v>32.3989421</v>
      </c>
      <c r="AW35" s="7">
        <f>VLOOKUP(AR35:AR35,'TE'!B1:O98,6,FALSE)</f>
        <v>351.204532364</v>
      </c>
      <c r="AX35" s="7">
        <f>VLOOKUP(AR35:AR35,'TE'!B1:O98,7,FALSE)</f>
        <v>2.03689299046918</v>
      </c>
      <c r="AY35" s="8">
        <f>VLOOKUP(AR35:AR35,'TE'!B1:O98,11,FALSE)</f>
      </c>
      <c r="AZ35" s="9">
        <f>IF(VLOOKUP(AQ35:AQ35,#REF!,10,FALSE)&lt;0,0,VLOOKUP(AQ35:AQ35,#REF!,10,FALSE))</f>
      </c>
      <c r="BA35" s="11"/>
    </row>
    <row r="36" ht="13.75" customHeight="1">
      <c r="A36" s="5">
        <v>35</v>
      </c>
      <c r="B36" t="s" s="6">
        <f>VLOOKUP(A36:A36,'Rankings'!A1:T187,3,FALSE)</f>
        <v>186</v>
      </c>
      <c r="C36" t="s" s="6">
        <v>102</v>
      </c>
      <c r="D36" s="5">
        <v>14</v>
      </c>
      <c r="E36" s="7">
        <f>VLOOKUP(B36:B36,'QB'!B1:O75,4,FALSE)</f>
        <v>187.9969</v>
      </c>
      <c r="F36" s="7">
        <f>VLOOKUP(B36:B36,'QB'!B1:O75,5,FALSE)</f>
        <v>120.236840508710</v>
      </c>
      <c r="G36" s="7">
        <f>VLOOKUP(B36:B36,'QB'!B1:O75,6,FALSE)</f>
        <v>1260.877940656950</v>
      </c>
      <c r="H36" s="7">
        <f>VLOOKUP(B36:B36,'QB'!B1:O75,7,FALSE)</f>
        <v>6.5798915</v>
      </c>
      <c r="I36" s="7">
        <f>VLOOKUP(B36:B36,'QB'!B1:O75,8,FALSE)</f>
        <v>2.4981379886509</v>
      </c>
      <c r="J36" s="7">
        <f>VLOOKUP(B36:B36,'QB'!B1:O75,9,FALSE)</f>
        <v>0</v>
      </c>
      <c r="K36" s="7">
        <f>VLOOKUP(B36:B36,'QB'!B1:O75,10,FALSE)</f>
        <v>0</v>
      </c>
      <c r="L36" s="7">
        <f>VLOOKUP(B36:B36,'QB'!B1:O75,11,FALSE)</f>
        <v>0</v>
      </c>
      <c r="M36" s="8">
        <f>VLOOKUP(B36:B36,'QB'!B1:O75,13,FALSE)</f>
      </c>
      <c r="N36" s="9">
        <f>IF(VLOOKUP(A36:A36,#REF!,14,FALSE)&lt;0,0,VLOOKUP(A36:A36,#REF!,14,FALSE))</f>
      </c>
      <c r="O36" s="10"/>
      <c r="P36" s="5">
        <v>35</v>
      </c>
      <c r="Q36" t="s" s="6">
        <f>VLOOKUP(P36:P36,'Rankings'!A1:T187,8,FALSE)</f>
        <v>187</v>
      </c>
      <c r="R36" t="s" s="6">
        <v>87</v>
      </c>
      <c r="S36" s="5">
        <v>10</v>
      </c>
      <c r="T36" s="7">
        <f>VLOOKUP(Q36:Q36,'RB'!B1:O162,4,FALSE)</f>
      </c>
      <c r="U36" s="7">
        <f>VLOOKUP(Q36:Q36,'RB'!B1:O162,5,FALSE)</f>
      </c>
      <c r="V36" s="7">
        <f>VLOOKUP(Q36:Q36,'RB'!B1:O162,6,FALSE)</f>
      </c>
      <c r="W36" s="7">
        <f>VLOOKUP(Q36:Q36,'RB'!B1:O162,7,FALSE)</f>
      </c>
      <c r="X36" s="7">
        <f>VLOOKUP(Q36:Q36,'RB'!B1:O162,8,FALSE)</f>
      </c>
      <c r="Y36" s="7">
        <f>VLOOKUP(Q36:Q36,'RB'!B1:O162,9,FALSE)</f>
      </c>
      <c r="Z36" s="7">
        <f>VLOOKUP(Q36:Q36,'RB'!B1:O162,10,FALSE)</f>
      </c>
      <c r="AA36" s="8">
        <f>VLOOKUP(Q36:Q36,'RB'!B1:O162,14,FALSE)</f>
      </c>
      <c r="AB36" s="9">
        <f>IF(VLOOKUP(P36:P36,#REF!,13,FALSE)&lt;0,0,VLOOKUP(P36:P36,#REF!,13,FALSE))</f>
      </c>
      <c r="AC36" s="10"/>
      <c r="AD36" s="5">
        <v>35</v>
      </c>
      <c r="AE36" t="s" s="6">
        <f>VLOOKUP(AD36:AD36,'Rankings'!A1:T187,13,FALSE)</f>
        <v>188</v>
      </c>
      <c r="AF36" t="s" s="6">
        <v>89</v>
      </c>
      <c r="AG36" s="5">
        <v>7</v>
      </c>
      <c r="AH36" s="7">
        <f>VLOOKUP(AE36:AE36,'WR'!B1:O204,4,FALSE)</f>
      </c>
      <c r="AI36" s="7">
        <f>VLOOKUP(AE36:AE36,'WR'!B1:O204,5,FALSE)</f>
      </c>
      <c r="AJ36" s="7">
        <f>VLOOKUP(AE36:AE36,'WR'!B1:O204,6,FALSE)</f>
      </c>
      <c r="AK36" s="7">
        <f>VLOOKUP(AE36:AE36,'WR'!B1:O204,7,FALSE)</f>
      </c>
      <c r="AL36" s="7">
        <f>VLOOKUP(AE36:AE36,'WR'!B1:O204,8,FALSE)</f>
      </c>
      <c r="AM36" s="7">
        <f>VLOOKUP(AE36:AE36,'WR'!B1:O204,9,FALSE)</f>
      </c>
      <c r="AN36" s="8">
        <f>VLOOKUP(AE36:AE36,'WR'!B1:O204,13,FALSE)</f>
      </c>
      <c r="AO36" s="9">
        <f>IF(VLOOKUP(AD36:AD36,#REF!,12,FALSE)&lt;0,0,VLOOKUP(AD36:AD36,#REF!,12,FALSE))</f>
      </c>
      <c r="AP36" s="10"/>
      <c r="AQ36" s="5">
        <v>35</v>
      </c>
      <c r="AR36" t="s" s="6">
        <f>VLOOKUP(AQ36:AQ36,'Rankings'!A1:T187,18,FALSE)</f>
        <v>189</v>
      </c>
      <c r="AS36" t="s" s="6">
        <v>145</v>
      </c>
      <c r="AT36" s="5">
        <v>11</v>
      </c>
      <c r="AU36" s="7">
        <f>VLOOKUP(AR36:AR36,'TE'!B1:O98,4,FALSE)</f>
      </c>
      <c r="AV36" s="7">
        <f>VLOOKUP(AR36:AR36,'TE'!B1:O98,5,FALSE)</f>
      </c>
      <c r="AW36" s="7">
        <f>VLOOKUP(AR36:AR36,'TE'!B1:O98,6,FALSE)</f>
      </c>
      <c r="AX36" s="7">
        <f>VLOOKUP(AR36:AR36,'TE'!B1:O98,7,FALSE)</f>
      </c>
      <c r="AY36" s="8">
        <f>VLOOKUP(AR36:AR36,'TE'!B1:O98,11,FALSE)</f>
      </c>
      <c r="AZ36" s="9">
        <f>IF(VLOOKUP(AQ36:AQ36,#REF!,10,FALSE)&lt;0,0,VLOOKUP(AQ36:AQ36,#REF!,10,FALSE))</f>
      </c>
      <c r="BA36" s="11"/>
    </row>
    <row r="37" ht="13.75" customHeight="1">
      <c r="A37" s="5">
        <v>36</v>
      </c>
      <c r="B37" t="s" s="6">
        <f>VLOOKUP(A37:A37,'Rankings'!A1:T187,3,FALSE)</f>
        <v>190</v>
      </c>
      <c r="C37" t="s" s="6">
        <v>156</v>
      </c>
      <c r="D37" s="5">
        <v>11</v>
      </c>
      <c r="E37" s="7">
        <f>VLOOKUP(B37:B37,'QB'!B1:O75,4,FALSE)</f>
        <v>150.126</v>
      </c>
      <c r="F37" s="7">
        <f>VLOOKUP(B37:B37,'QB'!B1:O75,5,FALSE)</f>
        <v>92.927994</v>
      </c>
      <c r="G37" s="7">
        <f>VLOOKUP(B37:B37,'QB'!B1:O75,6,FALSE)</f>
        <v>1032.707340617120</v>
      </c>
      <c r="H37" s="7">
        <f>VLOOKUP(B37:B37,'QB'!B1:O75,7,FALSE)</f>
        <v>5.69977219379455</v>
      </c>
      <c r="I37" s="7">
        <f>VLOOKUP(B37:B37,'QB'!B1:O75,8,FALSE)</f>
        <v>1.52252598453514</v>
      </c>
      <c r="J37" s="7">
        <f>VLOOKUP(B37:B37,'QB'!B1:O75,9,FALSE)</f>
        <v>8.770921599999999</v>
      </c>
      <c r="K37" s="7">
        <f>VLOOKUP(B37:B37,'QB'!B1:O75,10,FALSE)</f>
        <v>32.3494267928186</v>
      </c>
      <c r="L37" s="7">
        <f>VLOOKUP(B37:B37,'QB'!B1:O75,11,FALSE)</f>
        <v>0.306982256</v>
      </c>
      <c r="M37" s="8">
        <f>VLOOKUP(B37:B37,'QB'!B1:O75,13,FALSE)</f>
      </c>
      <c r="N37" s="9">
        <f>IF(VLOOKUP(A37:A37,#REF!,14,FALSE)&lt;0,0,VLOOKUP(A37:A37,#REF!,14,FALSE))</f>
      </c>
      <c r="O37" s="10"/>
      <c r="P37" s="5">
        <v>36</v>
      </c>
      <c r="Q37" t="s" s="6">
        <f>VLOOKUP(P37:P37,'Rankings'!A1:T187,8,FALSE)</f>
        <v>191</v>
      </c>
      <c r="R37" t="s" s="6">
        <v>145</v>
      </c>
      <c r="S37" s="5">
        <v>11</v>
      </c>
      <c r="T37" s="7">
        <f>VLOOKUP(Q37:Q37,'RB'!B1:O162,4,FALSE)</f>
      </c>
      <c r="U37" s="7">
        <f>VLOOKUP(Q37:Q37,'RB'!B1:O162,5,FALSE)</f>
      </c>
      <c r="V37" s="7">
        <f>VLOOKUP(Q37:Q37,'RB'!B1:O162,6,FALSE)</f>
      </c>
      <c r="W37" s="7">
        <f>VLOOKUP(Q37:Q37,'RB'!B1:O162,7,FALSE)</f>
      </c>
      <c r="X37" s="7">
        <f>VLOOKUP(Q37:Q37,'RB'!B1:O162,8,FALSE)</f>
      </c>
      <c r="Y37" s="7">
        <f>VLOOKUP(Q37:Q37,'RB'!B1:O162,9,FALSE)</f>
      </c>
      <c r="Z37" s="7">
        <f>VLOOKUP(Q37:Q37,'RB'!B1:O162,10,FALSE)</f>
      </c>
      <c r="AA37" s="8">
        <f>VLOOKUP(Q37:Q37,'RB'!B1:O162,14,FALSE)</f>
      </c>
      <c r="AB37" s="9">
        <f>IF(VLOOKUP(P37:P37,#REF!,13,FALSE)&lt;0,0,VLOOKUP(P37:P37,#REF!,13,FALSE))</f>
      </c>
      <c r="AC37" s="10"/>
      <c r="AD37" s="5">
        <v>36</v>
      </c>
      <c r="AE37" t="s" s="6">
        <f>VLOOKUP(AD37:AD37,'Rankings'!A1:T187,13,FALSE)</f>
        <v>192</v>
      </c>
      <c r="AF37" t="s" s="6">
        <v>72</v>
      </c>
      <c r="AG37" s="5">
        <v>11</v>
      </c>
      <c r="AH37" s="7">
        <f>VLOOKUP(AE37:AE37,'WR'!B1:O204,4,FALSE)</f>
        <v>21.251872908</v>
      </c>
      <c r="AI37" s="7">
        <f>VLOOKUP(AE37:AE37,'WR'!B1:O204,5,FALSE)</f>
        <v>0.047935623565109</v>
      </c>
      <c r="AJ37" s="7">
        <f>VLOOKUP(AE37:AE37,'WR'!B1:O204,6,FALSE)</f>
        <v>124.5406932</v>
      </c>
      <c r="AK37" s="7">
        <f>VLOOKUP(AE37:AE37,'WR'!B1:O204,7,FALSE)</f>
        <v>78.2115553296</v>
      </c>
      <c r="AL37" s="7">
        <f>VLOOKUP(AE37:AE37,'WR'!B1:O204,8,FALSE)</f>
        <v>954.1166738266541</v>
      </c>
      <c r="AM37" s="7">
        <f>VLOOKUP(AE37:AE37,'WR'!B1:O204,9,FALSE)</f>
        <v>5.06030681125535</v>
      </c>
      <c r="AN37" s="8">
        <f>VLOOKUP(AE37:AE37,'WR'!B1:O204,13,FALSE)</f>
      </c>
      <c r="AO37" s="9">
        <f>IF(VLOOKUP(AD37:AD37,#REF!,12,FALSE)&lt;0,0,VLOOKUP(AD37:AD37,#REF!,12,FALSE))</f>
      </c>
      <c r="AP37" s="10"/>
      <c r="AQ37" s="5">
        <v>36</v>
      </c>
      <c r="AR37" t="s" s="6">
        <f>VLOOKUP(AQ37:AQ37,'Rankings'!A1:T187,18,FALSE)</f>
        <v>193</v>
      </c>
      <c r="AS37" t="s" s="6">
        <v>145</v>
      </c>
      <c r="AT37" s="5">
        <v>11</v>
      </c>
      <c r="AU37" s="7">
        <f>VLOOKUP(AR37:AR37,'TE'!B1:O98,4,FALSE)</f>
      </c>
      <c r="AV37" s="7">
        <f>VLOOKUP(AR37:AR37,'TE'!B1:O98,5,FALSE)</f>
      </c>
      <c r="AW37" s="7">
        <f>VLOOKUP(AR37:AR37,'TE'!B1:O98,6,FALSE)</f>
      </c>
      <c r="AX37" s="7">
        <f>VLOOKUP(AR37:AR37,'TE'!B1:O98,7,FALSE)</f>
      </c>
      <c r="AY37" s="8">
        <f>VLOOKUP(AR37:AR37,'TE'!B1:O98,11,FALSE)</f>
      </c>
      <c r="AZ37" s="9">
        <f>IF(VLOOKUP(AQ37:AQ37,#REF!,10,FALSE)&lt;0,0,VLOOKUP(AQ37:AQ37,#REF!,10,FALSE))</f>
      </c>
      <c r="BA37" s="11"/>
    </row>
    <row r="38" ht="13.75" customHeight="1">
      <c r="A38" s="5">
        <v>37</v>
      </c>
      <c r="B38" t="s" s="6">
        <f>VLOOKUP(A38:A38,'Rankings'!A1:T187,3,FALSE)</f>
        <v>194</v>
      </c>
      <c r="C38" t="s" s="6">
        <v>106</v>
      </c>
      <c r="D38" s="5">
        <v>10</v>
      </c>
      <c r="E38" s="7">
        <f>VLOOKUP(B38:B38,'QB'!B1:O75,4,FALSE)</f>
        <v>59.2329</v>
      </c>
      <c r="F38" s="7">
        <f>VLOOKUP(B38:B38,'QB'!B1:O75,5,FALSE)</f>
        <v>37.8969854955225</v>
      </c>
      <c r="G38" s="7">
        <f>VLOOKUP(B38:B38,'QB'!B1:O75,6,FALSE)</f>
        <v>410.072886727277</v>
      </c>
      <c r="H38" s="7">
        <f>VLOOKUP(B38:B38,'QB'!B1:O75,7,FALSE)</f>
        <v>2.5049663933149</v>
      </c>
      <c r="I38" s="7">
        <f>VLOOKUP(B38:B38,'QB'!B1:O75,8,FALSE)</f>
        <v>1.03503635085044</v>
      </c>
      <c r="J38" s="7">
        <f>VLOOKUP(B38:B38,'QB'!B1:O75,9,FALSE)</f>
        <v>5.27637096</v>
      </c>
      <c r="K38" s="7">
        <f>VLOOKUP(B38:B38,'QB'!B1:O75,10,FALSE)</f>
        <v>25.7815514948692</v>
      </c>
      <c r="L38" s="7">
        <f>VLOOKUP(B38:B38,'QB'!B1:O75,11,FALSE)</f>
        <v>0.126222137914134</v>
      </c>
      <c r="M38" s="8">
        <f>VLOOKUP(B38:B38,'QB'!B1:O75,13,FALSE)</f>
      </c>
      <c r="N38" s="9">
        <f>IF(VLOOKUP(A38:A38,#REF!,14,FALSE)&lt;0,0,VLOOKUP(A38:A38,#REF!,14,FALSE))</f>
      </c>
      <c r="O38" s="10"/>
      <c r="P38" s="5">
        <v>37</v>
      </c>
      <c r="Q38" t="s" s="6">
        <f>VLOOKUP(P38:P38,'Rankings'!A1:T187,8,FALSE)</f>
        <v>195</v>
      </c>
      <c r="R38" t="s" s="6">
        <v>56</v>
      </c>
      <c r="S38" s="5">
        <v>6</v>
      </c>
      <c r="T38" s="7">
        <f>VLOOKUP(Q38:Q38,'RB'!B1:O162,4,FALSE)</f>
        <v>150.40691316</v>
      </c>
      <c r="U38" s="7">
        <f>VLOOKUP(Q38:Q38,'RB'!B1:O162,5,FALSE)</f>
        <v>646.590739592699</v>
      </c>
      <c r="V38" s="7">
        <f>VLOOKUP(Q38:Q38,'RB'!B1:O162,6,FALSE)</f>
        <v>6.166683439560</v>
      </c>
      <c r="W38" s="7">
        <f>VLOOKUP(Q38:Q38,'RB'!B1:O162,7,FALSE)</f>
        <v>18.1131636</v>
      </c>
      <c r="X38" s="7">
        <f>VLOOKUP(Q38:Q38,'RB'!B1:O162,8,FALSE)</f>
        <v>12.5705355384</v>
      </c>
      <c r="Y38" s="7">
        <f>VLOOKUP(Q38:Q38,'RB'!B1:O162,9,FALSE)</f>
        <v>95.7485267669048</v>
      </c>
      <c r="Z38" s="7">
        <f>VLOOKUP(Q38:Q38,'RB'!B1:O162,10,FALSE)</f>
        <v>0.446767495130127</v>
      </c>
      <c r="AA38" s="8">
        <f>VLOOKUP(Q38:Q38,'RB'!B1:O162,14,FALSE)</f>
      </c>
      <c r="AB38" s="9">
        <f>IF(VLOOKUP(P38:P38,#REF!,13,FALSE)&lt;0,0,VLOOKUP(P38:P38,#REF!,13,FALSE))</f>
      </c>
      <c r="AC38" s="10"/>
      <c r="AD38" s="5">
        <v>37</v>
      </c>
      <c r="AE38" t="s" s="6">
        <f>VLOOKUP(AD38:AD38,'Rankings'!A1:T187,13,FALSE)</f>
        <v>196</v>
      </c>
      <c r="AF38" t="s" s="6">
        <v>117</v>
      </c>
      <c r="AG38" s="5">
        <v>5</v>
      </c>
      <c r="AH38" s="7">
        <f>VLOOKUP(AE38:AE38,'WR'!B1:O204,4,FALSE)</f>
        <v>0</v>
      </c>
      <c r="AI38" s="7">
        <f>VLOOKUP(AE38:AE38,'WR'!B1:O204,5,FALSE)</f>
        <v>0</v>
      </c>
      <c r="AJ38" s="7">
        <f>VLOOKUP(AE38:AE38,'WR'!B1:O204,6,FALSE)</f>
        <v>123.21316854</v>
      </c>
      <c r="AK38" s="7">
        <f>VLOOKUP(AE38:AE38,'WR'!B1:O204,7,FALSE)</f>
        <v>71.956490427360</v>
      </c>
      <c r="AL38" s="7">
        <f>VLOOKUP(AE38:AE38,'WR'!B1:O204,8,FALSE)</f>
        <v>978.608269812096</v>
      </c>
      <c r="AM38" s="7">
        <f>VLOOKUP(AE38:AE38,'WR'!B1:O204,9,FALSE)</f>
        <v>6.05960691954616</v>
      </c>
      <c r="AN38" s="8">
        <f>VLOOKUP(AE38:AE38,'WR'!B1:O204,13,FALSE)</f>
      </c>
      <c r="AO38" s="9">
        <f>IF(VLOOKUP(AD38:AD38,#REF!,12,FALSE)&lt;0,0,VLOOKUP(AD38:AD38,#REF!,12,FALSE))</f>
      </c>
      <c r="AP38" s="10"/>
      <c r="AQ38" s="5">
        <v>37</v>
      </c>
      <c r="AR38" t="s" s="6">
        <f>VLOOKUP(AQ38:AQ38,'Rankings'!A1:T187,18,FALSE)</f>
        <v>197</v>
      </c>
      <c r="AS38" t="s" s="6">
        <v>29</v>
      </c>
      <c r="AT38" s="5">
        <v>14</v>
      </c>
      <c r="AU38" s="7">
        <f>VLOOKUP(AR38:AR38,'TE'!B1:O98,4,FALSE)</f>
        <v>40.24713</v>
      </c>
      <c r="AV38" s="7">
        <f>VLOOKUP(AR38:AR38,'TE'!B1:O98,5,FALSE)</f>
        <v>24.83247921</v>
      </c>
      <c r="AW38" s="7">
        <f>VLOOKUP(AR38:AR38,'TE'!B1:O98,6,FALSE)</f>
        <v>276.359422049123</v>
      </c>
      <c r="AX38" s="7">
        <f>VLOOKUP(AR38:AR38,'TE'!B1:O98,7,FALSE)</f>
        <v>1.9865983368</v>
      </c>
      <c r="AY38" s="8">
        <f>VLOOKUP(AR38:AR38,'TE'!B1:O98,11,FALSE)</f>
      </c>
      <c r="AZ38" s="9">
        <f>IF(VLOOKUP(AQ38:AQ38,#REF!,10,FALSE)&lt;0,0,VLOOKUP(AQ38:AQ38,#REF!,10,FALSE))</f>
      </c>
      <c r="BA38" s="11"/>
    </row>
    <row r="39" ht="13.75" customHeight="1">
      <c r="A39" s="5">
        <v>38</v>
      </c>
      <c r="B39" t="s" s="6">
        <f>VLOOKUP(A39:A39,'Rankings'!A1:T187,3,FALSE)</f>
        <v>198</v>
      </c>
      <c r="C39" t="s" s="6">
        <v>50</v>
      </c>
      <c r="D39" s="5">
        <v>12</v>
      </c>
      <c r="E39" s="7">
        <f>VLOOKUP(B39:B39,'QB'!B1:O75,4,FALSE)</f>
      </c>
      <c r="F39" s="7">
        <f>VLOOKUP(B39:B39,'QB'!B1:O75,5,FALSE)</f>
      </c>
      <c r="G39" s="7">
        <f>VLOOKUP(B39:B39,'QB'!B1:O75,6,FALSE)</f>
      </c>
      <c r="H39" s="7">
        <f>VLOOKUP(B39:B39,'QB'!B1:O75,7,FALSE)</f>
      </c>
      <c r="I39" s="7">
        <f>VLOOKUP(B39:B39,'QB'!B1:O75,8,FALSE)</f>
      </c>
      <c r="J39" s="7">
        <f>VLOOKUP(B39:B39,'QB'!B1:O75,9,FALSE)</f>
      </c>
      <c r="K39" s="7">
        <f>VLOOKUP(B39:B39,'QB'!B1:O75,10,FALSE)</f>
      </c>
      <c r="L39" s="7">
        <f>VLOOKUP(B39:B39,'QB'!B1:O75,11,FALSE)</f>
      </c>
      <c r="M39" s="8">
        <f>VLOOKUP(B39:B39,'QB'!B1:O75,13,FALSE)</f>
      </c>
      <c r="N39" s="9">
        <f>IF(VLOOKUP(A39:A39,#REF!,14,FALSE)&lt;0,0,VLOOKUP(A39:A39,#REF!,14,FALSE))</f>
      </c>
      <c r="O39" s="10"/>
      <c r="P39" s="5">
        <v>38</v>
      </c>
      <c r="Q39" t="s" s="6">
        <f>VLOOKUP(P39:P39,'Rankings'!A1:T187,8,FALSE)</f>
        <v>199</v>
      </c>
      <c r="R39" t="s" s="6">
        <v>125</v>
      </c>
      <c r="S39" s="5">
        <v>9</v>
      </c>
      <c r="T39" s="7">
        <f>VLOOKUP(Q39:Q39,'RB'!B1:O162,4,FALSE)</f>
        <v>145.45944</v>
      </c>
      <c r="U39" s="7">
        <f>VLOOKUP(Q39:Q39,'RB'!B1:O162,5,FALSE)</f>
        <v>674.9318016</v>
      </c>
      <c r="V39" s="7">
        <f>VLOOKUP(Q39:Q39,'RB'!B1:O162,6,FALSE)</f>
        <v>4.80016152</v>
      </c>
      <c r="W39" s="7">
        <f>VLOOKUP(Q39:Q39,'RB'!B1:O162,7,FALSE)</f>
        <v>35.23296</v>
      </c>
      <c r="X39" s="7">
        <f>VLOOKUP(Q39:Q39,'RB'!B1:O162,8,FALSE)</f>
        <v>27.90450432</v>
      </c>
      <c r="Y39" s="7">
        <f>VLOOKUP(Q39:Q39,'RB'!B1:O162,9,FALSE)</f>
        <v>196.4477104128</v>
      </c>
      <c r="Z39" s="7">
        <f>VLOOKUP(Q39:Q39,'RB'!B1:O162,10,FALSE)</f>
        <v>1.171989181440</v>
      </c>
      <c r="AA39" s="8">
        <f>VLOOKUP(Q39:Q39,'RB'!B1:O162,14,FALSE)</f>
      </c>
      <c r="AB39" s="9">
        <f>IF(VLOOKUP(P39:P39,#REF!,13,FALSE)&lt;0,0,VLOOKUP(P39:P39,#REF!,13,FALSE))</f>
      </c>
      <c r="AC39" s="10"/>
      <c r="AD39" s="5">
        <v>38</v>
      </c>
      <c r="AE39" t="s" s="6">
        <f>VLOOKUP(AD39:AD39,'Rankings'!A1:T187,13,FALSE)</f>
        <v>200</v>
      </c>
      <c r="AF39" t="s" s="6">
        <v>60</v>
      </c>
      <c r="AG39" s="5">
        <v>14</v>
      </c>
      <c r="AH39" s="7">
        <f>VLOOKUP(AE39:AE39,'WR'!B1:O204,4,FALSE)</f>
        <v>106.20909936</v>
      </c>
      <c r="AI39" s="7">
        <f>VLOOKUP(AE39:AE39,'WR'!B1:O204,5,FALSE)</f>
        <v>0.09873549301924819</v>
      </c>
      <c r="AJ39" s="7">
        <f>VLOOKUP(AE39:AE39,'WR'!B1:O204,6,FALSE)</f>
        <v>109.3316224</v>
      </c>
      <c r="AK39" s="7">
        <f>VLOOKUP(AE39:AE39,'WR'!B1:O204,7,FALSE)</f>
        <v>67.238947776</v>
      </c>
      <c r="AL39" s="7">
        <f>VLOOKUP(AE39:AE39,'WR'!B1:O204,8,FALSE)</f>
        <v>970.930405885440</v>
      </c>
      <c r="AM39" s="7">
        <f>VLOOKUP(AE39:AE39,'WR'!B1:O204,9,FALSE)</f>
        <v>6.656655829824</v>
      </c>
      <c r="AN39" s="8">
        <f>VLOOKUP(AE39:AE39,'WR'!B1:O204,13,FALSE)</f>
      </c>
      <c r="AO39" s="9">
        <f>IF(VLOOKUP(AD39:AD39,#REF!,12,FALSE)&lt;0,0,VLOOKUP(AD39:AD39,#REF!,12,FALSE))</f>
      </c>
      <c r="AP39" s="10"/>
      <c r="AQ39" s="5">
        <v>38</v>
      </c>
      <c r="AR39" t="s" s="6">
        <f>VLOOKUP(AQ39:AQ39,'Rankings'!A1:T187,18,FALSE)</f>
        <v>201</v>
      </c>
      <c r="AS39" t="s" s="6">
        <v>27</v>
      </c>
      <c r="AT39" s="5">
        <v>12</v>
      </c>
      <c r="AU39" s="7">
        <f>VLOOKUP(AR39:AR39,'TE'!B1:O98,4,FALSE)</f>
      </c>
      <c r="AV39" s="7">
        <f>VLOOKUP(AR39:AR39,'TE'!B1:O98,5,FALSE)</f>
      </c>
      <c r="AW39" s="7">
        <f>VLOOKUP(AR39:AR39,'TE'!B1:O98,6,FALSE)</f>
      </c>
      <c r="AX39" s="7">
        <f>VLOOKUP(AR39:AR39,'TE'!B1:O98,7,FALSE)</f>
      </c>
      <c r="AY39" s="8">
        <f>VLOOKUP(AR39:AR39,'TE'!B1:O98,11,FALSE)</f>
      </c>
      <c r="AZ39" s="9">
        <f>IF(VLOOKUP(AQ39:AQ39,#REF!,10,FALSE)&lt;0,0,VLOOKUP(AQ39:AQ39,#REF!,10,FALSE))</f>
      </c>
      <c r="BA39" s="11"/>
    </row>
    <row r="40" ht="13.75" customHeight="1">
      <c r="A40" s="5">
        <v>39</v>
      </c>
      <c r="B40" t="s" s="6">
        <f>VLOOKUP(A40:A40,'Rankings'!A1:T187,3,FALSE)</f>
        <v>202</v>
      </c>
      <c r="C40" t="s" s="6">
        <v>39</v>
      </c>
      <c r="D40" s="5">
        <v>6</v>
      </c>
      <c r="E40" s="7">
        <f>VLOOKUP(B40:B40,'QB'!B1:O75,4,FALSE)</f>
        <v>76.176</v>
      </c>
      <c r="F40" s="7">
        <f>VLOOKUP(B40:B40,'QB'!B1:O75,5,FALSE)</f>
        <v>47.22912</v>
      </c>
      <c r="G40" s="7">
        <f>VLOOKUP(B40:B40,'QB'!B1:O75,6,FALSE)</f>
        <v>571.472352</v>
      </c>
      <c r="H40" s="7">
        <f>VLOOKUP(B40:B40,'QB'!B1:O75,7,FALSE)</f>
        <v>2.970864</v>
      </c>
      <c r="I40" s="7">
        <f>VLOOKUP(B40:B40,'QB'!B1:O75,8,FALSE)</f>
        <v>1.46410272</v>
      </c>
      <c r="J40" s="7">
        <f>VLOOKUP(B40:B40,'QB'!B1:O75,9,FALSE)</f>
        <v>4.14736</v>
      </c>
      <c r="K40" s="7">
        <f>VLOOKUP(B40:B40,'QB'!B1:O75,10,FALSE)</f>
        <v>10.783136</v>
      </c>
      <c r="L40" s="7">
        <f>VLOOKUP(B40:B40,'QB'!B1:O75,11,FALSE)</f>
        <v>0.0829472</v>
      </c>
      <c r="M40" s="8">
        <f>VLOOKUP(B40:B40,'QB'!B1:O75,13,FALSE)</f>
      </c>
      <c r="N40" s="9">
        <f>IF(VLOOKUP(A40:A40,#REF!,14,FALSE)&lt;0,0,VLOOKUP(A40:A40,#REF!,14,FALSE))</f>
      </c>
      <c r="O40" s="10"/>
      <c r="P40" s="5">
        <v>39</v>
      </c>
      <c r="Q40" t="s" s="6">
        <f>VLOOKUP(P40:P40,'Rankings'!A1:T187,8,FALSE)</f>
        <v>203</v>
      </c>
      <c r="R40" t="s" s="6">
        <v>106</v>
      </c>
      <c r="S40" s="5">
        <v>10</v>
      </c>
      <c r="T40" s="7">
        <f>VLOOKUP(Q40:Q40,'RB'!B1:O162,4,FALSE)</f>
        <v>139.38413286</v>
      </c>
      <c r="U40" s="7">
        <f>VLOOKUP(Q40:Q40,'RB'!B1:O162,5,FALSE)</f>
        <v>599.517845522525</v>
      </c>
      <c r="V40" s="7">
        <f>VLOOKUP(Q40:Q40,'RB'!B1:O162,6,FALSE)</f>
        <v>4.320908118660</v>
      </c>
      <c r="W40" s="7">
        <f>VLOOKUP(Q40:Q40,'RB'!B1:O162,7,FALSE)</f>
        <v>50.50197054</v>
      </c>
      <c r="X40" s="7">
        <f>VLOOKUP(Q40:Q40,'RB'!B1:O162,8,FALSE)</f>
        <v>40.1490665793</v>
      </c>
      <c r="Y40" s="7">
        <f>VLOOKUP(Q40:Q40,'RB'!B1:O162,9,FALSE)</f>
        <v>282.017749105474</v>
      </c>
      <c r="Z40" s="7">
        <f>VLOOKUP(Q40:Q40,'RB'!B1:O162,10,FALSE)</f>
        <v>1.13413929007891</v>
      </c>
      <c r="AA40" s="8">
        <f>VLOOKUP(Q40:Q40,'RB'!B1:O162,14,FALSE)</f>
      </c>
      <c r="AB40" s="9">
        <f>IF(VLOOKUP(P40:P40,#REF!,13,FALSE)&lt;0,0,VLOOKUP(P40:P40,#REF!,13,FALSE))</f>
      </c>
      <c r="AC40" s="10"/>
      <c r="AD40" s="5">
        <v>39</v>
      </c>
      <c r="AE40" t="s" s="6">
        <f>VLOOKUP(AD40:AD40,'Rankings'!A1:T187,13,FALSE)</f>
        <v>204</v>
      </c>
      <c r="AF40" t="s" s="6">
        <v>127</v>
      </c>
      <c r="AG40" s="5">
        <v>5</v>
      </c>
      <c r="AH40" s="7">
        <f>VLOOKUP(AE40:AE40,'WR'!B1:O204,4,FALSE)</f>
        <v>0</v>
      </c>
      <c r="AI40" s="7">
        <f>VLOOKUP(AE40:AE40,'WR'!B1:O204,5,FALSE)</f>
        <v>0</v>
      </c>
      <c r="AJ40" s="7">
        <f>VLOOKUP(AE40:AE40,'WR'!B1:O204,6,FALSE)</f>
        <v>120.60616176</v>
      </c>
      <c r="AK40" s="7">
        <f>VLOOKUP(AE40:AE40,'WR'!B1:O204,7,FALSE)</f>
        <v>78.273398982240</v>
      </c>
      <c r="AL40" s="7">
        <f>VLOOKUP(AE40:AE40,'WR'!B1:O204,8,FALSE)</f>
        <v>979.200221267822</v>
      </c>
      <c r="AM40" s="7">
        <f>VLOOKUP(AE40:AE40,'WR'!B1:O204,9,FALSE)</f>
        <v>5.94877832265024</v>
      </c>
      <c r="AN40" s="8">
        <f>VLOOKUP(AE40:AE40,'WR'!B1:O204,13,FALSE)</f>
      </c>
      <c r="AO40" s="9">
        <f>IF(VLOOKUP(AD40:AD40,#REF!,12,FALSE)&lt;0,0,VLOOKUP(AD40:AD40,#REF!,12,FALSE))</f>
      </c>
      <c r="AP40" s="10"/>
      <c r="AQ40" s="5">
        <v>39</v>
      </c>
      <c r="AR40" t="s" s="6">
        <f>VLOOKUP(AQ40:AQ40,'Rankings'!A1:T187,18,FALSE)</f>
        <v>205</v>
      </c>
      <c r="AS40" t="s" s="6">
        <v>69</v>
      </c>
      <c r="AT40" s="5">
        <v>14</v>
      </c>
      <c r="AU40" s="7">
        <f>VLOOKUP(AR40:AR40,'TE'!B1:O98,4,FALSE)</f>
        <v>45.8927532</v>
      </c>
      <c r="AV40" s="7">
        <f>VLOOKUP(AR40:AR40,'TE'!B1:O98,5,FALSE)</f>
        <v>29.7843968268</v>
      </c>
      <c r="AW40" s="7">
        <f>VLOOKUP(AR40:AR40,'TE'!B1:O98,6,FALSE)</f>
        <v>287.419429378620</v>
      </c>
      <c r="AX40" s="7">
        <f>VLOOKUP(AR40:AR40,'TE'!B1:O98,7,FALSE)</f>
        <v>2.084907777876</v>
      </c>
      <c r="AY40" s="8">
        <f>VLOOKUP(AR40:AR40,'TE'!B1:O98,11,FALSE)</f>
      </c>
      <c r="AZ40" s="9">
        <f>IF(VLOOKUP(AQ40:AQ40,#REF!,10,FALSE)&lt;0,0,VLOOKUP(AQ40:AQ40,#REF!,10,FALSE))</f>
      </c>
      <c r="BA40" s="11"/>
    </row>
    <row r="41" ht="13.75" customHeight="1">
      <c r="A41" s="5">
        <v>40</v>
      </c>
      <c r="B41" t="s" s="6">
        <f>VLOOKUP(A41:A41,'Rankings'!A1:T187,3,FALSE)</f>
        <v>206</v>
      </c>
      <c r="C41" t="s" s="6">
        <v>127</v>
      </c>
      <c r="D41" s="5">
        <v>5</v>
      </c>
      <c r="E41" s="7">
        <f>VLOOKUP(B41:B41,'QB'!B1:O75,4,FALSE)</f>
        <v>56.9757</v>
      </c>
      <c r="F41" s="7">
        <f>VLOOKUP(B41:B41,'QB'!B1:O75,5,FALSE)</f>
        <v>35.2109826</v>
      </c>
      <c r="G41" s="7">
        <f>VLOOKUP(B41:B41,'QB'!B1:O75,6,FALSE)</f>
        <v>383.095490688</v>
      </c>
      <c r="H41" s="7">
        <f>VLOOKUP(B41:B41,'QB'!B1:O75,7,FALSE)</f>
        <v>2.59442223424208</v>
      </c>
      <c r="I41" s="7">
        <f>VLOOKUP(B41:B41,'QB'!B1:O75,8,FALSE)</f>
        <v>0.638160844014949</v>
      </c>
      <c r="J41" s="7">
        <f>VLOOKUP(B41:B41,'QB'!B1:O75,9,FALSE)</f>
        <v>0</v>
      </c>
      <c r="K41" s="7">
        <f>VLOOKUP(B41:B41,'QB'!B1:O75,10,FALSE)</f>
        <v>0</v>
      </c>
      <c r="L41" s="7">
        <f>VLOOKUP(B41:B41,'QB'!B1:O75,11,FALSE)</f>
        <v>0</v>
      </c>
      <c r="M41" s="8">
        <f>VLOOKUP(B41:B41,'QB'!B1:O75,13,FALSE)</f>
      </c>
      <c r="N41" s="9">
        <f>IF(VLOOKUP(A41:A41,#REF!,14,FALSE)&lt;0,0,VLOOKUP(A41:A41,#REF!,14,FALSE))</f>
      </c>
      <c r="O41" s="10"/>
      <c r="P41" s="5">
        <v>40</v>
      </c>
      <c r="Q41" t="s" s="6">
        <f>VLOOKUP(P41:P41,'Rankings'!A1:T187,8,FALSE)</f>
        <v>207</v>
      </c>
      <c r="R41" t="s" s="6">
        <v>44</v>
      </c>
      <c r="S41" s="5">
        <v>12</v>
      </c>
      <c r="T41" s="7">
        <f>VLOOKUP(Q41:Q41,'RB'!B1:O162,4,FALSE)</f>
      </c>
      <c r="U41" s="7">
        <f>VLOOKUP(Q41:Q41,'RB'!B1:O162,5,FALSE)</f>
      </c>
      <c r="V41" s="7">
        <f>VLOOKUP(Q41:Q41,'RB'!B1:O162,6,FALSE)</f>
      </c>
      <c r="W41" s="7">
        <f>VLOOKUP(Q41:Q41,'RB'!B1:O162,7,FALSE)</f>
      </c>
      <c r="X41" s="7">
        <f>VLOOKUP(Q41:Q41,'RB'!B1:O162,8,FALSE)</f>
      </c>
      <c r="Y41" s="7">
        <f>VLOOKUP(Q41:Q41,'RB'!B1:O162,9,FALSE)</f>
      </c>
      <c r="Z41" s="7">
        <f>VLOOKUP(Q41:Q41,'RB'!B1:O162,10,FALSE)</f>
      </c>
      <c r="AA41" s="8">
        <f>VLOOKUP(Q41:Q41,'RB'!B1:O162,14,FALSE)</f>
      </c>
      <c r="AB41" s="9">
        <f>IF(VLOOKUP(P41:P41,#REF!,13,FALSE)&lt;0,0,VLOOKUP(P41:P41,#REF!,13,FALSE))</f>
      </c>
      <c r="AC41" s="10"/>
      <c r="AD41" s="5">
        <v>40</v>
      </c>
      <c r="AE41" t="s" s="6">
        <f>VLOOKUP(AD41:AD41,'Rankings'!A1:T187,13,FALSE)</f>
        <v>208</v>
      </c>
      <c r="AF41" t="s" s="6">
        <v>140</v>
      </c>
      <c r="AG41" s="5">
        <v>14</v>
      </c>
      <c r="AH41" s="7">
        <f>VLOOKUP(AE41:AE41,'WR'!B1:O204,4,FALSE)</f>
        <v>0</v>
      </c>
      <c r="AI41" s="7">
        <f>VLOOKUP(AE41:AE41,'WR'!B1:O204,5,FALSE)</f>
        <v>0</v>
      </c>
      <c r="AJ41" s="7">
        <f>VLOOKUP(AE41:AE41,'WR'!B1:O204,6,FALSE)</f>
        <v>121.057740402010</v>
      </c>
      <c r="AK41" s="7">
        <f>VLOOKUP(AE41:AE41,'WR'!B1:O204,7,FALSE)</f>
        <v>73.2399329432161</v>
      </c>
      <c r="AL41" s="7">
        <f>VLOOKUP(AE41:AE41,'WR'!B1:O204,8,FALSE)</f>
        <v>920.625957096226</v>
      </c>
      <c r="AM41" s="7">
        <f>VLOOKUP(AE41:AE41,'WR'!B1:O204,9,FALSE)</f>
        <v>6.15215436723015</v>
      </c>
      <c r="AN41" s="8">
        <f>VLOOKUP(AE41:AE41,'WR'!B1:O204,13,FALSE)</f>
      </c>
      <c r="AO41" s="9">
        <f>IF(VLOOKUP(AD41:AD41,#REF!,12,FALSE)&lt;0,0,VLOOKUP(AD41:AD41,#REF!,12,FALSE))</f>
      </c>
      <c r="AP41" s="10"/>
      <c r="AQ41" s="5">
        <v>40</v>
      </c>
      <c r="AR41" t="s" s="6">
        <f>VLOOKUP(AQ41:AQ41,'Rankings'!A1:T187,18,FALSE)</f>
        <v>209</v>
      </c>
      <c r="AS41" t="s" s="6">
        <v>156</v>
      </c>
      <c r="AT41" s="5">
        <v>11</v>
      </c>
      <c r="AU41" s="7">
        <f>VLOOKUP(AR41:AR41,'TE'!B1:O98,4,FALSE)</f>
        <v>45.31403184</v>
      </c>
      <c r="AV41" s="7">
        <f>VLOOKUP(AR41:AR41,'TE'!B1:O98,5,FALSE)</f>
        <v>31.447938096960</v>
      </c>
      <c r="AW41" s="7">
        <f>VLOOKUP(AR41:AR41,'TE'!B1:O98,6,FALSE)</f>
        <v>274.522861997336</v>
      </c>
      <c r="AX41" s="7">
        <f>VLOOKUP(AR41:AR41,'TE'!B1:O98,7,FALSE)</f>
        <v>1.63529278104192</v>
      </c>
      <c r="AY41" s="8">
        <f>VLOOKUP(AR41:AR41,'TE'!B1:O98,11,FALSE)</f>
      </c>
      <c r="AZ41" s="9">
        <f>IF(VLOOKUP(AQ41:AQ41,#REF!,10,FALSE)&lt;0,0,VLOOKUP(AQ41:AQ41,#REF!,10,FALSE))</f>
      </c>
      <c r="BA41" s="11"/>
    </row>
    <row r="42" ht="13.75" customHeight="1">
      <c r="A42" s="5">
        <v>41</v>
      </c>
      <c r="B42" s="5">
        <f>VLOOKUP(A42:A42,'Rankings'!A1:T187,3,FALSE)</f>
        <v>0</v>
      </c>
      <c r="C42" s="9"/>
      <c r="D42" s="9"/>
      <c r="E42" s="7">
        <f>VLOOKUP(B42:B42,'QB'!B1:O75,4,FALSE)</f>
        <v>0</v>
      </c>
      <c r="F42" s="7">
        <f>VLOOKUP(B42:B42,'QB'!B1:O75,5,FALSE)</f>
        <v>0</v>
      </c>
      <c r="G42" s="7">
        <f>VLOOKUP(B42:B42,'QB'!B1:O75,6,FALSE)</f>
        <v>0</v>
      </c>
      <c r="H42" s="7">
        <f>VLOOKUP(B42:B42,'QB'!B1:O75,7,FALSE)</f>
        <v>0</v>
      </c>
      <c r="I42" s="7">
        <f>VLOOKUP(B42:B42,'QB'!B1:O75,8,FALSE)</f>
        <v>0</v>
      </c>
      <c r="J42" s="7">
        <f>VLOOKUP(B42:B42,'QB'!B1:O75,9,FALSE)</f>
        <v>0</v>
      </c>
      <c r="K42" s="7">
        <f>VLOOKUP(B42:B42,'QB'!B1:O75,10,FALSE)</f>
        <v>0</v>
      </c>
      <c r="L42" s="7">
        <f>VLOOKUP(B42:B42,'QB'!B1:O75,11,FALSE)</f>
        <v>0</v>
      </c>
      <c r="M42" s="8">
        <f>VLOOKUP(B42:B42,'QB'!B1:O75,13,FALSE)</f>
      </c>
      <c r="N42" s="9">
        <f>IF(VLOOKUP(A42:A42,#REF!,14,FALSE)&lt;0,0,VLOOKUP(A42:A42,#REF!,14,FALSE))</f>
      </c>
      <c r="O42" s="10"/>
      <c r="P42" s="5">
        <v>41</v>
      </c>
      <c r="Q42" t="s" s="6">
        <f>VLOOKUP(P42:P42,'Rankings'!A1:T187,8,FALSE)</f>
        <v>210</v>
      </c>
      <c r="R42" t="s" s="6">
        <v>87</v>
      </c>
      <c r="S42" s="5">
        <v>10</v>
      </c>
      <c r="T42" s="7">
        <f>VLOOKUP(Q42:Q42,'RB'!B1:O162,4,FALSE)</f>
      </c>
      <c r="U42" s="7">
        <f>VLOOKUP(Q42:Q42,'RB'!B1:O162,5,FALSE)</f>
      </c>
      <c r="V42" s="7">
        <f>VLOOKUP(Q42:Q42,'RB'!B1:O162,6,FALSE)</f>
      </c>
      <c r="W42" s="7">
        <f>VLOOKUP(Q42:Q42,'RB'!B1:O162,7,FALSE)</f>
      </c>
      <c r="X42" s="7">
        <f>VLOOKUP(Q42:Q42,'RB'!B1:O162,8,FALSE)</f>
      </c>
      <c r="Y42" s="7">
        <f>VLOOKUP(Q42:Q42,'RB'!B1:O162,9,FALSE)</f>
      </c>
      <c r="Z42" s="7">
        <f>VLOOKUP(Q42:Q42,'RB'!B1:O162,10,FALSE)</f>
      </c>
      <c r="AA42" s="8">
        <f>VLOOKUP(Q42:Q42,'RB'!B1:O162,14,FALSE)</f>
      </c>
      <c r="AB42" s="9">
        <f>IF(VLOOKUP(P42:P42,#REF!,13,FALSE)&lt;0,0,VLOOKUP(P42:P42,#REF!,13,FALSE))</f>
      </c>
      <c r="AC42" s="10"/>
      <c r="AD42" s="5">
        <v>41</v>
      </c>
      <c r="AE42" t="s" s="6">
        <f>VLOOKUP(AD42:AD42,'Rankings'!A1:T187,13,FALSE)</f>
        <v>211</v>
      </c>
      <c r="AF42" t="s" s="6">
        <v>53</v>
      </c>
      <c r="AG42" s="5">
        <v>10</v>
      </c>
      <c r="AH42" s="7">
        <f>VLOOKUP(AE42:AE42,'WR'!B1:O204,4,FALSE)</f>
        <v>29.21069536</v>
      </c>
      <c r="AI42" s="7">
        <f>VLOOKUP(AE42:AE42,'WR'!B1:O204,5,FALSE)</f>
        <v>0.05036537541904</v>
      </c>
      <c r="AJ42" s="7">
        <f>VLOOKUP(AE42:AE42,'WR'!B1:O204,6,FALSE)</f>
        <v>100.9259664</v>
      </c>
      <c r="AK42" s="7">
        <f>VLOOKUP(AE42:AE42,'WR'!B1:O204,7,FALSE)</f>
        <v>58.8398384112</v>
      </c>
      <c r="AL42" s="7">
        <f>VLOOKUP(AE42:AE42,'WR'!B1:O204,8,FALSE)</f>
        <v>850.235665041840</v>
      </c>
      <c r="AM42" s="7">
        <f>VLOOKUP(AE42:AE42,'WR'!B1:O204,9,FALSE)</f>
        <v>6.36647051609184</v>
      </c>
      <c r="AN42" s="8">
        <f>VLOOKUP(AE42:AE42,'WR'!B1:O204,13,FALSE)</f>
      </c>
      <c r="AO42" s="9">
        <f>IF(VLOOKUP(AD42:AD42,#REF!,12,FALSE)&lt;0,0,VLOOKUP(AD42:AD42,#REF!,12,FALSE))</f>
      </c>
      <c r="AP42" s="10"/>
      <c r="AQ42" s="5">
        <v>41</v>
      </c>
      <c r="AR42" t="s" s="6">
        <f>VLOOKUP(AQ42:AQ42,'Rankings'!A1:T187,18,FALSE)</f>
        <v>212</v>
      </c>
      <c r="AS42" t="s" s="6">
        <v>127</v>
      </c>
      <c r="AT42" s="5">
        <v>5</v>
      </c>
      <c r="AU42" s="7">
        <f>VLOOKUP(AR42:AR42,'TE'!B1:O98,4,FALSE)</f>
        <v>34.06007346</v>
      </c>
      <c r="AV42" s="7">
        <f>VLOOKUP(AR42:AR42,'TE'!B1:O98,5,FALSE)</f>
        <v>24.489192817740</v>
      </c>
      <c r="AW42" s="7">
        <f>VLOOKUP(AR42:AR42,'TE'!B1:O98,6,FALSE)</f>
        <v>242.137023873022</v>
      </c>
      <c r="AX42" s="7">
        <f>VLOOKUP(AR42:AR42,'TE'!B1:O98,7,FALSE)</f>
        <v>2.5713652458627</v>
      </c>
      <c r="AY42" s="8">
        <f>VLOOKUP(AR42:AR42,'TE'!B1:O98,11,FALSE)</f>
      </c>
      <c r="AZ42" s="9">
        <f>IF(VLOOKUP(AQ42:AQ42,#REF!,10,FALSE)&lt;0,0,VLOOKUP(AQ42:AQ42,#REF!,10,FALSE))</f>
      </c>
      <c r="BA42" s="11"/>
    </row>
    <row r="43" ht="13.75" customHeight="1">
      <c r="A43" s="5">
        <v>42</v>
      </c>
      <c r="B43" s="5">
        <f>VLOOKUP(A43:A43,'Rankings'!A1:T187,3,FALSE)</f>
        <v>0</v>
      </c>
      <c r="C43" s="9"/>
      <c r="D43" s="9"/>
      <c r="E43" s="7">
        <f>VLOOKUP(B43:B43,'QB'!B1:O75,4,FALSE)</f>
        <v>0</v>
      </c>
      <c r="F43" s="7">
        <f>VLOOKUP(B43:B43,'QB'!B1:O75,5,FALSE)</f>
        <v>0</v>
      </c>
      <c r="G43" s="7">
        <f>VLOOKUP(B43:B43,'QB'!B1:O75,6,FALSE)</f>
        <v>0</v>
      </c>
      <c r="H43" s="7">
        <f>VLOOKUP(B43:B43,'QB'!B1:O75,7,FALSE)</f>
        <v>0</v>
      </c>
      <c r="I43" s="7">
        <f>VLOOKUP(B43:B43,'QB'!B1:O75,8,FALSE)</f>
        <v>0</v>
      </c>
      <c r="J43" s="7">
        <f>VLOOKUP(B43:B43,'QB'!B1:O75,9,FALSE)</f>
        <v>0</v>
      </c>
      <c r="K43" s="7">
        <f>VLOOKUP(B43:B43,'QB'!B1:O75,10,FALSE)</f>
        <v>0</v>
      </c>
      <c r="L43" s="7">
        <f>VLOOKUP(B43:B43,'QB'!B1:O75,11,FALSE)</f>
        <v>0</v>
      </c>
      <c r="M43" s="8">
        <f>VLOOKUP(B43:B43,'QB'!B1:O75,13,FALSE)</f>
      </c>
      <c r="N43" s="9">
        <f>IF(VLOOKUP(A43:A43,#REF!,14,FALSE)&lt;0,0,VLOOKUP(A43:A43,#REF!,14,FALSE))</f>
      </c>
      <c r="O43" s="10"/>
      <c r="P43" s="5">
        <v>42</v>
      </c>
      <c r="Q43" t="s" s="6">
        <f>VLOOKUP(P43:P43,'Rankings'!A1:T187,8,FALSE)</f>
        <v>213</v>
      </c>
      <c r="R43" t="s" s="6">
        <v>127</v>
      </c>
      <c r="S43" s="5">
        <v>5</v>
      </c>
      <c r="T43" s="7">
        <f>VLOOKUP(Q43:Q43,'RB'!B1:O162,4,FALSE)</f>
        <v>154.53522294</v>
      </c>
      <c r="U43" s="7">
        <f>VLOOKUP(Q43:Q43,'RB'!B1:O162,5,FALSE)</f>
        <v>696.492269567338</v>
      </c>
      <c r="V43" s="7">
        <f>VLOOKUP(Q43:Q43,'RB'!B1:O162,6,FALSE)</f>
        <v>5.254197579960</v>
      </c>
      <c r="W43" s="7">
        <f>VLOOKUP(Q43:Q43,'RB'!B1:O162,7,FALSE)</f>
        <v>35.17679718</v>
      </c>
      <c r="X43" s="7">
        <f>VLOOKUP(Q43:Q43,'RB'!B1:O162,8,FALSE)</f>
        <v>25.5031779555</v>
      </c>
      <c r="Y43" s="7">
        <f>VLOOKUP(Q43:Q43,'RB'!B1:O162,9,FALSE)</f>
        <v>188.826462204282</v>
      </c>
      <c r="Z43" s="7">
        <f>VLOOKUP(Q43:Q43,'RB'!B1:O162,10,FALSE)</f>
        <v>1.36829109975146</v>
      </c>
      <c r="AA43" s="8">
        <f>VLOOKUP(Q43:Q43,'RB'!B1:O162,14,FALSE)</f>
      </c>
      <c r="AB43" s="9">
        <f>IF(VLOOKUP(P43:P43,#REF!,13,FALSE)&lt;0,0,VLOOKUP(P43:P43,#REF!,13,FALSE))</f>
      </c>
      <c r="AC43" s="10"/>
      <c r="AD43" s="5">
        <v>42</v>
      </c>
      <c r="AE43" t="s" s="6">
        <f>VLOOKUP(AD43:AD43,'Rankings'!A1:T187,13,FALSE)</f>
        <v>214</v>
      </c>
      <c r="AF43" t="s" s="6">
        <v>53</v>
      </c>
      <c r="AG43" s="5">
        <v>10</v>
      </c>
      <c r="AH43" s="7">
        <f>VLOOKUP(AE43:AE43,'WR'!B1:O204,4,FALSE)</f>
        <v>0</v>
      </c>
      <c r="AI43" s="7">
        <f>VLOOKUP(AE43:AE43,'WR'!B1:O204,5,FALSE)</f>
        <v>0</v>
      </c>
      <c r="AJ43" s="7">
        <f>VLOOKUP(AE43:AE43,'WR'!B1:O204,6,FALSE)</f>
        <v>108.9088112</v>
      </c>
      <c r="AK43" s="7">
        <f>VLOOKUP(AE43:AE43,'WR'!B1:O204,7,FALSE)</f>
        <v>68.9392774896</v>
      </c>
      <c r="AL43" s="7">
        <f>VLOOKUP(AE43:AE43,'WR'!B1:O204,8,FALSE)</f>
        <v>818.9986165764479</v>
      </c>
      <c r="AM43" s="7">
        <f>VLOOKUP(AE43:AE43,'WR'!B1:O204,9,FALSE)</f>
        <v>7.17580973937094</v>
      </c>
      <c r="AN43" s="8">
        <f>VLOOKUP(AE43:AE43,'WR'!B1:O204,13,FALSE)</f>
      </c>
      <c r="AO43" s="9">
        <f>IF(VLOOKUP(AD43:AD43,#REF!,12,FALSE)&lt;0,0,VLOOKUP(AD43:AD43,#REF!,12,FALSE))</f>
      </c>
      <c r="AP43" s="10"/>
      <c r="AQ43" s="5">
        <v>42</v>
      </c>
      <c r="AR43" t="s" s="6">
        <f>VLOOKUP(AQ43:AQ43,'Rankings'!A1:T187,18,FALSE)</f>
        <v>215</v>
      </c>
      <c r="AS43" t="s" s="6">
        <v>29</v>
      </c>
      <c r="AT43" s="5">
        <v>14</v>
      </c>
      <c r="AU43" s="7">
        <f>VLOOKUP(AR43:AR43,'TE'!B1:O98,4,FALSE)</f>
        <v>33.2709608</v>
      </c>
      <c r="AV43" s="7">
        <f>VLOOKUP(AR43:AR43,'TE'!B1:O98,5,FALSE)</f>
        <v>20.3950989704</v>
      </c>
      <c r="AW43" s="7">
        <f>VLOOKUP(AR43:AR43,'TE'!B1:O98,6,FALSE)</f>
        <v>237.348463044346</v>
      </c>
      <c r="AX43" s="7">
        <f>VLOOKUP(AR43:AR43,'TE'!B1:O98,7,FALSE)</f>
        <v>2.3046461836552</v>
      </c>
      <c r="AY43" s="8">
        <f>VLOOKUP(AR43:AR43,'TE'!B1:O98,11,FALSE)</f>
      </c>
      <c r="AZ43" s="9">
        <f>IF(VLOOKUP(AQ43:AQ43,#REF!,10,FALSE)&lt;0,0,VLOOKUP(AQ43:AQ43,#REF!,10,FALSE))</f>
      </c>
      <c r="BA43" s="11"/>
    </row>
    <row r="44" ht="13.75" customHeight="1">
      <c r="A44" s="5">
        <v>43</v>
      </c>
      <c r="B44" s="5">
        <f>VLOOKUP(A44:A44,'Rankings'!A1:T187,3,FALSE)</f>
        <v>0</v>
      </c>
      <c r="C44" s="9"/>
      <c r="D44" s="9"/>
      <c r="E44" s="7">
        <f>VLOOKUP(B44:B44,'QB'!B1:O75,4,FALSE)</f>
        <v>0</v>
      </c>
      <c r="F44" s="7">
        <f>VLOOKUP(B44:B44,'QB'!B1:O75,5,FALSE)</f>
        <v>0</v>
      </c>
      <c r="G44" s="7">
        <f>VLOOKUP(B44:B44,'QB'!B1:O75,6,FALSE)</f>
        <v>0</v>
      </c>
      <c r="H44" s="7">
        <f>VLOOKUP(B44:B44,'QB'!B1:O75,7,FALSE)</f>
        <v>0</v>
      </c>
      <c r="I44" s="7">
        <f>VLOOKUP(B44:B44,'QB'!B1:O75,8,FALSE)</f>
        <v>0</v>
      </c>
      <c r="J44" s="7">
        <f>VLOOKUP(B44:B44,'QB'!B1:O75,9,FALSE)</f>
        <v>0</v>
      </c>
      <c r="K44" s="7">
        <f>VLOOKUP(B44:B44,'QB'!B1:O75,10,FALSE)</f>
        <v>0</v>
      </c>
      <c r="L44" s="7">
        <f>VLOOKUP(B44:B44,'QB'!B1:O75,11,FALSE)</f>
        <v>0</v>
      </c>
      <c r="M44" s="8">
        <f>VLOOKUP(B44:B44,'QB'!B1:O75,13,FALSE)</f>
      </c>
      <c r="N44" s="9">
        <f>IF(VLOOKUP(A44:A44,#REF!,14,FALSE)&lt;0,0,VLOOKUP(A44:A44,#REF!,14,FALSE))</f>
      </c>
      <c r="O44" s="10"/>
      <c r="P44" s="5">
        <v>43</v>
      </c>
      <c r="Q44" t="s" s="6">
        <f>VLOOKUP(P44:P44,'Rankings'!A1:T187,8,FALSE)</f>
        <v>216</v>
      </c>
      <c r="R44" t="s" s="6">
        <v>21</v>
      </c>
      <c r="S44" s="5">
        <v>9</v>
      </c>
      <c r="T44" s="7">
        <f>VLOOKUP(Q44:Q44,'RB'!B1:O162,4,FALSE)</f>
        <v>119.96092584</v>
      </c>
      <c r="U44" s="7">
        <f>VLOOKUP(Q44:Q44,'RB'!B1:O162,5,FALSE)</f>
        <v>537.4249477632</v>
      </c>
      <c r="V44" s="7">
        <f>VLOOKUP(Q44:Q44,'RB'!B1:O162,6,FALSE)</f>
        <v>5.278280736960</v>
      </c>
      <c r="W44" s="7">
        <f>VLOOKUP(Q44:Q44,'RB'!B1:O162,7,FALSE)</f>
        <v>12.24828108</v>
      </c>
      <c r="X44" s="7">
        <f>VLOOKUP(Q44:Q44,'RB'!B1:O162,8,FALSE)</f>
        <v>8.573796756</v>
      </c>
      <c r="Y44" s="7">
        <f>VLOOKUP(Q44:Q44,'RB'!B1:O162,9,FALSE)</f>
        <v>67.5394943982416</v>
      </c>
      <c r="Z44" s="7">
        <f>VLOOKUP(Q44:Q44,'RB'!B1:O162,10,FALSE)</f>
        <v>0.340367025882318</v>
      </c>
      <c r="AA44" s="8">
        <f>VLOOKUP(Q44:Q44,'RB'!B1:O162,14,FALSE)</f>
      </c>
      <c r="AB44" s="9">
        <f>IF(VLOOKUP(P44:P44,#REF!,13,FALSE)&lt;0,0,VLOOKUP(P44:P44,#REF!,13,FALSE))</f>
      </c>
      <c r="AC44" s="10"/>
      <c r="AD44" s="5">
        <v>43</v>
      </c>
      <c r="AE44" t="s" s="6">
        <f>VLOOKUP(AD44:AD44,'Rankings'!A1:T187,13,FALSE)</f>
        <v>217</v>
      </c>
      <c r="AF44" t="s" s="6">
        <v>89</v>
      </c>
      <c r="AG44" s="5">
        <v>7</v>
      </c>
      <c r="AH44" s="7">
        <f>VLOOKUP(AE44:AE44,'WR'!B1:O204,4,FALSE)</f>
      </c>
      <c r="AI44" s="7">
        <f>VLOOKUP(AE44:AE44,'WR'!B1:O204,5,FALSE)</f>
      </c>
      <c r="AJ44" s="7">
        <f>VLOOKUP(AE44:AE44,'WR'!B1:O204,6,FALSE)</f>
      </c>
      <c r="AK44" s="7">
        <f>VLOOKUP(AE44:AE44,'WR'!B1:O204,7,FALSE)</f>
      </c>
      <c r="AL44" s="7">
        <f>VLOOKUP(AE44:AE44,'WR'!B1:O204,8,FALSE)</f>
      </c>
      <c r="AM44" s="7">
        <f>VLOOKUP(AE44:AE44,'WR'!B1:O204,9,FALSE)</f>
      </c>
      <c r="AN44" s="8">
        <f>VLOOKUP(AE44:AE44,'WR'!B1:O204,13,FALSE)</f>
      </c>
      <c r="AO44" s="9">
        <f>IF(VLOOKUP(AD44:AD44,#REF!,12,FALSE)&lt;0,0,VLOOKUP(AD44:AD44,#REF!,12,FALSE))</f>
      </c>
      <c r="AP44" s="10"/>
      <c r="AQ44" s="5">
        <v>43</v>
      </c>
      <c r="AR44" t="s" s="6">
        <f>VLOOKUP(AQ44:AQ44,'Rankings'!A1:T187,18,FALSE)</f>
        <v>218</v>
      </c>
      <c r="AS44" t="s" s="6">
        <v>56</v>
      </c>
      <c r="AT44" s="5">
        <v>6</v>
      </c>
      <c r="AU44" s="7">
        <f>VLOOKUP(AR44:AR44,'TE'!B1:O98,4,FALSE)</f>
        <v>31.99992236</v>
      </c>
      <c r="AV44" s="7">
        <f>VLOOKUP(AR44:AR44,'TE'!B1:O98,5,FALSE)</f>
        <v>21.663947437720</v>
      </c>
      <c r="AW44" s="7">
        <f>VLOOKUP(AR44:AR44,'TE'!B1:O98,6,FALSE)</f>
        <v>221.431238817043</v>
      </c>
      <c r="AX44" s="7">
        <f>VLOOKUP(AR44:AR44,'TE'!B1:O98,7,FALSE)</f>
        <v>1.30379443255227</v>
      </c>
      <c r="AY44" s="8">
        <f>VLOOKUP(AR44:AR44,'TE'!B1:O98,11,FALSE)</f>
      </c>
      <c r="AZ44" s="9">
        <f>IF(VLOOKUP(AQ44:AQ44,#REF!,10,FALSE)&lt;0,0,VLOOKUP(AQ44:AQ44,#REF!,10,FALSE))</f>
      </c>
      <c r="BA44" s="11"/>
    </row>
    <row r="45" ht="13.75" customHeight="1">
      <c r="A45" s="5">
        <v>44</v>
      </c>
      <c r="B45" s="5">
        <f>VLOOKUP(A45:A45,'Rankings'!A1:T187,3,FALSE)</f>
        <v>0</v>
      </c>
      <c r="C45" s="9"/>
      <c r="D45" s="9"/>
      <c r="E45" s="7">
        <f>VLOOKUP(B45:B45,'QB'!B1:O75,4,FALSE)</f>
        <v>0</v>
      </c>
      <c r="F45" s="7">
        <f>VLOOKUP(B45:B45,'QB'!B1:O75,5,FALSE)</f>
        <v>0</v>
      </c>
      <c r="G45" s="7">
        <f>VLOOKUP(B45:B45,'QB'!B1:O75,6,FALSE)</f>
        <v>0</v>
      </c>
      <c r="H45" s="7">
        <f>VLOOKUP(B45:B45,'QB'!B1:O75,7,FALSE)</f>
        <v>0</v>
      </c>
      <c r="I45" s="7">
        <f>VLOOKUP(B45:B45,'QB'!B1:O75,8,FALSE)</f>
        <v>0</v>
      </c>
      <c r="J45" s="7">
        <f>VLOOKUP(B45:B45,'QB'!B1:O75,9,FALSE)</f>
        <v>0</v>
      </c>
      <c r="K45" s="7">
        <f>VLOOKUP(B45:B45,'QB'!B1:O75,10,FALSE)</f>
        <v>0</v>
      </c>
      <c r="L45" s="7">
        <f>VLOOKUP(B45:B45,'QB'!B1:O75,11,FALSE)</f>
        <v>0</v>
      </c>
      <c r="M45" s="8">
        <f>VLOOKUP(B45:B45,'QB'!B1:O75,13,FALSE)</f>
      </c>
      <c r="N45" s="9">
        <f>IF(VLOOKUP(A45:A45,#REF!,14,FALSE)&lt;0,0,VLOOKUP(A45:A45,#REF!,14,FALSE))</f>
      </c>
      <c r="O45" s="10"/>
      <c r="P45" s="5">
        <v>44</v>
      </c>
      <c r="Q45" t="s" s="6">
        <f>VLOOKUP(P45:P45,'Rankings'!A1:T187,8,FALSE)</f>
        <v>219</v>
      </c>
      <c r="R45" t="s" s="6">
        <v>25</v>
      </c>
      <c r="S45" s="5">
        <v>6</v>
      </c>
      <c r="T45" s="7">
        <f>VLOOKUP(Q45:Q45,'RB'!B1:O162,4,FALSE)</f>
        <v>71.43808</v>
      </c>
      <c r="U45" s="7">
        <f>VLOOKUP(Q45:Q45,'RB'!B1:O162,5,FALSE)</f>
        <v>307.183744</v>
      </c>
      <c r="V45" s="7">
        <f>VLOOKUP(Q45:Q45,'RB'!B1:O162,6,FALSE)</f>
        <v>2.35745664</v>
      </c>
      <c r="W45" s="7">
        <f>VLOOKUP(Q45:Q45,'RB'!B1:O162,7,FALSE)</f>
        <v>20.170752</v>
      </c>
      <c r="X45" s="7">
        <f>VLOOKUP(Q45:Q45,'RB'!B1:O162,8,FALSE)</f>
        <v>17.084626944</v>
      </c>
      <c r="Y45" s="7">
        <f>VLOOKUP(Q45:Q45,'RB'!B1:O162,9,FALSE)</f>
        <v>133.2600901632</v>
      </c>
      <c r="Z45" s="7">
        <f>VLOOKUP(Q45:Q45,'RB'!B1:O162,10,FALSE)</f>
        <v>0.820062093312</v>
      </c>
      <c r="AA45" s="8">
        <f>VLOOKUP(Q45:Q45,'RB'!B1:O162,14,FALSE)</f>
      </c>
      <c r="AB45" s="9">
        <f>IF(VLOOKUP(P45:P45,#REF!,13,FALSE)&lt;0,0,VLOOKUP(P45:P45,#REF!,13,FALSE))</f>
      </c>
      <c r="AC45" s="10"/>
      <c r="AD45" s="5">
        <v>44</v>
      </c>
      <c r="AE45" t="s" s="6">
        <f>VLOOKUP(AD45:AD45,'Rankings'!A1:T187,13,FALSE)</f>
        <v>220</v>
      </c>
      <c r="AF45" t="s" s="6">
        <v>37</v>
      </c>
      <c r="AG45" s="5">
        <v>12</v>
      </c>
      <c r="AH45" s="7">
        <f>VLOOKUP(AE45:AE45,'WR'!B1:O204,4,FALSE)</f>
        <v>0</v>
      </c>
      <c r="AI45" s="7">
        <f>VLOOKUP(AE45:AE45,'WR'!B1:O204,5,FALSE)</f>
        <v>0</v>
      </c>
      <c r="AJ45" s="7">
        <f>VLOOKUP(AE45:AE45,'WR'!B1:O204,6,FALSE)</f>
        <v>109.02219328</v>
      </c>
      <c r="AK45" s="7">
        <f>VLOOKUP(AE45:AE45,'WR'!B1:O204,7,FALSE)</f>
        <v>64.3230940352</v>
      </c>
      <c r="AL45" s="7">
        <f>VLOOKUP(AE45:AE45,'WR'!B1:O204,8,FALSE)</f>
        <v>896.903685141872</v>
      </c>
      <c r="AM45" s="7">
        <f>VLOOKUP(AE45:AE45,'WR'!B1:O204,9,FALSE)</f>
        <v>6.13608587325344</v>
      </c>
      <c r="AN45" s="8">
        <f>VLOOKUP(AE45:AE45,'WR'!B1:O204,13,FALSE)</f>
      </c>
      <c r="AO45" s="9">
        <f>IF(VLOOKUP(AD45:AD45,#REF!,12,FALSE)&lt;0,0,VLOOKUP(AD45:AD45,#REF!,12,FALSE))</f>
      </c>
      <c r="AP45" s="10"/>
      <c r="AQ45" s="5">
        <v>44</v>
      </c>
      <c r="AR45" t="s" s="6">
        <f>VLOOKUP(AQ45:AQ45,'Rankings'!A1:T187,18,FALSE)</f>
        <v>221</v>
      </c>
      <c r="AS45" t="s" s="6">
        <v>39</v>
      </c>
      <c r="AT45" s="5">
        <v>6</v>
      </c>
      <c r="AU45" s="7">
        <f>VLOOKUP(AR45:AR45,'TE'!B1:O98,4,FALSE)</f>
        <v>36.082032</v>
      </c>
      <c r="AV45" s="7">
        <f>VLOOKUP(AR45:AR45,'TE'!B1:O98,5,FALSE)</f>
        <v>23.200746576</v>
      </c>
      <c r="AW45" s="7">
        <f>VLOOKUP(AR45:AR45,'TE'!B1:O98,6,FALSE)</f>
        <v>220.661668387561</v>
      </c>
      <c r="AX45" s="7">
        <f>VLOOKUP(AR45:AR45,'TE'!B1:O98,7,FALSE)</f>
        <v>1.577650767168</v>
      </c>
      <c r="AY45" s="8">
        <f>VLOOKUP(AR45:AR45,'TE'!B1:O98,11,FALSE)</f>
      </c>
      <c r="AZ45" s="9">
        <f>IF(VLOOKUP(AQ45:AQ45,#REF!,10,FALSE)&lt;0,0,VLOOKUP(AQ45:AQ45,#REF!,10,FALSE))</f>
      </c>
      <c r="BA45" s="11"/>
    </row>
    <row r="46" ht="13.75" customHeight="1">
      <c r="A46" s="5">
        <v>45</v>
      </c>
      <c r="B46" s="5">
        <f>VLOOKUP(A46:A46,'Rankings'!A1:T187,3,FALSE)</f>
        <v>0</v>
      </c>
      <c r="C46" s="9"/>
      <c r="D46" s="9"/>
      <c r="E46" s="7">
        <f>VLOOKUP(B46:B46,'QB'!B1:O75,4,FALSE)</f>
        <v>0</v>
      </c>
      <c r="F46" s="7">
        <f>VLOOKUP(B46:B46,'QB'!B1:O75,5,FALSE)</f>
        <v>0</v>
      </c>
      <c r="G46" s="7">
        <f>VLOOKUP(B46:B46,'QB'!B1:O75,6,FALSE)</f>
        <v>0</v>
      </c>
      <c r="H46" s="7">
        <f>VLOOKUP(B46:B46,'QB'!B1:O75,7,FALSE)</f>
        <v>0</v>
      </c>
      <c r="I46" s="7">
        <f>VLOOKUP(B46:B46,'QB'!B1:O75,8,FALSE)</f>
        <v>0</v>
      </c>
      <c r="J46" s="7">
        <f>VLOOKUP(B46:B46,'QB'!B1:O75,9,FALSE)</f>
        <v>0</v>
      </c>
      <c r="K46" s="7">
        <f>VLOOKUP(B46:B46,'QB'!B1:O75,10,FALSE)</f>
        <v>0</v>
      </c>
      <c r="L46" s="7">
        <f>VLOOKUP(B46:B46,'QB'!B1:O75,11,FALSE)</f>
        <v>0</v>
      </c>
      <c r="M46" s="8">
        <f>VLOOKUP(B46:B46,'QB'!B1:O75,13,FALSE)</f>
      </c>
      <c r="N46" s="9">
        <f>IF(VLOOKUP(A46:A46,#REF!,14,FALSE)&lt;0,0,VLOOKUP(A46:A46,#REF!,14,FALSE))</f>
      </c>
      <c r="O46" s="10"/>
      <c r="P46" s="5">
        <v>45</v>
      </c>
      <c r="Q46" t="s" s="6">
        <f>VLOOKUP(P46:P46,'Rankings'!A1:T187,8,FALSE)</f>
        <v>222</v>
      </c>
      <c r="R46" t="s" s="6">
        <v>23</v>
      </c>
      <c r="S46" s="5">
        <v>7</v>
      </c>
      <c r="T46" s="7">
        <f>VLOOKUP(Q46:Q46,'RB'!B1:O162,4,FALSE)</f>
        <v>157.23885576</v>
      </c>
      <c r="U46" s="7">
        <f>VLOOKUP(Q46:Q46,'RB'!B1:O162,5,FALSE)</f>
        <v>638.3897543856</v>
      </c>
      <c r="V46" s="7">
        <f>VLOOKUP(Q46:Q46,'RB'!B1:O162,6,FALSE)</f>
        <v>5.817837663120</v>
      </c>
      <c r="W46" s="7">
        <f>VLOOKUP(Q46:Q46,'RB'!B1:O162,7,FALSE)</f>
        <v>38.41944372</v>
      </c>
      <c r="X46" s="7">
        <f>VLOOKUP(Q46:Q46,'RB'!B1:O162,8,FALSE)</f>
        <v>29.0066800086</v>
      </c>
      <c r="Y46" s="7">
        <f>VLOOKUP(Q46:Q46,'RB'!B1:O162,9,FALSE)</f>
        <v>203.597270807901</v>
      </c>
      <c r="Z46" s="7">
        <f>VLOOKUP(Q46:Q46,'RB'!B1:O162,10,FALSE)</f>
        <v>1.17185791519962</v>
      </c>
      <c r="AA46" s="8">
        <f>VLOOKUP(Q46:Q46,'RB'!B1:O162,14,FALSE)</f>
      </c>
      <c r="AB46" s="9">
        <f>IF(VLOOKUP(P46:P46,#REF!,13,FALSE)&lt;0,0,VLOOKUP(P46:P46,#REF!,13,FALSE))</f>
      </c>
      <c r="AC46" s="10"/>
      <c r="AD46" s="5">
        <v>45</v>
      </c>
      <c r="AE46" t="s" s="6">
        <f>VLOOKUP(AD46:AD46,'Rankings'!A1:T187,13,FALSE)</f>
        <v>223</v>
      </c>
      <c r="AF46" t="s" s="6">
        <v>27</v>
      </c>
      <c r="AG46" s="5">
        <v>12</v>
      </c>
      <c r="AH46" s="7">
        <f>VLOOKUP(AE46:AE46,'WR'!B1:O204,4,FALSE)</f>
      </c>
      <c r="AI46" s="7">
        <f>VLOOKUP(AE46:AE46,'WR'!B1:O204,5,FALSE)</f>
      </c>
      <c r="AJ46" s="7">
        <f>VLOOKUP(AE46:AE46,'WR'!B1:O204,6,FALSE)</f>
      </c>
      <c r="AK46" s="7">
        <f>VLOOKUP(AE46:AE46,'WR'!B1:O204,7,FALSE)</f>
      </c>
      <c r="AL46" s="7">
        <f>VLOOKUP(AE46:AE46,'WR'!B1:O204,8,FALSE)</f>
      </c>
      <c r="AM46" s="7">
        <f>VLOOKUP(AE46:AE46,'WR'!B1:O204,9,FALSE)</f>
      </c>
      <c r="AN46" s="8">
        <f>VLOOKUP(AE46:AE46,'WR'!B1:O204,13,FALSE)</f>
      </c>
      <c r="AO46" s="9">
        <f>IF(VLOOKUP(AD46:AD46,#REF!,12,FALSE)&lt;0,0,VLOOKUP(AD46:AD46,#REF!,12,FALSE))</f>
      </c>
      <c r="AP46" s="10"/>
      <c r="AQ46" s="5">
        <v>45</v>
      </c>
      <c r="AR46" t="s" s="6">
        <f>VLOOKUP(AQ46:AQ46,'Rankings'!A1:T187,18,FALSE)</f>
        <v>224</v>
      </c>
      <c r="AS46" t="s" s="6">
        <v>125</v>
      </c>
      <c r="AT46" s="5">
        <v>9</v>
      </c>
      <c r="AU46" s="7">
        <f>VLOOKUP(AR46:AR46,'TE'!B1:O98,4,FALSE)</f>
        <v>34.682445</v>
      </c>
      <c r="AV46" s="7">
        <f>VLOOKUP(AR46:AR46,'TE'!B1:O98,5,FALSE)</f>
        <v>23.410650375</v>
      </c>
      <c r="AW46" s="7">
        <f>VLOOKUP(AR46:AR46,'TE'!B1:O98,6,FALSE)</f>
        <v>226.069590619512</v>
      </c>
      <c r="AX46" s="7">
        <f>VLOOKUP(AR46:AR46,'TE'!B1:O98,7,FALSE)</f>
        <v>1.802620078875</v>
      </c>
      <c r="AY46" s="8">
        <f>VLOOKUP(AR46:AR46,'TE'!B1:O98,11,FALSE)</f>
      </c>
      <c r="AZ46" s="9">
        <f>IF(VLOOKUP(AQ46:AQ46,#REF!,10,FALSE)&lt;0,0,VLOOKUP(AQ46:AQ46,#REF!,10,FALSE))</f>
      </c>
      <c r="BA46" s="11"/>
    </row>
    <row r="47" ht="13.75" customHeight="1">
      <c r="A47" s="5">
        <v>46</v>
      </c>
      <c r="B47" s="5">
        <f>VLOOKUP(A47:A47,'Rankings'!A1:T187,3,FALSE)</f>
        <v>0</v>
      </c>
      <c r="C47" s="9"/>
      <c r="D47" s="9"/>
      <c r="E47" s="7">
        <f>VLOOKUP(B47:B47,'QB'!B1:O75,4,FALSE)</f>
        <v>0</v>
      </c>
      <c r="F47" s="7">
        <f>VLOOKUP(B47:B47,'QB'!B1:O75,5,FALSE)</f>
        <v>0</v>
      </c>
      <c r="G47" s="7">
        <f>VLOOKUP(B47:B47,'QB'!B1:O75,6,FALSE)</f>
        <v>0</v>
      </c>
      <c r="H47" s="7">
        <f>VLOOKUP(B47:B47,'QB'!B1:O75,7,FALSE)</f>
        <v>0</v>
      </c>
      <c r="I47" s="7">
        <f>VLOOKUP(B47:B47,'QB'!B1:O75,8,FALSE)</f>
        <v>0</v>
      </c>
      <c r="J47" s="7">
        <f>VLOOKUP(B47:B47,'QB'!B1:O75,9,FALSE)</f>
        <v>0</v>
      </c>
      <c r="K47" s="7">
        <f>VLOOKUP(B47:B47,'QB'!B1:O75,10,FALSE)</f>
        <v>0</v>
      </c>
      <c r="L47" s="7">
        <f>VLOOKUP(B47:B47,'QB'!B1:O75,11,FALSE)</f>
        <v>0</v>
      </c>
      <c r="M47" s="8">
        <f>VLOOKUP(B47:B47,'QB'!B1:O75,13,FALSE)</f>
      </c>
      <c r="N47" s="9">
        <f>IF(VLOOKUP(A47:A47,#REF!,14,FALSE)&lt;0,0,VLOOKUP(A47:A47,#REF!,14,FALSE))</f>
      </c>
      <c r="O47" s="10"/>
      <c r="P47" s="5">
        <v>46</v>
      </c>
      <c r="Q47" t="s" s="6">
        <f>VLOOKUP(P47:P47,'Rankings'!A1:T187,8,FALSE)</f>
        <v>225</v>
      </c>
      <c r="R47" t="s" s="6">
        <v>72</v>
      </c>
      <c r="S47" s="5">
        <v>11</v>
      </c>
      <c r="T47" s="7">
        <f>VLOOKUP(Q47:Q47,'RB'!B1:O162,4,FALSE)</f>
        <v>100.10862288</v>
      </c>
      <c r="U47" s="7">
        <f>VLOOKUP(Q47:Q47,'RB'!B1:O162,5,FALSE)</f>
        <v>414.4496987232</v>
      </c>
      <c r="V47" s="7">
        <f>VLOOKUP(Q47:Q47,'RB'!B1:O162,6,FALSE)</f>
        <v>3.203475932160</v>
      </c>
      <c r="W47" s="7">
        <f>VLOOKUP(Q47:Q47,'RB'!B1:O162,7,FALSE)</f>
        <v>38.5483098</v>
      </c>
      <c r="X47" s="7">
        <f>VLOOKUP(Q47:Q47,'RB'!B1:O162,8,FALSE)</f>
        <v>31.0699376988</v>
      </c>
      <c r="Y47" s="7">
        <f>VLOOKUP(Q47:Q47,'RB'!B1:O162,9,FALSE)</f>
        <v>251.807797971193</v>
      </c>
      <c r="Z47" s="7">
        <f>VLOOKUP(Q47:Q47,'RB'!B1:O162,10,FALSE)</f>
        <v>1.1185177571568</v>
      </c>
      <c r="AA47" s="8">
        <f>VLOOKUP(Q47:Q47,'RB'!B1:O162,14,FALSE)</f>
      </c>
      <c r="AB47" s="9">
        <f>IF(VLOOKUP(P47:P47,#REF!,13,FALSE)&lt;0,0,VLOOKUP(P47:P47,#REF!,13,FALSE))</f>
      </c>
      <c r="AC47" s="10"/>
      <c r="AD47" s="5">
        <v>46</v>
      </c>
      <c r="AE47" t="s" s="6">
        <f>VLOOKUP(AD47:AD47,'Rankings'!A1:T187,13,FALSE)</f>
        <v>226</v>
      </c>
      <c r="AF47" t="s" s="6">
        <v>39</v>
      </c>
      <c r="AG47" s="5">
        <v>6</v>
      </c>
      <c r="AH47" s="7">
        <f>VLOOKUP(AE47:AE47,'WR'!B1:O204,4,FALSE)</f>
        <v>0</v>
      </c>
      <c r="AI47" s="7">
        <f>VLOOKUP(AE47:AE47,'WR'!B1:O204,5,FALSE)</f>
        <v>0</v>
      </c>
      <c r="AJ47" s="7">
        <f>VLOOKUP(AE47:AE47,'WR'!B1:O204,6,FALSE)</f>
        <v>129.397632</v>
      </c>
      <c r="AK47" s="7">
        <f>VLOOKUP(AE47:AE47,'WR'!B1:O204,7,FALSE)</f>
        <v>78.67376025599999</v>
      </c>
      <c r="AL47" s="7">
        <f>VLOOKUP(AE47:AE47,'WR'!B1:O204,8,FALSE)</f>
        <v>1002.303705661440</v>
      </c>
      <c r="AM47" s="7">
        <f>VLOOKUP(AE47:AE47,'WR'!B1:O204,9,FALSE)</f>
        <v>5.664510738432</v>
      </c>
      <c r="AN47" s="8">
        <f>VLOOKUP(AE47:AE47,'WR'!B1:O204,13,FALSE)</f>
      </c>
      <c r="AO47" s="9">
        <f>IF(VLOOKUP(AD47:AD47,#REF!,12,FALSE)&lt;0,0,VLOOKUP(AD47:AD47,#REF!,12,FALSE))</f>
      </c>
      <c r="AP47" s="10"/>
      <c r="AQ47" s="5">
        <v>46</v>
      </c>
      <c r="AR47" t="s" s="6">
        <f>VLOOKUP(AQ47:AQ47,'Rankings'!A1:T187,18,FALSE)</f>
        <v>227</v>
      </c>
      <c r="AS47" t="s" s="6">
        <v>89</v>
      </c>
      <c r="AT47" s="5">
        <v>7</v>
      </c>
      <c r="AU47" s="7">
        <f>VLOOKUP(AR47:AR47,'TE'!B1:O98,4,FALSE)</f>
      </c>
      <c r="AV47" s="7">
        <f>VLOOKUP(AR47:AR47,'TE'!B1:O98,5,FALSE)</f>
      </c>
      <c r="AW47" s="7">
        <f>VLOOKUP(AR47:AR47,'TE'!B1:O98,6,FALSE)</f>
      </c>
      <c r="AX47" s="7">
        <f>VLOOKUP(AR47:AR47,'TE'!B1:O98,7,FALSE)</f>
      </c>
      <c r="AY47" s="8">
        <f>VLOOKUP(AR47:AR47,'TE'!B1:O98,11,FALSE)</f>
      </c>
      <c r="AZ47" s="9">
        <f>IF(VLOOKUP(AQ47:AQ47,#REF!,10,FALSE)&lt;0,0,VLOOKUP(AQ47:AQ47,#REF!,10,FALSE))</f>
      </c>
      <c r="BA47" s="11"/>
    </row>
    <row r="48" ht="13.75" customHeight="1">
      <c r="A48" s="5">
        <v>47</v>
      </c>
      <c r="B48" s="5">
        <f>VLOOKUP(A48:A48,'Rankings'!A1:T187,3,FALSE)</f>
        <v>0</v>
      </c>
      <c r="C48" s="9"/>
      <c r="D48" s="9"/>
      <c r="E48" s="7">
        <f>VLOOKUP(B48:B48,'QB'!B1:O75,4,FALSE)</f>
        <v>0</v>
      </c>
      <c r="F48" s="7">
        <f>VLOOKUP(B48:B48,'QB'!B1:O75,5,FALSE)</f>
        <v>0</v>
      </c>
      <c r="G48" s="7">
        <f>VLOOKUP(B48:B48,'QB'!B1:O75,6,FALSE)</f>
        <v>0</v>
      </c>
      <c r="H48" s="7">
        <f>VLOOKUP(B48:B48,'QB'!B1:O75,7,FALSE)</f>
        <v>0</v>
      </c>
      <c r="I48" s="7">
        <f>VLOOKUP(B48:B48,'QB'!B1:O75,8,FALSE)</f>
        <v>0</v>
      </c>
      <c r="J48" s="7">
        <f>VLOOKUP(B48:B48,'QB'!B1:O75,9,FALSE)</f>
        <v>0</v>
      </c>
      <c r="K48" s="7">
        <f>VLOOKUP(B48:B48,'QB'!B1:O75,10,FALSE)</f>
        <v>0</v>
      </c>
      <c r="L48" s="7">
        <f>VLOOKUP(B48:B48,'QB'!B1:O75,11,FALSE)</f>
        <v>0</v>
      </c>
      <c r="M48" s="8">
        <f>VLOOKUP(B48:B48,'QB'!B1:O75,13,FALSE)</f>
      </c>
      <c r="N48" s="9">
        <f>IF(VLOOKUP(A48:A48,#REF!,14,FALSE)&lt;0,0,VLOOKUP(A48:A48,#REF!,14,FALSE))</f>
      </c>
      <c r="O48" s="10"/>
      <c r="P48" s="5">
        <v>47</v>
      </c>
      <c r="Q48" t="s" s="6">
        <f>VLOOKUP(P48:P48,'Rankings'!A1:T187,8,FALSE)</f>
        <v>228</v>
      </c>
      <c r="R48" t="s" s="6">
        <v>50</v>
      </c>
      <c r="S48" s="5">
        <v>12</v>
      </c>
      <c r="T48" s="7">
        <f>VLOOKUP(Q48:Q48,'RB'!B1:O162,4,FALSE)</f>
      </c>
      <c r="U48" s="7">
        <f>VLOOKUP(Q48:Q48,'RB'!B1:O162,5,FALSE)</f>
      </c>
      <c r="V48" s="7">
        <f>VLOOKUP(Q48:Q48,'RB'!B1:O162,6,FALSE)</f>
      </c>
      <c r="W48" s="7">
        <f>VLOOKUP(Q48:Q48,'RB'!B1:O162,7,FALSE)</f>
      </c>
      <c r="X48" s="7">
        <f>VLOOKUP(Q48:Q48,'RB'!B1:O162,8,FALSE)</f>
      </c>
      <c r="Y48" s="7">
        <f>VLOOKUP(Q48:Q48,'RB'!B1:O162,9,FALSE)</f>
      </c>
      <c r="Z48" s="7">
        <f>VLOOKUP(Q48:Q48,'RB'!B1:O162,10,FALSE)</f>
      </c>
      <c r="AA48" s="8">
        <f>VLOOKUP(Q48:Q48,'RB'!B1:O162,14,FALSE)</f>
      </c>
      <c r="AB48" s="9">
        <f>IF(VLOOKUP(P48:P48,#REF!,13,FALSE)&lt;0,0,VLOOKUP(P48:P48,#REF!,13,FALSE))</f>
      </c>
      <c r="AC48" s="10"/>
      <c r="AD48" s="5">
        <v>47</v>
      </c>
      <c r="AE48" t="s" s="6">
        <f>VLOOKUP(AD48:AD48,'Rankings'!A1:T187,13,FALSE)</f>
        <v>229</v>
      </c>
      <c r="AF48" t="s" s="6">
        <v>25</v>
      </c>
      <c r="AG48" s="5">
        <v>6</v>
      </c>
      <c r="AH48" s="7">
        <f>VLOOKUP(AE48:AE48,'WR'!B1:O204,4,FALSE)</f>
        <v>21.0952448</v>
      </c>
      <c r="AI48" s="7">
        <f>VLOOKUP(AE48:AE48,'WR'!B1:O204,5,FALSE)</f>
        <v>0.00995976225283704</v>
      </c>
      <c r="AJ48" s="7">
        <f>VLOOKUP(AE48:AE48,'WR'!B1:O204,6,FALSE)</f>
        <v>115.981824</v>
      </c>
      <c r="AK48" s="7">
        <f>VLOOKUP(AE48:AE48,'WR'!B1:O204,7,FALSE)</f>
        <v>70.40096716799999</v>
      </c>
      <c r="AL48" s="7">
        <f>VLOOKUP(AE48:AE48,'WR'!B1:O204,8,FALSE)</f>
        <v>916.620592527360</v>
      </c>
      <c r="AM48" s="7">
        <f>VLOOKUP(AE48:AE48,'WR'!B1:O204,9,FALSE)</f>
        <v>6.758492848128</v>
      </c>
      <c r="AN48" s="8">
        <f>VLOOKUP(AE48:AE48,'WR'!B1:O204,13,FALSE)</f>
      </c>
      <c r="AO48" s="9">
        <f>IF(VLOOKUP(AD48:AD48,#REF!,12,FALSE)&lt;0,0,VLOOKUP(AD48:AD48,#REF!,12,FALSE))</f>
      </c>
      <c r="AP48" s="10"/>
      <c r="AQ48" s="5">
        <v>47</v>
      </c>
      <c r="AR48" t="s" s="6">
        <f>VLOOKUP(AQ48:AQ48,'Rankings'!A1:T187,18,FALSE)</f>
        <v>230</v>
      </c>
      <c r="AS48" t="s" s="6">
        <v>37</v>
      </c>
      <c r="AT48" s="5">
        <v>12</v>
      </c>
      <c r="AU48" s="7">
        <f>VLOOKUP(AR48:AR48,'TE'!B1:O98,4,FALSE)</f>
        <v>30.21810792</v>
      </c>
      <c r="AV48" s="7">
        <f>VLOOKUP(AR48:AR48,'TE'!B1:O98,5,FALSE)</f>
        <v>20.6994039252</v>
      </c>
      <c r="AW48" s="7">
        <f>VLOOKUP(AR48:AR48,'TE'!B1:O98,6,FALSE)</f>
        <v>207.803915321129</v>
      </c>
      <c r="AX48" s="7">
        <f>VLOOKUP(AR48:AR48,'TE'!B1:O98,7,FALSE)</f>
        <v>1.4903570826144</v>
      </c>
      <c r="AY48" s="8">
        <f>VLOOKUP(AR48:AR48,'TE'!B1:O98,11,FALSE)</f>
      </c>
      <c r="AZ48" s="9">
        <f>IF(VLOOKUP(AQ48:AQ48,#REF!,10,FALSE)&lt;0,0,VLOOKUP(AQ48:AQ48,#REF!,10,FALSE))</f>
      </c>
      <c r="BA48" s="11"/>
    </row>
    <row r="49" ht="13.75" customHeight="1">
      <c r="A49" s="5">
        <v>48</v>
      </c>
      <c r="B49" s="5">
        <f>VLOOKUP(A49:A49,'Rankings'!A1:T187,3,FALSE)</f>
        <v>0</v>
      </c>
      <c r="C49" s="9"/>
      <c r="D49" s="9"/>
      <c r="E49" s="7">
        <f>VLOOKUP(B49:B49,'QB'!B1:O75,4,FALSE)</f>
        <v>0</v>
      </c>
      <c r="F49" s="7">
        <f>VLOOKUP(B49:B49,'QB'!B1:O75,5,FALSE)</f>
        <v>0</v>
      </c>
      <c r="G49" s="7">
        <f>VLOOKUP(B49:B49,'QB'!B1:O75,6,FALSE)</f>
        <v>0</v>
      </c>
      <c r="H49" s="7">
        <f>VLOOKUP(B49:B49,'QB'!B1:O75,7,FALSE)</f>
        <v>0</v>
      </c>
      <c r="I49" s="7">
        <f>VLOOKUP(B49:B49,'QB'!B1:O75,8,FALSE)</f>
        <v>0</v>
      </c>
      <c r="J49" s="7">
        <f>VLOOKUP(B49:B49,'QB'!B1:O75,9,FALSE)</f>
        <v>0</v>
      </c>
      <c r="K49" s="7">
        <f>VLOOKUP(B49:B49,'QB'!B1:O75,10,FALSE)</f>
        <v>0</v>
      </c>
      <c r="L49" s="7">
        <f>VLOOKUP(B49:B49,'QB'!B1:O75,11,FALSE)</f>
        <v>0</v>
      </c>
      <c r="M49" s="8">
        <f>VLOOKUP(B49:B49,'QB'!B1:O75,13,FALSE)</f>
      </c>
      <c r="N49" s="9">
        <f>IF(VLOOKUP(A49:A49,#REF!,14,FALSE)&lt;0,0,VLOOKUP(A49:A49,#REF!,14,FALSE))</f>
      </c>
      <c r="O49" s="10"/>
      <c r="P49" s="5">
        <v>48</v>
      </c>
      <c r="Q49" t="s" s="6">
        <f>VLOOKUP(P49:P49,'Rankings'!A1:T187,8,FALSE)</f>
        <v>231</v>
      </c>
      <c r="R49" t="s" s="6">
        <v>41</v>
      </c>
      <c r="S49" s="5">
        <v>11</v>
      </c>
      <c r="T49" s="7">
        <f>VLOOKUP(Q49:Q49,'RB'!B1:O162,4,FALSE)</f>
      </c>
      <c r="U49" s="7">
        <f>VLOOKUP(Q49:Q49,'RB'!B1:O162,5,FALSE)</f>
      </c>
      <c r="V49" s="7">
        <f>VLOOKUP(Q49:Q49,'RB'!B1:O162,6,FALSE)</f>
      </c>
      <c r="W49" s="7">
        <f>VLOOKUP(Q49:Q49,'RB'!B1:O162,7,FALSE)</f>
      </c>
      <c r="X49" s="7">
        <f>VLOOKUP(Q49:Q49,'RB'!B1:O162,8,FALSE)</f>
      </c>
      <c r="Y49" s="7">
        <f>VLOOKUP(Q49:Q49,'RB'!B1:O162,9,FALSE)</f>
      </c>
      <c r="Z49" s="7">
        <f>VLOOKUP(Q49:Q49,'RB'!B1:O162,10,FALSE)</f>
      </c>
      <c r="AA49" s="8">
        <f>VLOOKUP(Q49:Q49,'RB'!B1:O162,14,FALSE)</f>
      </c>
      <c r="AB49" s="9">
        <f>IF(VLOOKUP(P49:P49,#REF!,13,FALSE)&lt;0,0,VLOOKUP(P49:P49,#REF!,13,FALSE))</f>
      </c>
      <c r="AC49" s="10"/>
      <c r="AD49" s="5">
        <v>48</v>
      </c>
      <c r="AE49" t="s" s="6">
        <f>VLOOKUP(AD49:AD49,'Rankings'!A1:T187,13,FALSE)</f>
        <v>232</v>
      </c>
      <c r="AF49" t="s" s="6">
        <v>106</v>
      </c>
      <c r="AG49" s="5">
        <v>10</v>
      </c>
      <c r="AH49" s="7">
        <f>VLOOKUP(AE49:AE49,'WR'!B1:O204,4,FALSE)</f>
        <v>0</v>
      </c>
      <c r="AI49" s="7">
        <f>VLOOKUP(AE49:AE49,'WR'!B1:O204,5,FALSE)</f>
        <v>0</v>
      </c>
      <c r="AJ49" s="7">
        <f>VLOOKUP(AE49:AE49,'WR'!B1:O204,6,FALSE)</f>
        <v>120.15986094</v>
      </c>
      <c r="AK49" s="7">
        <f>VLOOKUP(AE49:AE49,'WR'!B1:O204,7,FALSE)</f>
        <v>79.786147664160</v>
      </c>
      <c r="AL49" s="7">
        <f>VLOOKUP(AE49:AE49,'WR'!B1:O204,8,FALSE)</f>
        <v>899.633660998450</v>
      </c>
      <c r="AM49" s="7">
        <f>VLOOKUP(AE49:AE49,'WR'!B1:O204,9,FALSE)</f>
        <v>5.66481648415536</v>
      </c>
      <c r="AN49" s="8">
        <f>VLOOKUP(AE49:AE49,'WR'!B1:O204,13,FALSE)</f>
      </c>
      <c r="AO49" s="9">
        <f>IF(VLOOKUP(AD49:AD49,#REF!,12,FALSE)&lt;0,0,VLOOKUP(AD49:AD49,#REF!,12,FALSE))</f>
      </c>
      <c r="AP49" s="10"/>
      <c r="AQ49" s="5">
        <v>48</v>
      </c>
      <c r="AR49" t="s" s="6">
        <f>VLOOKUP(AQ49:AQ49,'Rankings'!A1:T187,18,FALSE)</f>
        <v>233</v>
      </c>
      <c r="AS49" t="s" s="6">
        <v>102</v>
      </c>
      <c r="AT49" s="5">
        <v>14</v>
      </c>
      <c r="AU49" s="7">
        <f>VLOOKUP(AR49:AR49,'TE'!B1:O98,4,FALSE)</f>
        <v>30.61167984</v>
      </c>
      <c r="AV49" s="7">
        <f>VLOOKUP(AR49:AR49,'TE'!B1:O98,5,FALSE)</f>
        <v>19.866980216160</v>
      </c>
      <c r="AW49" s="7">
        <f>VLOOKUP(AR49:AR49,'TE'!B1:O98,6,FALSE)</f>
        <v>187.849073747377</v>
      </c>
      <c r="AX49" s="7">
        <f>VLOOKUP(AR49:AR49,'TE'!B1:O98,7,FALSE)</f>
        <v>1.1920188129696</v>
      </c>
      <c r="AY49" s="8">
        <f>VLOOKUP(AR49:AR49,'TE'!B1:O98,11,FALSE)</f>
      </c>
      <c r="AZ49" s="9">
        <f>IF(VLOOKUP(AQ49:AQ49,#REF!,10,FALSE)&lt;0,0,VLOOKUP(AQ49:AQ49,#REF!,10,FALSE))</f>
      </c>
      <c r="BA49" s="11"/>
    </row>
    <row r="50" ht="13.75" customHeight="1">
      <c r="A50" s="5">
        <v>49</v>
      </c>
      <c r="B50" s="5">
        <f>VLOOKUP(A50:A50,'Rankings'!A1:T187,3,FALSE)</f>
        <v>0</v>
      </c>
      <c r="C50" s="9"/>
      <c r="D50" s="9"/>
      <c r="E50" s="7">
        <f>VLOOKUP(B50:B50,'QB'!B1:O75,4,FALSE)</f>
        <v>0</v>
      </c>
      <c r="F50" s="7">
        <f>VLOOKUP(B50:B50,'QB'!B1:O75,5,FALSE)</f>
        <v>0</v>
      </c>
      <c r="G50" s="7">
        <f>VLOOKUP(B50:B50,'QB'!B1:O75,6,FALSE)</f>
        <v>0</v>
      </c>
      <c r="H50" s="7">
        <f>VLOOKUP(B50:B50,'QB'!B1:O75,7,FALSE)</f>
        <v>0</v>
      </c>
      <c r="I50" s="7">
        <f>VLOOKUP(B50:B50,'QB'!B1:O75,8,FALSE)</f>
        <v>0</v>
      </c>
      <c r="J50" s="7">
        <f>VLOOKUP(B50:B50,'QB'!B1:O75,9,FALSE)</f>
        <v>0</v>
      </c>
      <c r="K50" s="7">
        <f>VLOOKUP(B50:B50,'QB'!B1:O75,10,FALSE)</f>
        <v>0</v>
      </c>
      <c r="L50" s="7">
        <f>VLOOKUP(B50:B50,'QB'!B1:O75,11,FALSE)</f>
        <v>0</v>
      </c>
      <c r="M50" s="8">
        <f>VLOOKUP(B50:B50,'QB'!B1:O75,13,FALSE)</f>
      </c>
      <c r="N50" s="9">
        <f>IF(VLOOKUP(A50:A50,#REF!,14,FALSE)&lt;0,0,VLOOKUP(A50:A50,#REF!,14,FALSE))</f>
      </c>
      <c r="O50" s="10"/>
      <c r="P50" s="5">
        <v>49</v>
      </c>
      <c r="Q50" t="s" s="6">
        <f>VLOOKUP(P50:P50,'Rankings'!A1:T187,8,FALSE)</f>
        <v>234</v>
      </c>
      <c r="R50" t="s" s="6">
        <v>102</v>
      </c>
      <c r="S50" s="5">
        <v>14</v>
      </c>
      <c r="T50" s="7">
        <f>VLOOKUP(Q50:Q50,'RB'!B1:O162,4,FALSE)</f>
        <v>119.10150896</v>
      </c>
      <c r="U50" s="7">
        <f>VLOOKUP(Q50:Q50,'RB'!B1:O162,5,FALSE)</f>
        <v>500.226337632</v>
      </c>
      <c r="V50" s="7">
        <f>VLOOKUP(Q50:Q50,'RB'!B1:O162,6,FALSE)</f>
        <v>3.215740741920</v>
      </c>
      <c r="W50" s="7">
        <f>VLOOKUP(Q50:Q50,'RB'!B1:O162,7,FALSE)</f>
        <v>52.15323232</v>
      </c>
      <c r="X50" s="7">
        <f>VLOOKUP(Q50:Q50,'RB'!B1:O162,8,FALSE)</f>
        <v>39.219230704640</v>
      </c>
      <c r="Y50" s="7">
        <f>VLOOKUP(Q50:Q50,'RB'!B1:O162,9,FALSE)</f>
        <v>297.921533301998</v>
      </c>
      <c r="Z50" s="7">
        <f>VLOOKUP(Q50:Q50,'RB'!B1:O162,10,FALSE)</f>
        <v>1.33345384395776</v>
      </c>
      <c r="AA50" s="8">
        <f>VLOOKUP(Q50:Q50,'RB'!B1:O162,14,FALSE)</f>
      </c>
      <c r="AB50" s="9">
        <f>IF(VLOOKUP(P50:P50,#REF!,13,FALSE)&lt;0,0,VLOOKUP(P50:P50,#REF!,13,FALSE))</f>
      </c>
      <c r="AC50" s="10"/>
      <c r="AD50" s="5">
        <v>49</v>
      </c>
      <c r="AE50" t="s" s="6">
        <f>VLOOKUP(AD50:AD50,'Rankings'!A1:T187,13,FALSE)</f>
        <v>235</v>
      </c>
      <c r="AF50" t="s" s="6">
        <v>33</v>
      </c>
      <c r="AG50" s="5">
        <v>5</v>
      </c>
      <c r="AH50" s="7">
        <f>VLOOKUP(AE50:AE50,'WR'!B1:O204,4,FALSE)</f>
        <v>0</v>
      </c>
      <c r="AI50" s="7">
        <f>VLOOKUP(AE50:AE50,'WR'!B1:O204,5,FALSE)</f>
        <v>0</v>
      </c>
      <c r="AJ50" s="7">
        <f>VLOOKUP(AE50:AE50,'WR'!B1:O204,6,FALSE)</f>
        <v>109.0521264</v>
      </c>
      <c r="AK50" s="7">
        <f>VLOOKUP(AE50:AE50,'WR'!B1:O204,7,FALSE)</f>
        <v>65.21317158719999</v>
      </c>
      <c r="AL50" s="7">
        <f>VLOOKUP(AE50:AE50,'WR'!B1:O204,8,FALSE)</f>
        <v>945.5909880144</v>
      </c>
      <c r="AM50" s="7">
        <f>VLOOKUP(AE50:AE50,'WR'!B1:O204,9,FALSE)</f>
        <v>6.28885483958894</v>
      </c>
      <c r="AN50" s="8">
        <f>VLOOKUP(AE50:AE50,'WR'!B1:O204,13,FALSE)</f>
      </c>
      <c r="AO50" s="9">
        <f>IF(VLOOKUP(AD50:AD50,#REF!,12,FALSE)&lt;0,0,VLOOKUP(AD50:AD50,#REF!,12,FALSE))</f>
      </c>
      <c r="AP50" s="10"/>
      <c r="AQ50" s="5">
        <v>49</v>
      </c>
      <c r="AR50" t="s" s="6">
        <f>VLOOKUP(AQ50:AQ50,'Rankings'!A1:T187,18,FALSE)</f>
        <v>236</v>
      </c>
      <c r="AS50" t="s" s="6">
        <v>60</v>
      </c>
      <c r="AT50" s="5">
        <v>14</v>
      </c>
      <c r="AU50" s="7">
        <f>VLOOKUP(AR50:AR50,'TE'!B1:O98,4,FALSE)</f>
        <v>23.767744</v>
      </c>
      <c r="AV50" s="7">
        <f>VLOOKUP(AR50:AR50,'TE'!B1:O98,5,FALSE)</f>
        <v>15.995691712</v>
      </c>
      <c r="AW50" s="7">
        <f>VLOOKUP(AR50:AR50,'TE'!B1:O98,6,FALSE)</f>
        <v>168.911970138901</v>
      </c>
      <c r="AX50" s="7">
        <f>VLOOKUP(AR50:AR50,'TE'!B1:O98,7,FALSE)</f>
        <v>1.29720524198685</v>
      </c>
      <c r="AY50" s="8">
        <f>VLOOKUP(AR50:AR50,'TE'!B1:O98,11,FALSE)</f>
      </c>
      <c r="AZ50" s="9">
        <f>IF(VLOOKUP(AQ50:AQ50,#REF!,10,FALSE)&lt;0,0,VLOOKUP(AQ50:AQ50,#REF!,10,FALSE))</f>
      </c>
      <c r="BA50" s="11"/>
    </row>
    <row r="51" ht="13.75" customHeight="1">
      <c r="A51" s="5">
        <v>50</v>
      </c>
      <c r="B51" s="5">
        <f>VLOOKUP(A51:A51,'Rankings'!A1:T187,3,FALSE)</f>
        <v>0</v>
      </c>
      <c r="C51" s="9"/>
      <c r="D51" s="9"/>
      <c r="E51" s="7">
        <f>VLOOKUP(B51:B51,'QB'!B1:O75,4,FALSE)</f>
        <v>0</v>
      </c>
      <c r="F51" s="7">
        <f>VLOOKUP(B51:B51,'QB'!B1:O75,5,FALSE)</f>
        <v>0</v>
      </c>
      <c r="G51" s="7">
        <f>VLOOKUP(B51:B51,'QB'!B1:O75,6,FALSE)</f>
        <v>0</v>
      </c>
      <c r="H51" s="7">
        <f>VLOOKUP(B51:B51,'QB'!B1:O75,7,FALSE)</f>
        <v>0</v>
      </c>
      <c r="I51" s="7">
        <f>VLOOKUP(B51:B51,'QB'!B1:O75,8,FALSE)</f>
        <v>0</v>
      </c>
      <c r="J51" s="7">
        <f>VLOOKUP(B51:B51,'QB'!B1:O75,9,FALSE)</f>
        <v>0</v>
      </c>
      <c r="K51" s="7">
        <f>VLOOKUP(B51:B51,'QB'!B1:O75,10,FALSE)</f>
        <v>0</v>
      </c>
      <c r="L51" s="7">
        <f>VLOOKUP(B51:B51,'QB'!B1:O75,11,FALSE)</f>
        <v>0</v>
      </c>
      <c r="M51" s="8">
        <f>VLOOKUP(B51:B51,'QB'!B1:O75,13,FALSE)</f>
      </c>
      <c r="N51" s="9">
        <f>IF(VLOOKUP(A51:A51,#REF!,14,FALSE)&lt;0,0,VLOOKUP(A51:A51,#REF!,14,FALSE))</f>
      </c>
      <c r="O51" s="10"/>
      <c r="P51" s="5">
        <v>50</v>
      </c>
      <c r="Q51" t="s" s="6">
        <f>VLOOKUP(P51:P51,'Rankings'!A1:T187,8,FALSE)</f>
        <v>237</v>
      </c>
      <c r="R51" t="s" s="6">
        <v>140</v>
      </c>
      <c r="S51" s="5">
        <v>14</v>
      </c>
      <c r="T51" s="7">
        <f>VLOOKUP(Q51:Q51,'RB'!B1:O162,4,FALSE)</f>
        <v>69.0039021</v>
      </c>
      <c r="U51" s="7">
        <f>VLOOKUP(Q51:Q51,'RB'!B1:O162,5,FALSE)</f>
        <v>308.447442387</v>
      </c>
      <c r="V51" s="7">
        <f>VLOOKUP(Q51:Q51,'RB'!B1:O162,6,FALSE)</f>
        <v>2.1391209651</v>
      </c>
      <c r="W51" s="7">
        <f>VLOOKUP(Q51:Q51,'RB'!B1:O162,7,FALSE)</f>
        <v>52.2097363819096</v>
      </c>
      <c r="X51" s="7">
        <f>VLOOKUP(Q51:Q51,'RB'!B1:O162,8,FALSE)</f>
        <v>39.6793996502513</v>
      </c>
      <c r="Y51" s="7">
        <f>VLOOKUP(Q51:Q51,'RB'!B1:O162,9,FALSE)</f>
        <v>298.785879366392</v>
      </c>
      <c r="Z51" s="7">
        <f>VLOOKUP(Q51:Q51,'RB'!B1:O162,10,FALSE)</f>
        <v>1.42845838740905</v>
      </c>
      <c r="AA51" s="8">
        <f>VLOOKUP(Q51:Q51,'RB'!B1:O162,14,FALSE)</f>
      </c>
      <c r="AB51" s="9">
        <f>IF(VLOOKUP(P51:P51,#REF!,13,FALSE)&lt;0,0,VLOOKUP(P51:P51,#REF!,13,FALSE))</f>
      </c>
      <c r="AC51" s="10"/>
      <c r="AD51" s="5">
        <v>50</v>
      </c>
      <c r="AE51" t="s" s="6">
        <f>VLOOKUP(AD51:AD51,'Rankings'!A1:T187,13,FALSE)</f>
        <v>238</v>
      </c>
      <c r="AF51" t="s" s="6">
        <v>29</v>
      </c>
      <c r="AG51" s="5">
        <v>14</v>
      </c>
      <c r="AH51" s="7">
        <f>VLOOKUP(AE51:AE51,'WR'!B1:O204,4,FALSE)</f>
        <v>0</v>
      </c>
      <c r="AI51" s="7">
        <f>VLOOKUP(AE51:AE51,'WR'!B1:O204,5,FALSE)</f>
        <v>0</v>
      </c>
      <c r="AJ51" s="7">
        <f>VLOOKUP(AE51:AE51,'WR'!B1:O204,6,FALSE)</f>
        <v>109.4721936</v>
      </c>
      <c r="AK51" s="7">
        <f>VLOOKUP(AE51:AE51,'WR'!B1:O204,7,FALSE)</f>
        <v>65.68331616</v>
      </c>
      <c r="AL51" s="7">
        <f>VLOOKUP(AE51:AE51,'WR'!B1:O204,8,FALSE)</f>
        <v>891.9794334528</v>
      </c>
      <c r="AM51" s="7">
        <f>VLOOKUP(AE51:AE51,'WR'!B1:O204,9,FALSE)</f>
        <v>4.991932028160</v>
      </c>
      <c r="AN51" s="8">
        <f>VLOOKUP(AE51:AE51,'WR'!B1:O204,13,FALSE)</f>
      </c>
      <c r="AO51" s="9">
        <f>IF(VLOOKUP(AD51:AD51,#REF!,12,FALSE)&lt;0,0,VLOOKUP(AD51:AD51,#REF!,12,FALSE))</f>
      </c>
      <c r="AP51" s="10"/>
      <c r="AQ51" s="5">
        <v>50</v>
      </c>
      <c r="AR51" t="s" s="6">
        <f>VLOOKUP(AQ51:AQ51,'Rankings'!A1:T187,18,FALSE)</f>
        <v>239</v>
      </c>
      <c r="AS51" t="s" s="6">
        <v>25</v>
      </c>
      <c r="AT51" s="5">
        <v>6</v>
      </c>
      <c r="AU51" s="7">
        <f>VLOOKUP(AR51:AR51,'TE'!B1:O98,4,FALSE)</f>
        <v>18.91008</v>
      </c>
      <c r="AV51" s="7">
        <f>VLOOKUP(AR51:AR51,'TE'!B1:O98,5,FALSE)</f>
        <v>13.1425056</v>
      </c>
      <c r="AW51" s="7">
        <f>VLOOKUP(AR51:AR51,'TE'!B1:O98,6,FALSE)</f>
        <v>131.950756224</v>
      </c>
      <c r="AX51" s="7">
        <f>VLOOKUP(AR51:AR51,'TE'!B1:O98,7,FALSE)</f>
        <v>1.01195326917574</v>
      </c>
      <c r="AY51" s="8">
        <f>VLOOKUP(AR51:AR51,'TE'!B1:O98,11,FALSE)</f>
      </c>
      <c r="AZ51" s="9">
        <f>IF(VLOOKUP(AQ51:AQ51,#REF!,10,FALSE)&lt;0,0,VLOOKUP(AQ51:AQ51,#REF!,10,FALSE))</f>
      </c>
      <c r="BA51" s="11"/>
    </row>
    <row r="52" ht="13.75" customHeight="1">
      <c r="A52" s="5">
        <v>51</v>
      </c>
      <c r="B52" s="5">
        <f>VLOOKUP(A52:A52,'Rankings'!A1:T187,3,FALSE)</f>
        <v>0</v>
      </c>
      <c r="C52" s="9"/>
      <c r="D52" s="9"/>
      <c r="E52" s="7">
        <f>VLOOKUP(B52:B52,'QB'!B1:O75,4,FALSE)</f>
        <v>0</v>
      </c>
      <c r="F52" s="7">
        <f>VLOOKUP(B52:B52,'QB'!B1:O75,5,FALSE)</f>
        <v>0</v>
      </c>
      <c r="G52" s="7">
        <f>VLOOKUP(B52:B52,'QB'!B1:O75,6,FALSE)</f>
        <v>0</v>
      </c>
      <c r="H52" s="7">
        <f>VLOOKUP(B52:B52,'QB'!B1:O75,7,FALSE)</f>
        <v>0</v>
      </c>
      <c r="I52" s="7">
        <f>VLOOKUP(B52:B52,'QB'!B1:O75,8,FALSE)</f>
        <v>0</v>
      </c>
      <c r="J52" s="7">
        <f>VLOOKUP(B52:B52,'QB'!B1:O75,9,FALSE)</f>
        <v>0</v>
      </c>
      <c r="K52" s="7">
        <f>VLOOKUP(B52:B52,'QB'!B1:O75,10,FALSE)</f>
        <v>0</v>
      </c>
      <c r="L52" s="7">
        <f>VLOOKUP(B52:B52,'QB'!B1:O75,11,FALSE)</f>
        <v>0</v>
      </c>
      <c r="M52" s="8">
        <f>VLOOKUP(B52:B52,'QB'!B1:O75,13,FALSE)</f>
      </c>
      <c r="N52" s="9">
        <f>IF(VLOOKUP(A52:A52,#REF!,14,FALSE)&lt;0,0,VLOOKUP(A52:A52,#REF!,14,FALSE))</f>
      </c>
      <c r="O52" s="10"/>
      <c r="P52" s="5">
        <v>51</v>
      </c>
      <c r="Q52" t="s" s="6">
        <f>VLOOKUP(P52:P52,'Rankings'!A1:T187,8,FALSE)</f>
        <v>240</v>
      </c>
      <c r="R52" t="s" s="6">
        <v>27</v>
      </c>
      <c r="S52" s="5">
        <v>12</v>
      </c>
      <c r="T52" s="7">
        <f>VLOOKUP(Q52:Q52,'RB'!B1:O162,4,FALSE)</f>
      </c>
      <c r="U52" s="7">
        <f>VLOOKUP(Q52:Q52,'RB'!B1:O162,5,FALSE)</f>
      </c>
      <c r="V52" s="7">
        <f>VLOOKUP(Q52:Q52,'RB'!B1:O162,6,FALSE)</f>
      </c>
      <c r="W52" s="7">
        <f>VLOOKUP(Q52:Q52,'RB'!B1:O162,7,FALSE)</f>
      </c>
      <c r="X52" s="7">
        <f>VLOOKUP(Q52:Q52,'RB'!B1:O162,8,FALSE)</f>
      </c>
      <c r="Y52" s="7">
        <f>VLOOKUP(Q52:Q52,'RB'!B1:O162,9,FALSE)</f>
      </c>
      <c r="Z52" s="7">
        <f>VLOOKUP(Q52:Q52,'RB'!B1:O162,10,FALSE)</f>
      </c>
      <c r="AA52" s="8">
        <f>VLOOKUP(Q52:Q52,'RB'!B1:O162,14,FALSE)</f>
      </c>
      <c r="AB52" s="9">
        <f>IF(VLOOKUP(P52:P52,#REF!,13,FALSE)&lt;0,0,VLOOKUP(P52:P52,#REF!,13,FALSE))</f>
      </c>
      <c r="AC52" s="10"/>
      <c r="AD52" s="5">
        <v>51</v>
      </c>
      <c r="AE52" t="s" s="6">
        <f>VLOOKUP(AD52:AD52,'Rankings'!A1:T187,13,FALSE)</f>
        <v>241</v>
      </c>
      <c r="AF52" t="s" s="6">
        <v>27</v>
      </c>
      <c r="AG52" s="5">
        <v>12</v>
      </c>
      <c r="AH52" s="7">
        <f>VLOOKUP(AE52:AE52,'WR'!B1:O204,4,FALSE)</f>
      </c>
      <c r="AI52" s="7">
        <f>VLOOKUP(AE52:AE52,'WR'!B1:O204,5,FALSE)</f>
      </c>
      <c r="AJ52" s="7">
        <f>VLOOKUP(AE52:AE52,'WR'!B1:O204,6,FALSE)</f>
      </c>
      <c r="AK52" s="7">
        <f>VLOOKUP(AE52:AE52,'WR'!B1:O204,7,FALSE)</f>
      </c>
      <c r="AL52" s="7">
        <f>VLOOKUP(AE52:AE52,'WR'!B1:O204,8,FALSE)</f>
      </c>
      <c r="AM52" s="7">
        <f>VLOOKUP(AE52:AE52,'WR'!B1:O204,9,FALSE)</f>
      </c>
      <c r="AN52" s="8">
        <f>VLOOKUP(AE52:AE52,'WR'!B1:O204,13,FALSE)</f>
      </c>
      <c r="AO52" s="9">
        <f>IF(VLOOKUP(AD52:AD52,#REF!,12,FALSE)&lt;0,0,VLOOKUP(AD52:AD52,#REF!,12,FALSE))</f>
      </c>
      <c r="AP52" s="10"/>
      <c r="AQ52" s="5">
        <v>51</v>
      </c>
      <c r="AR52" s="5">
        <f>VLOOKUP(AQ52:AQ52,'Rankings'!A1:T187,18,FALSE)</f>
        <v>0</v>
      </c>
      <c r="AS52" s="9"/>
      <c r="AT52" s="9"/>
      <c r="AU52" s="7">
        <f>VLOOKUP(AR52:AR52,'TE'!B1:O98,4,FALSE)</f>
        <v>0</v>
      </c>
      <c r="AV52" s="7">
        <f>VLOOKUP(AR52:AR52,'TE'!B1:O98,5,FALSE)</f>
        <v>0</v>
      </c>
      <c r="AW52" s="7">
        <f>VLOOKUP(AR52:AR52,'TE'!B1:O98,6,FALSE)</f>
        <v>0</v>
      </c>
      <c r="AX52" s="7">
        <f>VLOOKUP(AR52:AR52,'TE'!B1:O98,7,FALSE)</f>
        <v>0</v>
      </c>
      <c r="AY52" s="8">
        <f>VLOOKUP(AR52:AR52,'TE'!B1:O98,11,FALSE)</f>
      </c>
      <c r="AZ52" s="9">
        <f>IF(VLOOKUP(AQ52:AQ52,#REF!,10,FALSE)&lt;0,0,VLOOKUP(AQ52:AQ52,#REF!,10,FALSE))</f>
      </c>
      <c r="BA52" s="11"/>
    </row>
    <row r="53" ht="13.75" customHeight="1">
      <c r="A53" s="5">
        <v>52</v>
      </c>
      <c r="B53" s="5">
        <f>VLOOKUP(A53:A53,'Rankings'!A1:T187,3,FALSE)</f>
        <v>0</v>
      </c>
      <c r="C53" s="9"/>
      <c r="D53" s="9"/>
      <c r="E53" s="7">
        <f>VLOOKUP(B53:B53,'QB'!B1:O75,4,FALSE)</f>
        <v>0</v>
      </c>
      <c r="F53" s="7">
        <f>VLOOKUP(B53:B53,'QB'!B1:O75,5,FALSE)</f>
        <v>0</v>
      </c>
      <c r="G53" s="7">
        <f>VLOOKUP(B53:B53,'QB'!B1:O75,6,FALSE)</f>
        <v>0</v>
      </c>
      <c r="H53" s="7">
        <f>VLOOKUP(B53:B53,'QB'!B1:O75,7,FALSE)</f>
        <v>0</v>
      </c>
      <c r="I53" s="7">
        <f>VLOOKUP(B53:B53,'QB'!B1:O75,8,FALSE)</f>
        <v>0</v>
      </c>
      <c r="J53" s="7">
        <f>VLOOKUP(B53:B53,'QB'!B1:O75,9,FALSE)</f>
        <v>0</v>
      </c>
      <c r="K53" s="7">
        <f>VLOOKUP(B53:B53,'QB'!B1:O75,10,FALSE)</f>
        <v>0</v>
      </c>
      <c r="L53" s="7">
        <f>VLOOKUP(B53:B53,'QB'!B1:O75,11,FALSE)</f>
        <v>0</v>
      </c>
      <c r="M53" s="8">
        <f>VLOOKUP(B53:B53,'QB'!B1:O75,13,FALSE)</f>
      </c>
      <c r="N53" s="9">
        <f>IF(VLOOKUP(A53:A53,#REF!,14,FALSE)&lt;0,0,VLOOKUP(A53:A53,#REF!,14,FALSE))</f>
      </c>
      <c r="O53" s="10"/>
      <c r="P53" s="5">
        <v>52</v>
      </c>
      <c r="Q53" t="s" s="6">
        <f>VLOOKUP(P53:P53,'Rankings'!A1:T187,8,FALSE)</f>
        <v>242</v>
      </c>
      <c r="R53" t="s" s="6">
        <v>39</v>
      </c>
      <c r="S53" s="5">
        <v>6</v>
      </c>
      <c r="T53" s="7">
        <f>VLOOKUP(Q53:Q53,'RB'!B1:O162,4,FALSE)</f>
        <v>145.572336</v>
      </c>
      <c r="U53" s="7">
        <f>VLOOKUP(Q53:Q53,'RB'!B1:O162,5,FALSE)</f>
        <v>627.072651856731</v>
      </c>
      <c r="V53" s="7">
        <f>VLOOKUP(Q53:Q53,'RB'!B1:O162,6,FALSE)</f>
        <v>4.6292002848</v>
      </c>
      <c r="W53" s="7">
        <f>VLOOKUP(Q53:Q53,'RB'!B1:O162,7,FALSE)</f>
        <v>26.750472</v>
      </c>
      <c r="X53" s="7">
        <f>VLOOKUP(Q53:Q53,'RB'!B1:O162,8,FALSE)</f>
        <v>19.955852112</v>
      </c>
      <c r="Y53" s="7">
        <f>VLOOKUP(Q53:Q53,'RB'!B1:O162,9,FALSE)</f>
        <v>146.237903449061</v>
      </c>
      <c r="Z53" s="7">
        <f>VLOOKUP(Q53:Q53,'RB'!B1:O162,10,FALSE)</f>
        <v>0.618631415472</v>
      </c>
      <c r="AA53" s="8">
        <f>VLOOKUP(Q53:Q53,'RB'!B1:O162,14,FALSE)</f>
      </c>
      <c r="AB53" s="9">
        <f>IF(VLOOKUP(P53:P53,#REF!,13,FALSE)&lt;0,0,VLOOKUP(P53:P53,#REF!,13,FALSE))</f>
      </c>
      <c r="AC53" s="10"/>
      <c r="AD53" s="5">
        <v>52</v>
      </c>
      <c r="AE53" t="s" s="6">
        <f>VLOOKUP(AD53:AD53,'Rankings'!A1:T187,13,FALSE)</f>
        <v>243</v>
      </c>
      <c r="AF53" t="s" s="6">
        <v>25</v>
      </c>
      <c r="AG53" s="5">
        <v>6</v>
      </c>
      <c r="AH53" s="7">
        <f>VLOOKUP(AE53:AE53,'WR'!B1:O204,4,FALSE)</f>
        <v>48.8300288</v>
      </c>
      <c r="AI53" s="7">
        <f>VLOOKUP(AE53:AE53,'WR'!B1:O204,5,FALSE)</f>
        <v>0.0408658959957975</v>
      </c>
      <c r="AJ53" s="7">
        <f>VLOOKUP(AE53:AE53,'WR'!B1:O204,6,FALSE)</f>
        <v>100.223424</v>
      </c>
      <c r="AK53" s="7">
        <f>VLOOKUP(AE53:AE53,'WR'!B1:O204,7,FALSE)</f>
        <v>64.14299136</v>
      </c>
      <c r="AL53" s="7">
        <f>VLOOKUP(AE53:AE53,'WR'!B1:O204,8,FALSE)</f>
        <v>885.173280768</v>
      </c>
      <c r="AM53" s="7">
        <f>VLOOKUP(AE53:AE53,'WR'!B1:O204,9,FALSE)</f>
        <v>6.286013153280</v>
      </c>
      <c r="AN53" s="8">
        <f>VLOOKUP(AE53:AE53,'WR'!B1:O204,13,FALSE)</f>
      </c>
      <c r="AO53" s="9">
        <f>IF(VLOOKUP(AD53:AD53,#REF!,12,FALSE)&lt;0,0,VLOOKUP(AD53:AD53,#REF!,12,FALSE))</f>
      </c>
      <c r="AP53" s="10"/>
      <c r="AQ53" s="5">
        <v>52</v>
      </c>
      <c r="AR53" s="5">
        <f>VLOOKUP(AQ53:AQ53,'Rankings'!A1:T187,18,FALSE)</f>
        <v>0</v>
      </c>
      <c r="AS53" s="9"/>
      <c r="AT53" s="9"/>
      <c r="AU53" s="7">
        <f>VLOOKUP(AR53:AR53,'TE'!B1:O98,4,FALSE)</f>
        <v>0</v>
      </c>
      <c r="AV53" s="7">
        <f>VLOOKUP(AR53:AR53,'TE'!B1:O98,5,FALSE)</f>
        <v>0</v>
      </c>
      <c r="AW53" s="7">
        <f>VLOOKUP(AR53:AR53,'TE'!B1:O98,6,FALSE)</f>
        <v>0</v>
      </c>
      <c r="AX53" s="7">
        <f>VLOOKUP(AR53:AR53,'TE'!B1:O98,7,FALSE)</f>
        <v>0</v>
      </c>
      <c r="AY53" s="8">
        <f>VLOOKUP(AR53:AR53,'TE'!B1:O98,11,FALSE)</f>
      </c>
      <c r="AZ53" s="9">
        <f>IF(VLOOKUP(AQ53:AQ53,#REF!,10,FALSE)&lt;0,0,VLOOKUP(AQ53:AQ53,#REF!,10,FALSE))</f>
      </c>
      <c r="BA53" s="11"/>
    </row>
    <row r="54" ht="13.75" customHeight="1">
      <c r="A54" s="5">
        <v>53</v>
      </c>
      <c r="B54" s="5">
        <f>VLOOKUP(A54:A54,'Rankings'!A1:T187,3,FALSE)</f>
        <v>0</v>
      </c>
      <c r="C54" s="9"/>
      <c r="D54" s="9"/>
      <c r="E54" s="7">
        <f>VLOOKUP(B54:B54,'QB'!B1:O75,4,FALSE)</f>
        <v>0</v>
      </c>
      <c r="F54" s="7">
        <f>VLOOKUP(B54:B54,'QB'!B1:O75,5,FALSE)</f>
        <v>0</v>
      </c>
      <c r="G54" s="7">
        <f>VLOOKUP(B54:B54,'QB'!B1:O75,6,FALSE)</f>
        <v>0</v>
      </c>
      <c r="H54" s="7">
        <f>VLOOKUP(B54:B54,'QB'!B1:O75,7,FALSE)</f>
        <v>0</v>
      </c>
      <c r="I54" s="7">
        <f>VLOOKUP(B54:B54,'QB'!B1:O75,8,FALSE)</f>
        <v>0</v>
      </c>
      <c r="J54" s="7">
        <f>VLOOKUP(B54:B54,'QB'!B1:O75,9,FALSE)</f>
        <v>0</v>
      </c>
      <c r="K54" s="7">
        <f>VLOOKUP(B54:B54,'QB'!B1:O75,10,FALSE)</f>
        <v>0</v>
      </c>
      <c r="L54" s="7">
        <f>VLOOKUP(B54:B54,'QB'!B1:O75,11,FALSE)</f>
        <v>0</v>
      </c>
      <c r="M54" s="8">
        <f>VLOOKUP(B54:B54,'QB'!B1:O75,13,FALSE)</f>
      </c>
      <c r="N54" s="9">
        <f>IF(VLOOKUP(A54:A54,#REF!,14,FALSE)&lt;0,0,VLOOKUP(A54:A54,#REF!,14,FALSE))</f>
      </c>
      <c r="O54" s="10"/>
      <c r="P54" s="5">
        <v>53</v>
      </c>
      <c r="Q54" t="s" s="6">
        <f>VLOOKUP(P54:P54,'Rankings'!A1:T187,8,FALSE)</f>
        <v>244</v>
      </c>
      <c r="R54" t="s" s="6">
        <v>31</v>
      </c>
      <c r="S54" s="5">
        <v>6</v>
      </c>
      <c r="T54" s="7">
        <f>VLOOKUP(Q54:Q54,'RB'!B1:O162,4,FALSE)</f>
        <v>51.79652016</v>
      </c>
      <c r="U54" s="7">
        <f>VLOOKUP(Q54:Q54,'RB'!B1:O162,5,FALSE)</f>
        <v>242.492942265435</v>
      </c>
      <c r="V54" s="7">
        <f>VLOOKUP(Q54:Q54,'RB'!B1:O162,6,FALSE)</f>
        <v>2.3857305637087</v>
      </c>
      <c r="W54" s="7">
        <f>VLOOKUP(Q54:Q54,'RB'!B1:O162,7,FALSE)</f>
        <v>29.316504</v>
      </c>
      <c r="X54" s="7">
        <f>VLOOKUP(Q54:Q54,'RB'!B1:O162,8,FALSE)</f>
        <v>21.459680928</v>
      </c>
      <c r="Y54" s="7">
        <f>VLOOKUP(Q54:Q54,'RB'!B1:O162,9,FALSE)</f>
        <v>180.373969314686</v>
      </c>
      <c r="Z54" s="7">
        <f>VLOOKUP(Q54:Q54,'RB'!B1:O162,10,FALSE)</f>
        <v>1.1729359641014</v>
      </c>
      <c r="AA54" s="8">
        <f>VLOOKUP(Q54:Q54,'RB'!B1:O162,14,FALSE)</f>
      </c>
      <c r="AB54" s="9">
        <f>IF(VLOOKUP(P54:P54,#REF!,13,FALSE)&lt;0,0,VLOOKUP(P54:P54,#REF!,13,FALSE))</f>
      </c>
      <c r="AC54" s="10"/>
      <c r="AD54" s="5">
        <v>53</v>
      </c>
      <c r="AE54" t="s" s="6">
        <f>VLOOKUP(AD54:AD54,'Rankings'!A1:T187,13,FALSE)</f>
        <v>245</v>
      </c>
      <c r="AF54" t="s" s="6">
        <v>53</v>
      </c>
      <c r="AG54" s="5">
        <v>10</v>
      </c>
      <c r="AH54" s="7">
        <f>VLOOKUP(AE54:AE54,'WR'!B1:O204,4,FALSE)</f>
        <v>137.0931408</v>
      </c>
      <c r="AI54" s="7">
        <f>VLOOKUP(AE54:AE54,'WR'!B1:O204,5,FALSE)</f>
        <v>0.80643024</v>
      </c>
      <c r="AJ54" s="7">
        <f>VLOOKUP(AE54:AE54,'WR'!B1:O204,6,FALSE)</f>
        <v>82.679464</v>
      </c>
      <c r="AK54" s="7">
        <f>VLOOKUP(AE54:AE54,'WR'!B1:O204,7,FALSE)</f>
        <v>55.312561416</v>
      </c>
      <c r="AL54" s="7">
        <f>VLOOKUP(AE54:AE54,'WR'!B1:O204,8,FALSE)</f>
        <v>680.897631030960</v>
      </c>
      <c r="AM54" s="7">
        <f>VLOOKUP(AE54:AE54,'WR'!B1:O204,9,FALSE)</f>
        <v>5.199380773104</v>
      </c>
      <c r="AN54" s="8">
        <f>VLOOKUP(AE54:AE54,'WR'!B1:O204,13,FALSE)</f>
      </c>
      <c r="AO54" s="9">
        <f>IF(VLOOKUP(AD54:AD54,#REF!,12,FALSE)&lt;0,0,VLOOKUP(AD54:AD54,#REF!,12,FALSE))</f>
      </c>
      <c r="AP54" s="10"/>
      <c r="AQ54" s="5">
        <v>53</v>
      </c>
      <c r="AR54" s="5">
        <f>VLOOKUP(AQ54:AQ54,'Rankings'!A1:T187,18,FALSE)</f>
        <v>0</v>
      </c>
      <c r="AS54" s="9"/>
      <c r="AT54" s="9"/>
      <c r="AU54" s="7">
        <f>VLOOKUP(AR54:AR54,'TE'!B1:O98,4,FALSE)</f>
        <v>0</v>
      </c>
      <c r="AV54" s="7">
        <f>VLOOKUP(AR54:AR54,'TE'!B1:O98,5,FALSE)</f>
        <v>0</v>
      </c>
      <c r="AW54" s="7">
        <f>VLOOKUP(AR54:AR54,'TE'!B1:O98,6,FALSE)</f>
        <v>0</v>
      </c>
      <c r="AX54" s="7">
        <f>VLOOKUP(AR54:AR54,'TE'!B1:O98,7,FALSE)</f>
        <v>0</v>
      </c>
      <c r="AY54" s="8">
        <f>VLOOKUP(AR54:AR54,'TE'!B1:O98,11,FALSE)</f>
      </c>
      <c r="AZ54" s="9">
        <f>IF(VLOOKUP(AQ54:AQ54,#REF!,10,FALSE)&lt;0,0,VLOOKUP(AQ54:AQ54,#REF!,10,FALSE))</f>
      </c>
      <c r="BA54" s="11"/>
    </row>
    <row r="55" ht="13.75" customHeight="1">
      <c r="A55" s="5">
        <v>54</v>
      </c>
      <c r="B55" s="5">
        <f>VLOOKUP(A55:A55,'Rankings'!A1:T187,3,FALSE)</f>
        <v>0</v>
      </c>
      <c r="C55" s="9"/>
      <c r="D55" s="9"/>
      <c r="E55" s="7">
        <f>VLOOKUP(B55:B55,'QB'!B1:O75,4,FALSE)</f>
        <v>0</v>
      </c>
      <c r="F55" s="7">
        <f>VLOOKUP(B55:B55,'QB'!B1:O75,5,FALSE)</f>
        <v>0</v>
      </c>
      <c r="G55" s="7">
        <f>VLOOKUP(B55:B55,'QB'!B1:O75,6,FALSE)</f>
        <v>0</v>
      </c>
      <c r="H55" s="7">
        <f>VLOOKUP(B55:B55,'QB'!B1:O75,7,FALSE)</f>
        <v>0</v>
      </c>
      <c r="I55" s="7">
        <f>VLOOKUP(B55:B55,'QB'!B1:O75,8,FALSE)</f>
        <v>0</v>
      </c>
      <c r="J55" s="7">
        <f>VLOOKUP(B55:B55,'QB'!B1:O75,9,FALSE)</f>
        <v>0</v>
      </c>
      <c r="K55" s="7">
        <f>VLOOKUP(B55:B55,'QB'!B1:O75,10,FALSE)</f>
        <v>0</v>
      </c>
      <c r="L55" s="7">
        <f>VLOOKUP(B55:B55,'QB'!B1:O75,11,FALSE)</f>
        <v>0</v>
      </c>
      <c r="M55" s="8">
        <f>VLOOKUP(B55:B55,'QB'!B1:O75,13,FALSE)</f>
      </c>
      <c r="N55" s="9">
        <f>IF(VLOOKUP(A55:A55,#REF!,14,FALSE)&lt;0,0,VLOOKUP(A55:A55,#REF!,14,FALSE))</f>
      </c>
      <c r="O55" s="10"/>
      <c r="P55" s="5">
        <v>54</v>
      </c>
      <c r="Q55" t="s" s="6">
        <f>VLOOKUP(P55:P55,'Rankings'!A1:T187,8,FALSE)</f>
        <v>246</v>
      </c>
      <c r="R55" t="s" s="6">
        <v>23</v>
      </c>
      <c r="S55" s="5">
        <v>7</v>
      </c>
      <c r="T55" s="7">
        <f>VLOOKUP(Q55:Q55,'RB'!B1:O162,4,FALSE)</f>
        <v>109.52186196</v>
      </c>
      <c r="U55" s="7">
        <f>VLOOKUP(Q55:Q55,'RB'!B1:O162,5,FALSE)</f>
        <v>463.2774760908</v>
      </c>
      <c r="V55" s="7">
        <f>VLOOKUP(Q55:Q55,'RB'!B1:O162,6,FALSE)</f>
        <v>3.8332651686</v>
      </c>
      <c r="W55" s="7">
        <f>VLOOKUP(Q55:Q55,'RB'!B1:O162,7,FALSE)</f>
        <v>35.98011396</v>
      </c>
      <c r="X55" s="7">
        <f>VLOOKUP(Q55:Q55,'RB'!B1:O162,8,FALSE)</f>
        <v>26.4453837606</v>
      </c>
      <c r="Y55" s="7">
        <f>VLOOKUP(Q55:Q55,'RB'!B1:O162,9,FALSE)</f>
        <v>206.273993332680</v>
      </c>
      <c r="Z55" s="7">
        <f>VLOOKUP(Q55:Q55,'RB'!B1:O162,10,FALSE)</f>
        <v>1.322269188030</v>
      </c>
      <c r="AA55" s="8">
        <f>VLOOKUP(Q55:Q55,'RB'!B1:O162,14,FALSE)</f>
      </c>
      <c r="AB55" s="9">
        <f>IF(VLOOKUP(P55:P55,#REF!,13,FALSE)&lt;0,0,VLOOKUP(P55:P55,#REF!,13,FALSE))</f>
      </c>
      <c r="AC55" s="10"/>
      <c r="AD55" s="5">
        <v>54</v>
      </c>
      <c r="AE55" t="s" s="6">
        <f>VLOOKUP(AD55:AD55,'Rankings'!A1:T187,13,FALSE)</f>
        <v>247</v>
      </c>
      <c r="AF55" t="s" s="6">
        <v>127</v>
      </c>
      <c r="AG55" s="5">
        <v>5</v>
      </c>
      <c r="AH55" s="7">
        <f>VLOOKUP(AE55:AE55,'WR'!B1:O204,4,FALSE)</f>
        <v>0</v>
      </c>
      <c r="AI55" s="7">
        <f>VLOOKUP(AE55:AE55,'WR'!B1:O204,5,FALSE)</f>
        <v>0</v>
      </c>
      <c r="AJ55" s="7">
        <f>VLOOKUP(AE55:AE55,'WR'!B1:O204,6,FALSE)</f>
        <v>115.58090502</v>
      </c>
      <c r="AK55" s="7">
        <f>VLOOKUP(AE55:AE55,'WR'!B1:O204,7,FALSE)</f>
        <v>76.630140028260</v>
      </c>
      <c r="AL55" s="7">
        <f>VLOOKUP(AE55:AE55,'WR'!B1:O204,8,FALSE)</f>
        <v>923.393187340533</v>
      </c>
      <c r="AM55" s="7">
        <f>VLOOKUP(AE55:AE55,'WR'!B1:O204,9,FALSE)</f>
        <v>5.44073994200646</v>
      </c>
      <c r="AN55" s="8">
        <f>VLOOKUP(AE55:AE55,'WR'!B1:O204,13,FALSE)</f>
      </c>
      <c r="AO55" s="9">
        <f>IF(VLOOKUP(AD55:AD55,#REF!,12,FALSE)&lt;0,0,VLOOKUP(AD55:AD55,#REF!,12,FALSE))</f>
      </c>
      <c r="AP55" s="10"/>
      <c r="AQ55" s="5">
        <v>54</v>
      </c>
      <c r="AR55" s="5">
        <f>VLOOKUP(AQ55:AQ55,'Rankings'!A1:T187,18,FALSE)</f>
        <v>0</v>
      </c>
      <c r="AS55" s="9"/>
      <c r="AT55" s="9"/>
      <c r="AU55" s="7">
        <f>VLOOKUP(AR55:AR55,'TE'!B1:O98,4,FALSE)</f>
        <v>0</v>
      </c>
      <c r="AV55" s="7">
        <f>VLOOKUP(AR55:AR55,'TE'!B1:O98,5,FALSE)</f>
        <v>0</v>
      </c>
      <c r="AW55" s="7">
        <f>VLOOKUP(AR55:AR55,'TE'!B1:O98,6,FALSE)</f>
        <v>0</v>
      </c>
      <c r="AX55" s="7">
        <f>VLOOKUP(AR55:AR55,'TE'!B1:O98,7,FALSE)</f>
        <v>0</v>
      </c>
      <c r="AY55" s="8">
        <f>VLOOKUP(AR55:AR55,'TE'!B1:O98,11,FALSE)</f>
      </c>
      <c r="AZ55" s="9">
        <f>IF(VLOOKUP(AQ55:AQ55,#REF!,10,FALSE)&lt;0,0,VLOOKUP(AQ55:AQ55,#REF!,10,FALSE))</f>
      </c>
      <c r="BA55" s="11"/>
    </row>
    <row r="56" ht="13.75" customHeight="1">
      <c r="A56" s="5">
        <v>55</v>
      </c>
      <c r="B56" s="5">
        <f>VLOOKUP(A56:A56,'Rankings'!A1:T187,3,FALSE)</f>
        <v>0</v>
      </c>
      <c r="C56" s="9"/>
      <c r="D56" s="9"/>
      <c r="E56" s="7">
        <f>VLOOKUP(B56:B56,'QB'!B1:O75,4,FALSE)</f>
        <v>0</v>
      </c>
      <c r="F56" s="7">
        <f>VLOOKUP(B56:B56,'QB'!B1:O75,5,FALSE)</f>
        <v>0</v>
      </c>
      <c r="G56" s="7">
        <f>VLOOKUP(B56:B56,'QB'!B1:O75,6,FALSE)</f>
        <v>0</v>
      </c>
      <c r="H56" s="7">
        <f>VLOOKUP(B56:B56,'QB'!B1:O75,7,FALSE)</f>
        <v>0</v>
      </c>
      <c r="I56" s="7">
        <f>VLOOKUP(B56:B56,'QB'!B1:O75,8,FALSE)</f>
        <v>0</v>
      </c>
      <c r="J56" s="7">
        <f>VLOOKUP(B56:B56,'QB'!B1:O75,9,FALSE)</f>
        <v>0</v>
      </c>
      <c r="K56" s="7">
        <f>VLOOKUP(B56:B56,'QB'!B1:O75,10,FALSE)</f>
        <v>0</v>
      </c>
      <c r="L56" s="7">
        <f>VLOOKUP(B56:B56,'QB'!B1:O75,11,FALSE)</f>
        <v>0</v>
      </c>
      <c r="M56" s="8">
        <f>VLOOKUP(B56:B56,'QB'!B1:O75,13,FALSE)</f>
      </c>
      <c r="N56" s="9">
        <f>IF(VLOOKUP(A56:A56,#REF!,14,FALSE)&lt;0,0,VLOOKUP(A56:A56,#REF!,14,FALSE))</f>
      </c>
      <c r="O56" s="10"/>
      <c r="P56" s="5">
        <v>55</v>
      </c>
      <c r="Q56" t="s" s="6">
        <f>VLOOKUP(P56:P56,'Rankings'!A1:T187,8,FALSE)</f>
        <v>248</v>
      </c>
      <c r="R56" t="s" s="6">
        <v>53</v>
      </c>
      <c r="S56" s="5">
        <v>10</v>
      </c>
      <c r="T56" s="7">
        <f>VLOOKUP(Q56:Q56,'RB'!B1:O162,4,FALSE)</f>
        <v>122.7566032</v>
      </c>
      <c r="U56" s="7">
        <f>VLOOKUP(Q56:Q56,'RB'!B1:O162,5,FALSE)</f>
        <v>522.740981103959</v>
      </c>
      <c r="V56" s="7">
        <f>VLOOKUP(Q56:Q56,'RB'!B1:O162,6,FALSE)</f>
        <v>4.1737245088</v>
      </c>
      <c r="W56" s="7">
        <f>VLOOKUP(Q56:Q56,'RB'!B1:O162,7,FALSE)</f>
        <v>17.6762992</v>
      </c>
      <c r="X56" s="7">
        <f>VLOOKUP(Q56:Q56,'RB'!B1:O162,8,FALSE)</f>
        <v>12.5148198336</v>
      </c>
      <c r="Y56" s="7">
        <f>VLOOKUP(Q56:Q56,'RB'!B1:O162,9,FALSE)</f>
        <v>99.6116149678702</v>
      </c>
      <c r="Z56" s="7">
        <f>VLOOKUP(Q56:Q56,'RB'!B1:O162,10,FALSE)</f>
        <v>0.4755631536768</v>
      </c>
      <c r="AA56" s="8">
        <f>VLOOKUP(Q56:Q56,'RB'!B1:O162,14,FALSE)</f>
      </c>
      <c r="AB56" s="9">
        <f>IF(VLOOKUP(P56:P56,#REF!,13,FALSE)&lt;0,0,VLOOKUP(P56:P56,#REF!,13,FALSE))</f>
      </c>
      <c r="AC56" s="10"/>
      <c r="AD56" s="5">
        <v>55</v>
      </c>
      <c r="AE56" t="s" s="6">
        <f>VLOOKUP(AD56:AD56,'Rankings'!A1:T187,13,FALSE)</f>
        <v>249</v>
      </c>
      <c r="AF56" t="s" s="6">
        <v>106</v>
      </c>
      <c r="AG56" s="5">
        <v>10</v>
      </c>
      <c r="AH56" s="7">
        <f>VLOOKUP(AE56:AE56,'WR'!B1:O204,4,FALSE)</f>
        <v>0</v>
      </c>
      <c r="AI56" s="7">
        <f>VLOOKUP(AE56:AE56,'WR'!B1:O204,5,FALSE)</f>
        <v>0</v>
      </c>
      <c r="AJ56" s="7">
        <f>VLOOKUP(AE56:AE56,'WR'!B1:O204,6,FALSE)</f>
        <v>118.9988961</v>
      </c>
      <c r="AK56" s="7">
        <f>VLOOKUP(AE56:AE56,'WR'!B1:O204,7,FALSE)</f>
        <v>77.58728025720001</v>
      </c>
      <c r="AL56" s="7">
        <f>VLOOKUP(AE56:AE56,'WR'!B1:O204,8,FALSE)</f>
        <v>890.725419858530</v>
      </c>
      <c r="AM56" s="7">
        <f>VLOOKUP(AE56:AE56,'WR'!B1:O204,9,FALSE)</f>
        <v>5.7414587390328</v>
      </c>
      <c r="AN56" s="8">
        <f>VLOOKUP(AE56:AE56,'WR'!B1:O204,13,FALSE)</f>
      </c>
      <c r="AO56" s="9">
        <f>IF(VLOOKUP(AD56:AD56,#REF!,12,FALSE)&lt;0,0,VLOOKUP(AD56:AD56,#REF!,12,FALSE))</f>
      </c>
      <c r="AP56" s="10"/>
      <c r="AQ56" s="5">
        <v>55</v>
      </c>
      <c r="AR56" s="5">
        <f>VLOOKUP(AQ56:AQ56,'Rankings'!A1:T187,18,FALSE)</f>
        <v>0</v>
      </c>
      <c r="AS56" s="9"/>
      <c r="AT56" s="9"/>
      <c r="AU56" s="7">
        <f>VLOOKUP(AR56:AR56,'TE'!B1:O98,4,FALSE)</f>
        <v>0</v>
      </c>
      <c r="AV56" s="7">
        <f>VLOOKUP(AR56:AR56,'TE'!B1:O98,5,FALSE)</f>
        <v>0</v>
      </c>
      <c r="AW56" s="7">
        <f>VLOOKUP(AR56:AR56,'TE'!B1:O98,6,FALSE)</f>
        <v>0</v>
      </c>
      <c r="AX56" s="7">
        <f>VLOOKUP(AR56:AR56,'TE'!B1:O98,7,FALSE)</f>
        <v>0</v>
      </c>
      <c r="AY56" s="8">
        <f>VLOOKUP(AR56:AR56,'TE'!B1:O98,11,FALSE)</f>
      </c>
      <c r="AZ56" s="9">
        <f>IF(VLOOKUP(AQ56:AQ56,#REF!,10,FALSE)&lt;0,0,VLOOKUP(AQ56:AQ56,#REF!,10,FALSE))</f>
      </c>
      <c r="BA56" s="11"/>
    </row>
    <row r="57" ht="13.75" customHeight="1">
      <c r="A57" s="5">
        <v>56</v>
      </c>
      <c r="B57" s="5">
        <f>VLOOKUP(A57:A57,'Rankings'!A1:T187,3,FALSE)</f>
        <v>0</v>
      </c>
      <c r="C57" s="9"/>
      <c r="D57" s="9"/>
      <c r="E57" s="7">
        <f>VLOOKUP(B57:B57,'QB'!B1:O75,4,FALSE)</f>
        <v>0</v>
      </c>
      <c r="F57" s="7">
        <f>VLOOKUP(B57:B57,'QB'!B1:O75,5,FALSE)</f>
        <v>0</v>
      </c>
      <c r="G57" s="7">
        <f>VLOOKUP(B57:B57,'QB'!B1:O75,6,FALSE)</f>
        <v>0</v>
      </c>
      <c r="H57" s="7">
        <f>VLOOKUP(B57:B57,'QB'!B1:O75,7,FALSE)</f>
        <v>0</v>
      </c>
      <c r="I57" s="7">
        <f>VLOOKUP(B57:B57,'QB'!B1:O75,8,FALSE)</f>
        <v>0</v>
      </c>
      <c r="J57" s="7">
        <f>VLOOKUP(B57:B57,'QB'!B1:O75,9,FALSE)</f>
        <v>0</v>
      </c>
      <c r="K57" s="7">
        <f>VLOOKUP(B57:B57,'QB'!B1:O75,10,FALSE)</f>
        <v>0</v>
      </c>
      <c r="L57" s="7">
        <f>VLOOKUP(B57:B57,'QB'!B1:O75,11,FALSE)</f>
        <v>0</v>
      </c>
      <c r="M57" s="8">
        <f>VLOOKUP(B57:B57,'QB'!B1:O75,13,FALSE)</f>
      </c>
      <c r="N57" s="9">
        <f>IF(VLOOKUP(A57:A57,#REF!,14,FALSE)&lt;0,0,VLOOKUP(A57:A57,#REF!,14,FALSE))</f>
      </c>
      <c r="O57" s="10"/>
      <c r="P57" s="5">
        <v>56</v>
      </c>
      <c r="Q57" t="s" s="6">
        <f>VLOOKUP(P57:P57,'Rankings'!A1:T187,8,FALSE)</f>
        <v>250</v>
      </c>
      <c r="R57" t="s" s="6">
        <v>89</v>
      </c>
      <c r="S57" s="5">
        <v>7</v>
      </c>
      <c r="T57" s="7">
        <f>VLOOKUP(Q57:Q57,'RB'!B1:O162,4,FALSE)</f>
      </c>
      <c r="U57" s="7">
        <f>VLOOKUP(Q57:Q57,'RB'!B1:O162,5,FALSE)</f>
      </c>
      <c r="V57" s="7">
        <f>VLOOKUP(Q57:Q57,'RB'!B1:O162,6,FALSE)</f>
      </c>
      <c r="W57" s="7">
        <f>VLOOKUP(Q57:Q57,'RB'!B1:O162,7,FALSE)</f>
      </c>
      <c r="X57" s="7">
        <f>VLOOKUP(Q57:Q57,'RB'!B1:O162,8,FALSE)</f>
      </c>
      <c r="Y57" s="7">
        <f>VLOOKUP(Q57:Q57,'RB'!B1:O162,9,FALSE)</f>
      </c>
      <c r="Z57" s="7">
        <f>VLOOKUP(Q57:Q57,'RB'!B1:O162,10,FALSE)</f>
      </c>
      <c r="AA57" s="8">
        <f>VLOOKUP(Q57:Q57,'RB'!B1:O162,14,FALSE)</f>
      </c>
      <c r="AB57" s="9">
        <f>IF(VLOOKUP(P57:P57,#REF!,13,FALSE)&lt;0,0,VLOOKUP(P57:P57,#REF!,13,FALSE))</f>
      </c>
      <c r="AC57" s="10"/>
      <c r="AD57" s="5">
        <v>56</v>
      </c>
      <c r="AE57" t="s" s="6">
        <f>VLOOKUP(AD57:AD57,'Rankings'!A1:T187,13,FALSE)</f>
        <v>251</v>
      </c>
      <c r="AF57" t="s" s="6">
        <v>82</v>
      </c>
      <c r="AG57" s="5">
        <v>10</v>
      </c>
      <c r="AH57" s="7">
        <f>VLOOKUP(AE57:AE57,'WR'!B1:O204,4,FALSE)</f>
        <v>23.246139</v>
      </c>
      <c r="AI57" s="7">
        <f>VLOOKUP(AE57:AE57,'WR'!B1:O204,5,FALSE)</f>
        <v>0.0627495308108612</v>
      </c>
      <c r="AJ57" s="7">
        <f>VLOOKUP(AE57:AE57,'WR'!B1:O204,6,FALSE)</f>
        <v>118.26983</v>
      </c>
      <c r="AK57" s="7">
        <f>VLOOKUP(AE57:AE57,'WR'!B1:O204,7,FALSE)</f>
        <v>75.6926912</v>
      </c>
      <c r="AL57" s="7">
        <f>VLOOKUP(AE57:AE57,'WR'!B1:O204,8,FALSE)</f>
        <v>885.416380800947</v>
      </c>
      <c r="AM57" s="7">
        <f>VLOOKUP(AE57:AE57,'WR'!B1:O204,9,FALSE)</f>
        <v>5.0714103104</v>
      </c>
      <c r="AN57" s="8">
        <f>VLOOKUP(AE57:AE57,'WR'!B1:O204,13,FALSE)</f>
      </c>
      <c r="AO57" s="9">
        <f>IF(VLOOKUP(AD57:AD57,#REF!,12,FALSE)&lt;0,0,VLOOKUP(AD57:AD57,#REF!,12,FALSE))</f>
      </c>
      <c r="AP57" s="10"/>
      <c r="AQ57" s="5">
        <v>56</v>
      </c>
      <c r="AR57" s="5">
        <f>VLOOKUP(AQ57:AQ57,'Rankings'!A1:T187,18,FALSE)</f>
        <v>0</v>
      </c>
      <c r="AS57" s="9"/>
      <c r="AT57" s="9"/>
      <c r="AU57" s="7">
        <f>VLOOKUP(AR57:AR57,'TE'!B1:O98,4,FALSE)</f>
        <v>0</v>
      </c>
      <c r="AV57" s="7">
        <f>VLOOKUP(AR57:AR57,'TE'!B1:O98,5,FALSE)</f>
        <v>0</v>
      </c>
      <c r="AW57" s="7">
        <f>VLOOKUP(AR57:AR57,'TE'!B1:O98,6,FALSE)</f>
        <v>0</v>
      </c>
      <c r="AX57" s="7">
        <f>VLOOKUP(AR57:AR57,'TE'!B1:O98,7,FALSE)</f>
        <v>0</v>
      </c>
      <c r="AY57" s="8">
        <f>VLOOKUP(AR57:AR57,'TE'!B1:O98,11,FALSE)</f>
      </c>
      <c r="AZ57" s="9">
        <f>IF(VLOOKUP(AQ57:AQ57,#REF!,10,FALSE)&lt;0,0,VLOOKUP(AQ57:AQ57,#REF!,10,FALSE))</f>
      </c>
      <c r="BA57" s="11"/>
    </row>
    <row r="58" ht="13.75" customHeight="1">
      <c r="A58" s="5">
        <v>57</v>
      </c>
      <c r="B58" s="5">
        <f>VLOOKUP(A58:A58,'Rankings'!A1:T187,3,FALSE)</f>
        <v>0</v>
      </c>
      <c r="C58" s="9"/>
      <c r="D58" s="9"/>
      <c r="E58" s="7">
        <f>VLOOKUP(B58:B58,'QB'!B1:O75,4,FALSE)</f>
        <v>0</v>
      </c>
      <c r="F58" s="7">
        <f>VLOOKUP(B58:B58,'QB'!B1:O75,5,FALSE)</f>
        <v>0</v>
      </c>
      <c r="G58" s="7">
        <f>VLOOKUP(B58:B58,'QB'!B1:O75,6,FALSE)</f>
        <v>0</v>
      </c>
      <c r="H58" s="7">
        <f>VLOOKUP(B58:B58,'QB'!B1:O75,7,FALSE)</f>
        <v>0</v>
      </c>
      <c r="I58" s="7">
        <f>VLOOKUP(B58:B58,'QB'!B1:O75,8,FALSE)</f>
        <v>0</v>
      </c>
      <c r="J58" s="7">
        <f>VLOOKUP(B58:B58,'QB'!B1:O75,9,FALSE)</f>
        <v>0</v>
      </c>
      <c r="K58" s="7">
        <f>VLOOKUP(B58:B58,'QB'!B1:O75,10,FALSE)</f>
        <v>0</v>
      </c>
      <c r="L58" s="7">
        <f>VLOOKUP(B58:B58,'QB'!B1:O75,11,FALSE)</f>
        <v>0</v>
      </c>
      <c r="M58" s="8">
        <f>VLOOKUP(B58:B58,'QB'!B1:O75,13,FALSE)</f>
      </c>
      <c r="N58" s="9">
        <f>IF(VLOOKUP(A58:A58,#REF!,14,FALSE)&lt;0,0,VLOOKUP(A58:A58,#REF!,14,FALSE))</f>
      </c>
      <c r="O58" s="10"/>
      <c r="P58" s="5">
        <v>57</v>
      </c>
      <c r="Q58" t="s" s="6">
        <f>VLOOKUP(P58:P58,'Rankings'!A1:T187,8,FALSE)</f>
        <v>252</v>
      </c>
      <c r="R58" t="s" s="6">
        <v>23</v>
      </c>
      <c r="S58" s="5">
        <v>7</v>
      </c>
      <c r="T58" s="7">
        <f>VLOOKUP(Q58:Q58,'RB'!B1:O162,4,FALSE)</f>
        <v>119.51970828</v>
      </c>
      <c r="U58" s="7">
        <f>VLOOKUP(Q58:Q58,'RB'!B1:O162,5,FALSE)</f>
        <v>474.4932418716</v>
      </c>
      <c r="V58" s="7">
        <f>VLOOKUP(Q58:Q58,'RB'!B1:O162,6,FALSE)</f>
        <v>4.302709498080</v>
      </c>
      <c r="W58" s="7">
        <f>VLOOKUP(Q58:Q58,'RB'!B1:O162,7,FALSE)</f>
        <v>10.97698392</v>
      </c>
      <c r="X58" s="7">
        <f>VLOOKUP(Q58:Q58,'RB'!B1:O162,8,FALSE)</f>
        <v>8.221760956080001</v>
      </c>
      <c r="Y58" s="7">
        <f>VLOOKUP(Q58:Q58,'RB'!B1:O162,9,FALSE)</f>
        <v>58.9500260550936</v>
      </c>
      <c r="Z58" s="7">
        <f>VLOOKUP(Q58:Q58,'RB'!B1:O162,10,FALSE)</f>
        <v>0.3288704382432</v>
      </c>
      <c r="AA58" s="8">
        <f>VLOOKUP(Q58:Q58,'RB'!B1:O162,14,FALSE)</f>
      </c>
      <c r="AB58" s="9">
        <f>IF(VLOOKUP(P58:P58,#REF!,13,FALSE)&lt;0,0,VLOOKUP(P58:P58,#REF!,13,FALSE))</f>
      </c>
      <c r="AC58" s="10"/>
      <c r="AD58" s="5">
        <v>57</v>
      </c>
      <c r="AE58" t="s" s="6">
        <f>VLOOKUP(AD58:AD58,'Rankings'!A1:T187,13,FALSE)</f>
        <v>253</v>
      </c>
      <c r="AF58" t="s" s="6">
        <v>27</v>
      </c>
      <c r="AG58" s="5">
        <v>12</v>
      </c>
      <c r="AH58" s="7">
        <f>VLOOKUP(AE58:AE58,'WR'!B1:O204,4,FALSE)</f>
      </c>
      <c r="AI58" s="7">
        <f>VLOOKUP(AE58:AE58,'WR'!B1:O204,5,FALSE)</f>
      </c>
      <c r="AJ58" s="7">
        <f>VLOOKUP(AE58:AE58,'WR'!B1:O204,6,FALSE)</f>
      </c>
      <c r="AK58" s="7">
        <f>VLOOKUP(AE58:AE58,'WR'!B1:O204,7,FALSE)</f>
      </c>
      <c r="AL58" s="7">
        <f>VLOOKUP(AE58:AE58,'WR'!B1:O204,8,FALSE)</f>
      </c>
      <c r="AM58" s="7">
        <f>VLOOKUP(AE58:AE58,'WR'!B1:O204,9,FALSE)</f>
      </c>
      <c r="AN58" s="8">
        <f>VLOOKUP(AE58:AE58,'WR'!B1:O204,13,FALSE)</f>
      </c>
      <c r="AO58" s="9">
        <f>IF(VLOOKUP(AD58:AD58,#REF!,12,FALSE)&lt;0,0,VLOOKUP(AD58:AD58,#REF!,12,FALSE))</f>
      </c>
      <c r="AP58" s="10"/>
      <c r="AQ58" s="5">
        <v>57</v>
      </c>
      <c r="AR58" s="5">
        <f>VLOOKUP(AQ58:AQ58,'Rankings'!A1:T187,18,FALSE)</f>
        <v>0</v>
      </c>
      <c r="AS58" s="9"/>
      <c r="AT58" s="9"/>
      <c r="AU58" s="7">
        <f>VLOOKUP(AR58:AR58,'TE'!B1:O98,4,FALSE)</f>
        <v>0</v>
      </c>
      <c r="AV58" s="7">
        <f>VLOOKUP(AR58:AR58,'TE'!B1:O98,5,FALSE)</f>
        <v>0</v>
      </c>
      <c r="AW58" s="7">
        <f>VLOOKUP(AR58:AR58,'TE'!B1:O98,6,FALSE)</f>
        <v>0</v>
      </c>
      <c r="AX58" s="7">
        <f>VLOOKUP(AR58:AR58,'TE'!B1:O98,7,FALSE)</f>
        <v>0</v>
      </c>
      <c r="AY58" s="8">
        <f>VLOOKUP(AR58:AR58,'TE'!B1:O98,11,FALSE)</f>
      </c>
      <c r="AZ58" s="9">
        <f>IF(VLOOKUP(AQ58:AQ58,#REF!,10,FALSE)&lt;0,0,VLOOKUP(AQ58:AQ58,#REF!,10,FALSE))</f>
      </c>
      <c r="BA58" s="11"/>
    </row>
    <row r="59" ht="13.75" customHeight="1">
      <c r="A59" s="5">
        <v>58</v>
      </c>
      <c r="B59" s="5">
        <f>VLOOKUP(A59:A59,'Rankings'!A1:T187,3,FALSE)</f>
        <v>0</v>
      </c>
      <c r="C59" s="9"/>
      <c r="D59" s="9"/>
      <c r="E59" s="7">
        <f>VLOOKUP(B59:B59,'QB'!B1:O75,4,FALSE)</f>
        <v>0</v>
      </c>
      <c r="F59" s="7">
        <f>VLOOKUP(B59:B59,'QB'!B1:O75,5,FALSE)</f>
        <v>0</v>
      </c>
      <c r="G59" s="7">
        <f>VLOOKUP(B59:B59,'QB'!B1:O75,6,FALSE)</f>
        <v>0</v>
      </c>
      <c r="H59" s="7">
        <f>VLOOKUP(B59:B59,'QB'!B1:O75,7,FALSE)</f>
        <v>0</v>
      </c>
      <c r="I59" s="7">
        <f>VLOOKUP(B59:B59,'QB'!B1:O75,8,FALSE)</f>
        <v>0</v>
      </c>
      <c r="J59" s="7">
        <f>VLOOKUP(B59:B59,'QB'!B1:O75,9,FALSE)</f>
        <v>0</v>
      </c>
      <c r="K59" s="7">
        <f>VLOOKUP(B59:B59,'QB'!B1:O75,10,FALSE)</f>
        <v>0</v>
      </c>
      <c r="L59" s="7">
        <f>VLOOKUP(B59:B59,'QB'!B1:O75,11,FALSE)</f>
        <v>0</v>
      </c>
      <c r="M59" s="8">
        <f>VLOOKUP(B59:B59,'QB'!B1:O75,13,FALSE)</f>
      </c>
      <c r="N59" s="9">
        <f>IF(VLOOKUP(A59:A59,#REF!,14,FALSE)&lt;0,0,VLOOKUP(A59:A59,#REF!,14,FALSE))</f>
      </c>
      <c r="O59" s="10"/>
      <c r="P59" s="5">
        <v>58</v>
      </c>
      <c r="Q59" t="s" s="6">
        <f>VLOOKUP(P59:P59,'Rankings'!A1:T187,8,FALSE)</f>
        <v>254</v>
      </c>
      <c r="R59" t="s" s="6">
        <v>37</v>
      </c>
      <c r="S59" s="5">
        <v>12</v>
      </c>
      <c r="T59" s="7">
        <f>VLOOKUP(Q59:Q59,'RB'!B1:O162,4,FALSE)</f>
        <v>97.5365776</v>
      </c>
      <c r="U59" s="7">
        <f>VLOOKUP(Q59:Q59,'RB'!B1:O162,5,FALSE)</f>
        <v>416.602298716052</v>
      </c>
      <c r="V59" s="7">
        <f>VLOOKUP(Q59:Q59,'RB'!B1:O162,6,FALSE)</f>
        <v>3.6088533712</v>
      </c>
      <c r="W59" s="7">
        <f>VLOOKUP(Q59:Q59,'RB'!B1:O162,7,FALSE)</f>
        <v>5.9251192</v>
      </c>
      <c r="X59" s="7">
        <f>VLOOKUP(Q59:Q59,'RB'!B1:O162,8,FALSE)</f>
        <v>4.3371872544</v>
      </c>
      <c r="Y59" s="7">
        <f>VLOOKUP(Q59:Q59,'RB'!B1:O162,9,FALSE)</f>
        <v>33.9105596985097</v>
      </c>
      <c r="Z59" s="7">
        <f>VLOOKUP(Q59:Q59,'RB'!B1:O162,10,FALSE)</f>
        <v>0.229995997285902</v>
      </c>
      <c r="AA59" s="8">
        <f>VLOOKUP(Q59:Q59,'RB'!B1:O162,14,FALSE)</f>
      </c>
      <c r="AB59" s="9">
        <f>IF(VLOOKUP(P59:P59,#REF!,13,FALSE)&lt;0,0,VLOOKUP(P59:P59,#REF!,13,FALSE))</f>
      </c>
      <c r="AC59" s="10"/>
      <c r="AD59" s="5">
        <v>58</v>
      </c>
      <c r="AE59" t="s" s="6">
        <f>VLOOKUP(AD59:AD59,'Rankings'!A1:T187,13,FALSE)</f>
        <v>255</v>
      </c>
      <c r="AF59" t="s" s="6">
        <v>23</v>
      </c>
      <c r="AG59" s="5">
        <v>7</v>
      </c>
      <c r="AH59" s="7">
        <f>VLOOKUP(AE59:AE59,'WR'!B1:O204,4,FALSE)</f>
        <v>0</v>
      </c>
      <c r="AI59" s="7">
        <f>VLOOKUP(AE59:AE59,'WR'!B1:O204,5,FALSE)</f>
        <v>0</v>
      </c>
      <c r="AJ59" s="7">
        <f>VLOOKUP(AE59:AE59,'WR'!B1:O204,6,FALSE)</f>
        <v>98.18302284000001</v>
      </c>
      <c r="AK59" s="7">
        <f>VLOOKUP(AE59:AE59,'WR'!B1:O204,7,FALSE)</f>
        <v>64.408062983040</v>
      </c>
      <c r="AL59" s="7">
        <f>VLOOKUP(AE59:AE59,'WR'!B1:O204,8,FALSE)</f>
        <v>774.184917056141</v>
      </c>
      <c r="AM59" s="7">
        <f>VLOOKUP(AE59:AE59,'WR'!B1:O204,9,FALSE)</f>
        <v>5.60350147952448</v>
      </c>
      <c r="AN59" s="8">
        <f>VLOOKUP(AE59:AE59,'WR'!B1:O204,13,FALSE)</f>
      </c>
      <c r="AO59" s="9">
        <f>IF(VLOOKUP(AD59:AD59,#REF!,12,FALSE)&lt;0,0,VLOOKUP(AD59:AD59,#REF!,12,FALSE))</f>
      </c>
      <c r="AP59" s="10"/>
      <c r="AQ59" s="5">
        <v>58</v>
      </c>
      <c r="AR59" s="5">
        <f>VLOOKUP(AQ59:AQ59,'Rankings'!A1:T187,18,FALSE)</f>
        <v>0</v>
      </c>
      <c r="AS59" s="9"/>
      <c r="AT59" s="9"/>
      <c r="AU59" s="7">
        <f>VLOOKUP(AR59:AR59,'TE'!B1:O98,4,FALSE)</f>
        <v>0</v>
      </c>
      <c r="AV59" s="7">
        <f>VLOOKUP(AR59:AR59,'TE'!B1:O98,5,FALSE)</f>
        <v>0</v>
      </c>
      <c r="AW59" s="7">
        <f>VLOOKUP(AR59:AR59,'TE'!B1:O98,6,FALSE)</f>
        <v>0</v>
      </c>
      <c r="AX59" s="7">
        <f>VLOOKUP(AR59:AR59,'TE'!B1:O98,7,FALSE)</f>
        <v>0</v>
      </c>
      <c r="AY59" s="8">
        <f>VLOOKUP(AR59:AR59,'TE'!B1:O98,11,FALSE)</f>
      </c>
      <c r="AZ59" s="9">
        <f>IF(VLOOKUP(AQ59:AQ59,#REF!,10,FALSE)&lt;0,0,VLOOKUP(AQ59:AQ59,#REF!,10,FALSE))</f>
      </c>
      <c r="BA59" s="11"/>
    </row>
    <row r="60" ht="13.75" customHeight="1">
      <c r="A60" s="5">
        <v>59</v>
      </c>
      <c r="B60" s="5">
        <f>VLOOKUP(A60:A60,'Rankings'!A1:T187,3,FALSE)</f>
        <v>0</v>
      </c>
      <c r="C60" s="9"/>
      <c r="D60" s="9"/>
      <c r="E60" s="7">
        <f>VLOOKUP(B60:B60,'QB'!B1:O75,4,FALSE)</f>
        <v>0</v>
      </c>
      <c r="F60" s="7">
        <f>VLOOKUP(B60:B60,'QB'!B1:O75,5,FALSE)</f>
        <v>0</v>
      </c>
      <c r="G60" s="7">
        <f>VLOOKUP(B60:B60,'QB'!B1:O75,6,FALSE)</f>
        <v>0</v>
      </c>
      <c r="H60" s="7">
        <f>VLOOKUP(B60:B60,'QB'!B1:O75,7,FALSE)</f>
        <v>0</v>
      </c>
      <c r="I60" s="7">
        <f>VLOOKUP(B60:B60,'QB'!B1:O75,8,FALSE)</f>
        <v>0</v>
      </c>
      <c r="J60" s="7">
        <f>VLOOKUP(B60:B60,'QB'!B1:O75,9,FALSE)</f>
        <v>0</v>
      </c>
      <c r="K60" s="7">
        <f>VLOOKUP(B60:B60,'QB'!B1:O75,10,FALSE)</f>
        <v>0</v>
      </c>
      <c r="L60" s="7">
        <f>VLOOKUP(B60:B60,'QB'!B1:O75,11,FALSE)</f>
        <v>0</v>
      </c>
      <c r="M60" s="8">
        <f>VLOOKUP(B60:B60,'QB'!B1:O75,13,FALSE)</f>
      </c>
      <c r="N60" s="9">
        <f>IF(VLOOKUP(A60:A60,#REF!,14,FALSE)&lt;0,0,VLOOKUP(A60:A60,#REF!,14,FALSE))</f>
      </c>
      <c r="O60" s="10"/>
      <c r="P60" s="5">
        <v>59</v>
      </c>
      <c r="Q60" t="s" s="6">
        <f>VLOOKUP(P60:P60,'Rankings'!A1:T187,8,FALSE)</f>
        <v>256</v>
      </c>
      <c r="R60" t="s" s="6">
        <v>89</v>
      </c>
      <c r="S60" s="5">
        <v>7</v>
      </c>
      <c r="T60" s="7">
        <f>VLOOKUP(Q60:Q60,'RB'!B1:O162,4,FALSE)</f>
      </c>
      <c r="U60" s="7">
        <f>VLOOKUP(Q60:Q60,'RB'!B1:O162,5,FALSE)</f>
      </c>
      <c r="V60" s="7">
        <f>VLOOKUP(Q60:Q60,'RB'!B1:O162,6,FALSE)</f>
      </c>
      <c r="W60" s="7">
        <f>VLOOKUP(Q60:Q60,'RB'!B1:O162,7,FALSE)</f>
      </c>
      <c r="X60" s="7">
        <f>VLOOKUP(Q60:Q60,'RB'!B1:O162,8,FALSE)</f>
      </c>
      <c r="Y60" s="7">
        <f>VLOOKUP(Q60:Q60,'RB'!B1:O162,9,FALSE)</f>
      </c>
      <c r="Z60" s="7">
        <f>VLOOKUP(Q60:Q60,'RB'!B1:O162,10,FALSE)</f>
      </c>
      <c r="AA60" s="8">
        <f>VLOOKUP(Q60:Q60,'RB'!B1:O162,14,FALSE)</f>
      </c>
      <c r="AB60" s="9">
        <f>IF(VLOOKUP(P60:P60,#REF!,13,FALSE)&lt;0,0,VLOOKUP(P60:P60,#REF!,13,FALSE))</f>
      </c>
      <c r="AC60" s="10"/>
      <c r="AD60" s="5">
        <v>59</v>
      </c>
      <c r="AE60" t="s" s="6">
        <f>VLOOKUP(AD60:AD60,'Rankings'!A1:T187,13,FALSE)</f>
        <v>257</v>
      </c>
      <c r="AF60" t="s" s="6">
        <v>97</v>
      </c>
      <c r="AG60" s="5">
        <v>12</v>
      </c>
      <c r="AH60" s="7">
        <f>VLOOKUP(AE60:AE60,'WR'!B1:O204,4,FALSE)</f>
        <v>0</v>
      </c>
      <c r="AI60" s="7">
        <f>VLOOKUP(AE60:AE60,'WR'!B1:O204,5,FALSE)</f>
        <v>0</v>
      </c>
      <c r="AJ60" s="7">
        <f>VLOOKUP(AE60:AE60,'WR'!B1:O204,6,FALSE)</f>
        <v>99.5835974056</v>
      </c>
      <c r="AK60" s="7">
        <f>VLOOKUP(AE60:AE60,'WR'!B1:O204,7,FALSE)</f>
        <v>60.9451616122272</v>
      </c>
      <c r="AL60" s="7">
        <f>VLOOKUP(AE60:AE60,'WR'!B1:O204,8,FALSE)</f>
        <v>862.983488429137</v>
      </c>
      <c r="AM60" s="7">
        <f>VLOOKUP(AE60:AE60,'WR'!B1:O204,9,FALSE)</f>
        <v>4.97330055909574</v>
      </c>
      <c r="AN60" s="8">
        <f>VLOOKUP(AE60:AE60,'WR'!B1:O204,13,FALSE)</f>
      </c>
      <c r="AO60" s="9">
        <f>IF(VLOOKUP(AD60:AD60,#REF!,12,FALSE)&lt;0,0,VLOOKUP(AD60:AD60,#REF!,12,FALSE))</f>
      </c>
      <c r="AP60" s="10"/>
      <c r="AQ60" s="5">
        <v>59</v>
      </c>
      <c r="AR60" s="5">
        <f>VLOOKUP(AQ60:AQ60,'Rankings'!A1:T187,18,FALSE)</f>
        <v>0</v>
      </c>
      <c r="AS60" s="9"/>
      <c r="AT60" s="9"/>
      <c r="AU60" s="7">
        <f>VLOOKUP(AR60:AR60,'TE'!B1:O98,4,FALSE)</f>
        <v>0</v>
      </c>
      <c r="AV60" s="7">
        <f>VLOOKUP(AR60:AR60,'TE'!B1:O98,5,FALSE)</f>
        <v>0</v>
      </c>
      <c r="AW60" s="7">
        <f>VLOOKUP(AR60:AR60,'TE'!B1:O98,6,FALSE)</f>
        <v>0</v>
      </c>
      <c r="AX60" s="7">
        <f>VLOOKUP(AR60:AR60,'TE'!B1:O98,7,FALSE)</f>
        <v>0</v>
      </c>
      <c r="AY60" s="8">
        <f>VLOOKUP(AR60:AR60,'TE'!B1:O98,11,FALSE)</f>
      </c>
      <c r="AZ60" s="9">
        <f>IF(VLOOKUP(AQ60:AQ60,#REF!,10,FALSE)&lt;0,0,VLOOKUP(AQ60:AQ60,#REF!,10,FALSE))</f>
      </c>
      <c r="BA60" s="11"/>
    </row>
    <row r="61" ht="13.75" customHeight="1">
      <c r="A61" s="5">
        <v>60</v>
      </c>
      <c r="B61" s="5">
        <f>VLOOKUP(A61:A61,'Rankings'!A1:T187,3,FALSE)</f>
        <v>0</v>
      </c>
      <c r="C61" s="9"/>
      <c r="D61" s="9"/>
      <c r="E61" s="7">
        <f>VLOOKUP(B61:B61,'QB'!B1:O75,4,FALSE)</f>
        <v>0</v>
      </c>
      <c r="F61" s="7">
        <f>VLOOKUP(B61:B61,'QB'!B1:O75,5,FALSE)</f>
        <v>0</v>
      </c>
      <c r="G61" s="7">
        <f>VLOOKUP(B61:B61,'QB'!B1:O75,6,FALSE)</f>
        <v>0</v>
      </c>
      <c r="H61" s="7">
        <f>VLOOKUP(B61:B61,'QB'!B1:O75,7,FALSE)</f>
        <v>0</v>
      </c>
      <c r="I61" s="7">
        <f>VLOOKUP(B61:B61,'QB'!B1:O75,8,FALSE)</f>
        <v>0</v>
      </c>
      <c r="J61" s="7">
        <f>VLOOKUP(B61:B61,'QB'!B1:O75,9,FALSE)</f>
        <v>0</v>
      </c>
      <c r="K61" s="7">
        <f>VLOOKUP(B61:B61,'QB'!B1:O75,10,FALSE)</f>
        <v>0</v>
      </c>
      <c r="L61" s="7">
        <f>VLOOKUP(B61:B61,'QB'!B1:O75,11,FALSE)</f>
        <v>0</v>
      </c>
      <c r="M61" s="8">
        <f>VLOOKUP(B61:B61,'QB'!B1:O75,13,FALSE)</f>
      </c>
      <c r="N61" s="9">
        <f>IF(VLOOKUP(A61:A61,#REF!,14,FALSE)&lt;0,0,VLOOKUP(A61:A61,#REF!,14,FALSE))</f>
      </c>
      <c r="O61" s="10"/>
      <c r="P61" s="5">
        <v>60</v>
      </c>
      <c r="Q61" t="s" s="6">
        <f>VLOOKUP(P61:P61,'Rankings'!A1:T187,8,FALSE)</f>
        <v>258</v>
      </c>
      <c r="R61" t="s" s="6">
        <v>82</v>
      </c>
      <c r="S61" s="5">
        <v>10</v>
      </c>
      <c r="T61" s="7">
        <f>VLOOKUP(Q61:Q61,'RB'!B1:O162,4,FALSE)</f>
        <v>97.0347</v>
      </c>
      <c r="U61" s="7">
        <f>VLOOKUP(Q61:Q61,'RB'!B1:O162,5,FALSE)</f>
        <v>384.912434660482</v>
      </c>
      <c r="V61" s="7">
        <f>VLOOKUP(Q61:Q61,'RB'!B1:O162,6,FALSE)</f>
        <v>2.6199369</v>
      </c>
      <c r="W61" s="7">
        <f>VLOOKUP(Q61:Q61,'RB'!B1:O162,7,FALSE)</f>
        <v>29.1305</v>
      </c>
      <c r="X61" s="7">
        <f>VLOOKUP(Q61:Q61,'RB'!B1:O162,8,FALSE)</f>
        <v>20.449611</v>
      </c>
      <c r="Y61" s="7">
        <f>VLOOKUP(Q61:Q61,'RB'!B1:O162,9,FALSE)</f>
        <v>142.842754705734</v>
      </c>
      <c r="Z61" s="7">
        <f>VLOOKUP(Q61:Q61,'RB'!B1:O162,10,FALSE)</f>
        <v>0.907272120574437</v>
      </c>
      <c r="AA61" s="8">
        <f>VLOOKUP(Q61:Q61,'RB'!B1:O162,14,FALSE)</f>
      </c>
      <c r="AB61" s="9">
        <f>IF(VLOOKUP(P61:P61,#REF!,13,FALSE)&lt;0,0,VLOOKUP(P61:P61,#REF!,13,FALSE))</f>
      </c>
      <c r="AC61" s="10"/>
      <c r="AD61" s="5">
        <v>60</v>
      </c>
      <c r="AE61" t="s" s="6">
        <f>VLOOKUP(AD61:AD61,'Rankings'!A1:T187,13,FALSE)</f>
        <v>259</v>
      </c>
      <c r="AF61" t="s" s="6">
        <v>44</v>
      </c>
      <c r="AG61" s="5">
        <v>12</v>
      </c>
      <c r="AH61" s="7">
        <f>VLOOKUP(AE61:AE61,'WR'!B1:O204,4,FALSE)</f>
      </c>
      <c r="AI61" s="7">
        <f>VLOOKUP(AE61:AE61,'WR'!B1:O204,5,FALSE)</f>
      </c>
      <c r="AJ61" s="7">
        <f>VLOOKUP(AE61:AE61,'WR'!B1:O204,6,FALSE)</f>
      </c>
      <c r="AK61" s="7">
        <f>VLOOKUP(AE61:AE61,'WR'!B1:O204,7,FALSE)</f>
      </c>
      <c r="AL61" s="7">
        <f>VLOOKUP(AE61:AE61,'WR'!B1:O204,8,FALSE)</f>
      </c>
      <c r="AM61" s="7">
        <f>VLOOKUP(AE61:AE61,'WR'!B1:O204,9,FALSE)</f>
      </c>
      <c r="AN61" s="8">
        <f>VLOOKUP(AE61:AE61,'WR'!B1:O204,13,FALSE)</f>
      </c>
      <c r="AO61" s="9">
        <f>IF(VLOOKUP(AD61:AD61,#REF!,12,FALSE)&lt;0,0,VLOOKUP(AD61:AD61,#REF!,12,FALSE))</f>
      </c>
      <c r="AP61" s="10"/>
      <c r="AQ61" s="5">
        <v>60</v>
      </c>
      <c r="AR61" s="5">
        <f>VLOOKUP(AQ61:AQ61,'Rankings'!A1:T187,18,FALSE)</f>
        <v>0</v>
      </c>
      <c r="AS61" s="9"/>
      <c r="AT61" s="9"/>
      <c r="AU61" s="7">
        <f>VLOOKUP(AR61:AR61,'TE'!B1:O98,4,FALSE)</f>
        <v>0</v>
      </c>
      <c r="AV61" s="7">
        <f>VLOOKUP(AR61:AR61,'TE'!B1:O98,5,FALSE)</f>
        <v>0</v>
      </c>
      <c r="AW61" s="7">
        <f>VLOOKUP(AR61:AR61,'TE'!B1:O98,6,FALSE)</f>
        <v>0</v>
      </c>
      <c r="AX61" s="7">
        <f>VLOOKUP(AR61:AR61,'TE'!B1:O98,7,FALSE)</f>
        <v>0</v>
      </c>
      <c r="AY61" s="8">
        <f>VLOOKUP(AR61:AR61,'TE'!B1:O98,11,FALSE)</f>
      </c>
      <c r="AZ61" s="9">
        <f>IF(VLOOKUP(AQ61:AQ61,#REF!,10,FALSE)&lt;0,0,VLOOKUP(AQ61:AQ61,#REF!,10,FALSE))</f>
      </c>
      <c r="BA61" s="11"/>
    </row>
    <row r="62" ht="13.75" customHeight="1">
      <c r="A62" s="5">
        <v>61</v>
      </c>
      <c r="B62" s="5">
        <f>VLOOKUP(A62:A62,'Rankings'!A1:T187,3,FALSE)</f>
        <v>0</v>
      </c>
      <c r="C62" s="9"/>
      <c r="D62" s="9"/>
      <c r="E62" s="7">
        <f>VLOOKUP(B62:B62,'QB'!B1:O75,4,FALSE)</f>
        <v>0</v>
      </c>
      <c r="F62" s="7">
        <f>VLOOKUP(B62:B62,'QB'!B1:O75,5,FALSE)</f>
        <v>0</v>
      </c>
      <c r="G62" s="7">
        <f>VLOOKUP(B62:B62,'QB'!B1:O75,6,FALSE)</f>
        <v>0</v>
      </c>
      <c r="H62" s="7">
        <f>VLOOKUP(B62:B62,'QB'!B1:O75,7,FALSE)</f>
        <v>0</v>
      </c>
      <c r="I62" s="7">
        <f>VLOOKUP(B62:B62,'QB'!B1:O75,8,FALSE)</f>
        <v>0</v>
      </c>
      <c r="J62" s="7">
        <f>VLOOKUP(B62:B62,'QB'!B1:O75,9,FALSE)</f>
        <v>0</v>
      </c>
      <c r="K62" s="7">
        <f>VLOOKUP(B62:B62,'QB'!B1:O75,10,FALSE)</f>
        <v>0</v>
      </c>
      <c r="L62" s="7">
        <f>VLOOKUP(B62:B62,'QB'!B1:O75,11,FALSE)</f>
        <v>0</v>
      </c>
      <c r="M62" s="8">
        <f>VLOOKUP(B62:B62,'QB'!B1:O75,13,FALSE)</f>
      </c>
      <c r="N62" s="9">
        <f>IF(VLOOKUP(A62:A62,#REF!,14,FALSE)&lt;0,0,VLOOKUP(A62:A62,#REF!,14,FALSE))</f>
      </c>
      <c r="O62" s="10"/>
      <c r="P62" s="5">
        <v>61</v>
      </c>
      <c r="Q62" t="s" s="6">
        <f>VLOOKUP(P62:P62,'Rankings'!A1:T187,8,FALSE)</f>
        <v>260</v>
      </c>
      <c r="R62" t="s" s="6">
        <v>97</v>
      </c>
      <c r="S62" s="5">
        <v>12</v>
      </c>
      <c r="T62" s="7">
        <f>VLOOKUP(Q62:Q62,'RB'!B1:O162,4,FALSE)</f>
        <v>125.3375508</v>
      </c>
      <c r="U62" s="7">
        <f>VLOOKUP(Q62:Q62,'RB'!B1:O162,5,FALSE)</f>
        <v>501.3502032</v>
      </c>
      <c r="V62" s="7">
        <f>VLOOKUP(Q62:Q62,'RB'!B1:O162,6,FALSE)</f>
        <v>3.8854640748</v>
      </c>
      <c r="W62" s="7">
        <f>VLOOKUP(Q62:Q62,'RB'!B1:O162,7,FALSE)</f>
        <v>8.344994196</v>
      </c>
      <c r="X62" s="7">
        <f>VLOOKUP(Q62:Q62,'RB'!B1:O162,8,FALSE)</f>
        <v>6.617580397428</v>
      </c>
      <c r="Y62" s="7">
        <f>VLOOKUP(Q62:Q62,'RB'!B1:O162,9,FALSE)</f>
        <v>39.3084275607223</v>
      </c>
      <c r="Z62" s="7">
        <f>VLOOKUP(Q62:Q62,'RB'!B1:O162,10,FALSE)</f>
        <v>0.19852741192284</v>
      </c>
      <c r="AA62" s="8">
        <f>VLOOKUP(Q62:Q62,'RB'!B1:O162,14,FALSE)</f>
      </c>
      <c r="AB62" s="9">
        <f>IF(VLOOKUP(P62:P62,#REF!,13,FALSE)&lt;0,0,VLOOKUP(P62:P62,#REF!,13,FALSE))</f>
      </c>
      <c r="AC62" s="10"/>
      <c r="AD62" s="5">
        <v>61</v>
      </c>
      <c r="AE62" t="s" s="6">
        <f>VLOOKUP(AD62:AD62,'Rankings'!A1:T187,13,FALSE)</f>
        <v>261</v>
      </c>
      <c r="AF62" t="s" s="6">
        <v>58</v>
      </c>
      <c r="AG62" s="5">
        <v>12</v>
      </c>
      <c r="AH62" s="7">
        <f>VLOOKUP(AE62:AE62,'WR'!B1:O204,4,FALSE)</f>
        <v>0</v>
      </c>
      <c r="AI62" s="7">
        <f>VLOOKUP(AE62:AE62,'WR'!B1:O204,5,FALSE)</f>
        <v>0</v>
      </c>
      <c r="AJ62" s="7">
        <f>VLOOKUP(AE62:AE62,'WR'!B1:O204,6,FALSE)</f>
        <v>91.53323872</v>
      </c>
      <c r="AK62" s="7">
        <f>VLOOKUP(AE62:AE62,'WR'!B1:O204,7,FALSE)</f>
        <v>53.0892784576</v>
      </c>
      <c r="AL62" s="7">
        <f>VLOOKUP(AE62:AE62,'WR'!B1:O204,8,FALSE)</f>
        <v>743.2498984064</v>
      </c>
      <c r="AM62" s="7">
        <f>VLOOKUP(AE62:AE62,'WR'!B1:O204,9,FALSE)</f>
        <v>5.2558385673024</v>
      </c>
      <c r="AN62" s="8">
        <f>VLOOKUP(AE62:AE62,'WR'!B1:O204,13,FALSE)</f>
      </c>
      <c r="AO62" s="9">
        <f>IF(VLOOKUP(AD62:AD62,#REF!,12,FALSE)&lt;0,0,VLOOKUP(AD62:AD62,#REF!,12,FALSE))</f>
      </c>
      <c r="AP62" s="10"/>
      <c r="AQ62" s="5">
        <v>61</v>
      </c>
      <c r="AR62" s="5">
        <f>VLOOKUP(AQ62:AQ62,'Rankings'!A1:T187,18,FALSE)</f>
        <v>0</v>
      </c>
      <c r="AS62" s="9"/>
      <c r="AT62" s="9"/>
      <c r="AU62" s="7">
        <f>VLOOKUP(AR62:AR62,'TE'!B1:O98,4,FALSE)</f>
        <v>0</v>
      </c>
      <c r="AV62" s="7">
        <f>VLOOKUP(AR62:AR62,'TE'!B1:O98,5,FALSE)</f>
        <v>0</v>
      </c>
      <c r="AW62" s="7">
        <f>VLOOKUP(AR62:AR62,'TE'!B1:O98,6,FALSE)</f>
        <v>0</v>
      </c>
      <c r="AX62" s="7">
        <f>VLOOKUP(AR62:AR62,'TE'!B1:O98,7,FALSE)</f>
        <v>0</v>
      </c>
      <c r="AY62" s="8">
        <f>VLOOKUP(AR62:AR62,'TE'!B1:O98,11,FALSE)</f>
      </c>
      <c r="AZ62" s="9">
        <f>IF(VLOOKUP(AQ62:AQ62,#REF!,10,FALSE)&lt;0,0,VLOOKUP(AQ62:AQ62,#REF!,10,FALSE))</f>
      </c>
      <c r="BA62" s="11"/>
    </row>
    <row r="63" ht="13.75" customHeight="1">
      <c r="A63" s="5">
        <v>62</v>
      </c>
      <c r="B63" s="5">
        <f>VLOOKUP(A63:A63,'Rankings'!A1:T187,3,FALSE)</f>
        <v>0</v>
      </c>
      <c r="C63" s="9"/>
      <c r="D63" s="9"/>
      <c r="E63" s="7">
        <f>VLOOKUP(B63:B63,'QB'!B1:O75,4,FALSE)</f>
        <v>0</v>
      </c>
      <c r="F63" s="7">
        <f>VLOOKUP(B63:B63,'QB'!B1:O75,5,FALSE)</f>
        <v>0</v>
      </c>
      <c r="G63" s="7">
        <f>VLOOKUP(B63:B63,'QB'!B1:O75,6,FALSE)</f>
        <v>0</v>
      </c>
      <c r="H63" s="7">
        <f>VLOOKUP(B63:B63,'QB'!B1:O75,7,FALSE)</f>
        <v>0</v>
      </c>
      <c r="I63" s="7">
        <f>VLOOKUP(B63:B63,'QB'!B1:O75,8,FALSE)</f>
        <v>0</v>
      </c>
      <c r="J63" s="7">
        <f>VLOOKUP(B63:B63,'QB'!B1:O75,9,FALSE)</f>
        <v>0</v>
      </c>
      <c r="K63" s="7">
        <f>VLOOKUP(B63:B63,'QB'!B1:O75,10,FALSE)</f>
        <v>0</v>
      </c>
      <c r="L63" s="7">
        <f>VLOOKUP(B63:B63,'QB'!B1:O75,11,FALSE)</f>
        <v>0</v>
      </c>
      <c r="M63" s="8">
        <f>VLOOKUP(B63:B63,'QB'!B1:O75,13,FALSE)</f>
      </c>
      <c r="N63" s="9">
        <f>IF(VLOOKUP(A63:A63,#REF!,14,FALSE)&lt;0,0,VLOOKUP(A63:A63,#REF!,14,FALSE))</f>
      </c>
      <c r="O63" s="10"/>
      <c r="P63" s="5">
        <v>62</v>
      </c>
      <c r="Q63" t="s" s="6">
        <f>VLOOKUP(P63:P63,'Rankings'!A1:T187,8,FALSE)</f>
        <v>262</v>
      </c>
      <c r="R63" t="s" s="6">
        <v>140</v>
      </c>
      <c r="S63" s="5">
        <v>14</v>
      </c>
      <c r="T63" s="7">
        <f>VLOOKUP(Q63:Q63,'RB'!B1:O162,4,FALSE)</f>
        <v>93.61675889999999</v>
      </c>
      <c r="U63" s="7">
        <f>VLOOKUP(Q63:Q63,'RB'!B1:O162,5,FALSE)</f>
        <v>401.770539296592</v>
      </c>
      <c r="V63" s="7">
        <f>VLOOKUP(Q63:Q63,'RB'!B1:O162,6,FALSE)</f>
        <v>2.9957362848</v>
      </c>
      <c r="W63" s="7">
        <f>VLOOKUP(Q63:Q63,'RB'!B1:O162,7,FALSE)</f>
        <v>6.3110670351759</v>
      </c>
      <c r="X63" s="7">
        <f>VLOOKUP(Q63:Q63,'RB'!B1:O162,8,FALSE)</f>
        <v>4.60707893567841</v>
      </c>
      <c r="Y63" s="7">
        <f>VLOOKUP(Q63:Q63,'RB'!B1:O162,9,FALSE)</f>
        <v>31.5124199200403</v>
      </c>
      <c r="Z63" s="7">
        <f>VLOOKUP(Q63:Q63,'RB'!B1:O162,10,FALSE)</f>
        <v>0.119784052327639</v>
      </c>
      <c r="AA63" s="8">
        <f>VLOOKUP(Q63:Q63,'RB'!B1:O162,14,FALSE)</f>
      </c>
      <c r="AB63" s="9">
        <f>IF(VLOOKUP(P63:P63,#REF!,13,FALSE)&lt;0,0,VLOOKUP(P63:P63,#REF!,13,FALSE))</f>
      </c>
      <c r="AC63" s="10"/>
      <c r="AD63" s="5">
        <v>62</v>
      </c>
      <c r="AE63" t="s" s="6">
        <f>VLOOKUP(AD63:AD63,'Rankings'!A1:T187,13,FALSE)</f>
        <v>263</v>
      </c>
      <c r="AF63" t="s" s="6">
        <v>69</v>
      </c>
      <c r="AG63" s="5">
        <v>14</v>
      </c>
      <c r="AH63" s="7">
        <f>VLOOKUP(AE63:AE63,'WR'!B1:O204,4,FALSE)</f>
        <v>0</v>
      </c>
      <c r="AI63" s="7">
        <f>VLOOKUP(AE63:AE63,'WR'!B1:O204,5,FALSE)</f>
        <v>0</v>
      </c>
      <c r="AJ63" s="7">
        <f>VLOOKUP(AE63:AE63,'WR'!B1:O204,6,FALSE)</f>
        <v>75.9213448</v>
      </c>
      <c r="AK63" s="7">
        <f>VLOOKUP(AE63:AE63,'WR'!B1:O204,7,FALSE)</f>
        <v>40.3142340888</v>
      </c>
      <c r="AL63" s="7">
        <f>VLOOKUP(AE63:AE63,'WR'!B1:O204,8,FALSE)</f>
        <v>566.011846606752</v>
      </c>
      <c r="AM63" s="7">
        <f>VLOOKUP(AE63:AE63,'WR'!B1:O204,9,FALSE)</f>
        <v>3.7492237702584</v>
      </c>
      <c r="AN63" s="8">
        <f>VLOOKUP(AE63:AE63,'WR'!B1:O204,13,FALSE)</f>
      </c>
      <c r="AO63" s="9">
        <f>IF(VLOOKUP(AD63:AD63,#REF!,12,FALSE)&lt;0,0,VLOOKUP(AD63:AD63,#REF!,12,FALSE))</f>
      </c>
      <c r="AP63" s="10"/>
      <c r="AQ63" s="5">
        <v>62</v>
      </c>
      <c r="AR63" s="5">
        <f>VLOOKUP(AQ63:AQ63,'Rankings'!A1:T187,18,FALSE)</f>
        <v>0</v>
      </c>
      <c r="AS63" s="9"/>
      <c r="AT63" s="9"/>
      <c r="AU63" s="7">
        <f>VLOOKUP(AR63:AR63,'TE'!B1:O98,4,FALSE)</f>
        <v>0</v>
      </c>
      <c r="AV63" s="7">
        <f>VLOOKUP(AR63:AR63,'TE'!B1:O98,5,FALSE)</f>
        <v>0</v>
      </c>
      <c r="AW63" s="7">
        <f>VLOOKUP(AR63:AR63,'TE'!B1:O98,6,FALSE)</f>
        <v>0</v>
      </c>
      <c r="AX63" s="7">
        <f>VLOOKUP(AR63:AR63,'TE'!B1:O98,7,FALSE)</f>
        <v>0</v>
      </c>
      <c r="AY63" s="8">
        <f>VLOOKUP(AR63:AR63,'TE'!B1:O98,11,FALSE)</f>
      </c>
      <c r="AZ63" s="9">
        <f>IF(VLOOKUP(AQ63:AQ63,#REF!,10,FALSE)&lt;0,0,VLOOKUP(AQ63:AQ63,#REF!,10,FALSE))</f>
      </c>
      <c r="BA63" s="11"/>
    </row>
    <row r="64" ht="13.75" customHeight="1">
      <c r="A64" s="5">
        <v>63</v>
      </c>
      <c r="B64" s="5">
        <f>VLOOKUP(A64:A64,'Rankings'!A1:T187,3,FALSE)</f>
        <v>0</v>
      </c>
      <c r="C64" s="9"/>
      <c r="D64" s="9"/>
      <c r="E64" s="7">
        <f>VLOOKUP(B64:B64,'QB'!B1:O75,4,FALSE)</f>
        <v>0</v>
      </c>
      <c r="F64" s="7">
        <f>VLOOKUP(B64:B64,'QB'!B1:O75,5,FALSE)</f>
        <v>0</v>
      </c>
      <c r="G64" s="7">
        <f>VLOOKUP(B64:B64,'QB'!B1:O75,6,FALSE)</f>
        <v>0</v>
      </c>
      <c r="H64" s="7">
        <f>VLOOKUP(B64:B64,'QB'!B1:O75,7,FALSE)</f>
        <v>0</v>
      </c>
      <c r="I64" s="7">
        <f>VLOOKUP(B64:B64,'QB'!B1:O75,8,FALSE)</f>
        <v>0</v>
      </c>
      <c r="J64" s="7">
        <f>VLOOKUP(B64:B64,'QB'!B1:O75,9,FALSE)</f>
        <v>0</v>
      </c>
      <c r="K64" s="7">
        <f>VLOOKUP(B64:B64,'QB'!B1:O75,10,FALSE)</f>
        <v>0</v>
      </c>
      <c r="L64" s="7">
        <f>VLOOKUP(B64:B64,'QB'!B1:O75,11,FALSE)</f>
        <v>0</v>
      </c>
      <c r="M64" s="8">
        <f>VLOOKUP(B64:B64,'QB'!B1:O75,13,FALSE)</f>
      </c>
      <c r="N64" s="9">
        <f>IF(VLOOKUP(A64:A64,#REF!,14,FALSE)&lt;0,0,VLOOKUP(A64:A64,#REF!,14,FALSE))</f>
      </c>
      <c r="O64" s="10"/>
      <c r="P64" s="5">
        <v>63</v>
      </c>
      <c r="Q64" t="s" s="6">
        <f>VLOOKUP(P64:P64,'Rankings'!A1:T187,8,FALSE)</f>
        <v>264</v>
      </c>
      <c r="R64" t="s" s="6">
        <v>156</v>
      </c>
      <c r="S64" s="5">
        <v>11</v>
      </c>
      <c r="T64" s="7">
        <f>VLOOKUP(Q64:Q64,'RB'!B1:O162,4,FALSE)</f>
        <v>55.69535216</v>
      </c>
      <c r="U64" s="7">
        <f>VLOOKUP(Q64:Q64,'RB'!B1:O162,5,FALSE)</f>
        <v>237.8191537232</v>
      </c>
      <c r="V64" s="7">
        <f>VLOOKUP(Q64:Q64,'RB'!B1:O162,6,FALSE)</f>
        <v>1.726555916960</v>
      </c>
      <c r="W64" s="7">
        <f>VLOOKUP(Q64:Q64,'RB'!B1:O162,7,FALSE)</f>
        <v>28.24770816</v>
      </c>
      <c r="X64" s="7">
        <f>VLOOKUP(Q64:Q64,'RB'!B1:O162,8,FALSE)</f>
        <v>21.383515077120</v>
      </c>
      <c r="Y64" s="7">
        <f>VLOOKUP(Q64:Q64,'RB'!B1:O162,9,FALSE)</f>
        <v>156.925846934610</v>
      </c>
      <c r="Z64" s="7">
        <f>VLOOKUP(Q64:Q64,'RB'!B1:O162,10,FALSE)</f>
        <v>0.95629493294193</v>
      </c>
      <c r="AA64" s="8">
        <f>VLOOKUP(Q64:Q64,'RB'!B1:O162,14,FALSE)</f>
      </c>
      <c r="AB64" s="9">
        <f>IF(VLOOKUP(P64:P64,#REF!,13,FALSE)&lt;0,0,VLOOKUP(P64:P64,#REF!,13,FALSE))</f>
      </c>
      <c r="AC64" s="10"/>
      <c r="AD64" s="5">
        <v>63</v>
      </c>
      <c r="AE64" t="s" s="6">
        <f>VLOOKUP(AD64:AD64,'Rankings'!A1:T187,13,FALSE)</f>
        <v>265</v>
      </c>
      <c r="AF64" t="s" s="6">
        <v>87</v>
      </c>
      <c r="AG64" s="5">
        <v>10</v>
      </c>
      <c r="AH64" s="7">
        <f>VLOOKUP(AE64:AE64,'WR'!B1:O204,4,FALSE)</f>
      </c>
      <c r="AI64" s="7">
        <f>VLOOKUP(AE64:AE64,'WR'!B1:O204,5,FALSE)</f>
      </c>
      <c r="AJ64" s="7">
        <f>VLOOKUP(AE64:AE64,'WR'!B1:O204,6,FALSE)</f>
      </c>
      <c r="AK64" s="7">
        <f>VLOOKUP(AE64:AE64,'WR'!B1:O204,7,FALSE)</f>
      </c>
      <c r="AL64" s="7">
        <f>VLOOKUP(AE64:AE64,'WR'!B1:O204,8,FALSE)</f>
      </c>
      <c r="AM64" s="7">
        <f>VLOOKUP(AE64:AE64,'WR'!B1:O204,9,FALSE)</f>
      </c>
      <c r="AN64" s="8">
        <f>VLOOKUP(AE64:AE64,'WR'!B1:O204,13,FALSE)</f>
      </c>
      <c r="AO64" s="9">
        <f>IF(VLOOKUP(AD64:AD64,#REF!,12,FALSE)&lt;0,0,VLOOKUP(AD64:AD64,#REF!,12,FALSE))</f>
      </c>
      <c r="AP64" s="10"/>
      <c r="AQ64" s="5">
        <v>63</v>
      </c>
      <c r="AR64" s="5">
        <f>VLOOKUP(AQ64:AQ64,'Rankings'!A1:T187,18,FALSE)</f>
        <v>0</v>
      </c>
      <c r="AS64" s="9"/>
      <c r="AT64" s="9"/>
      <c r="AU64" s="7">
        <f>VLOOKUP(AR64:AR64,'TE'!B1:O98,4,FALSE)</f>
        <v>0</v>
      </c>
      <c r="AV64" s="7">
        <f>VLOOKUP(AR64:AR64,'TE'!B1:O98,5,FALSE)</f>
        <v>0</v>
      </c>
      <c r="AW64" s="7">
        <f>VLOOKUP(AR64:AR64,'TE'!B1:O98,6,FALSE)</f>
        <v>0</v>
      </c>
      <c r="AX64" s="7">
        <f>VLOOKUP(AR64:AR64,'TE'!B1:O98,7,FALSE)</f>
        <v>0</v>
      </c>
      <c r="AY64" s="8">
        <f>VLOOKUP(AR64:AR64,'TE'!B1:O98,11,FALSE)</f>
      </c>
      <c r="AZ64" s="9">
        <f>IF(VLOOKUP(AQ64:AQ64,#REF!,10,FALSE)&lt;0,0,VLOOKUP(AQ64:AQ64,#REF!,10,FALSE))</f>
      </c>
      <c r="BA64" s="11"/>
    </row>
    <row r="65" ht="13.75" customHeight="1">
      <c r="A65" s="5">
        <v>64</v>
      </c>
      <c r="B65" s="5">
        <f>VLOOKUP(A65:A65,'Rankings'!A1:T187,3,FALSE)</f>
        <v>0</v>
      </c>
      <c r="C65" s="9"/>
      <c r="D65" s="9"/>
      <c r="E65" s="7">
        <f>VLOOKUP(B65:B65,'QB'!B1:O75,4,FALSE)</f>
        <v>0</v>
      </c>
      <c r="F65" s="7">
        <f>VLOOKUP(B65:B65,'QB'!B1:O75,5,FALSE)</f>
        <v>0</v>
      </c>
      <c r="G65" s="7">
        <f>VLOOKUP(B65:B65,'QB'!B1:O75,6,FALSE)</f>
        <v>0</v>
      </c>
      <c r="H65" s="7">
        <f>VLOOKUP(B65:B65,'QB'!B1:O75,7,FALSE)</f>
        <v>0</v>
      </c>
      <c r="I65" s="7">
        <f>VLOOKUP(B65:B65,'QB'!B1:O75,8,FALSE)</f>
        <v>0</v>
      </c>
      <c r="J65" s="7">
        <f>VLOOKUP(B65:B65,'QB'!B1:O75,9,FALSE)</f>
        <v>0</v>
      </c>
      <c r="K65" s="7">
        <f>VLOOKUP(B65:B65,'QB'!B1:O75,10,FALSE)</f>
        <v>0</v>
      </c>
      <c r="L65" s="7">
        <f>VLOOKUP(B65:B65,'QB'!B1:O75,11,FALSE)</f>
        <v>0</v>
      </c>
      <c r="M65" s="8">
        <f>VLOOKUP(B65:B65,'QB'!B1:O75,13,FALSE)</f>
      </c>
      <c r="N65" s="9">
        <f>IF(VLOOKUP(A65:A65,#REF!,14,FALSE)&lt;0,0,VLOOKUP(A65:A65,#REF!,14,FALSE))</f>
      </c>
      <c r="O65" s="10"/>
      <c r="P65" s="5">
        <v>64</v>
      </c>
      <c r="Q65" t="s" s="6">
        <f>VLOOKUP(P65:P65,'Rankings'!A1:T187,8,FALSE)</f>
        <v>266</v>
      </c>
      <c r="R65" t="s" s="6">
        <v>19</v>
      </c>
      <c r="S65" s="5">
        <v>5</v>
      </c>
      <c r="T65" s="7">
        <f>VLOOKUP(Q65:Q65,'RB'!B1:O162,4,FALSE)</f>
        <v>62.7786432</v>
      </c>
      <c r="U65" s="7">
        <f>VLOOKUP(Q65:Q65,'RB'!B1:O162,5,FALSE)</f>
        <v>267.746461204135</v>
      </c>
      <c r="V65" s="7">
        <f>VLOOKUP(Q65:Q65,'RB'!B1:O162,6,FALSE)</f>
        <v>2.197252512</v>
      </c>
      <c r="W65" s="7">
        <f>VLOOKUP(Q65:Q65,'RB'!B1:O162,7,FALSE)</f>
        <v>28.45021536</v>
      </c>
      <c r="X65" s="7">
        <f>VLOOKUP(Q65:Q65,'RB'!B1:O162,8,FALSE)</f>
        <v>21.166960227840</v>
      </c>
      <c r="Y65" s="7">
        <f>VLOOKUP(Q65:Q65,'RB'!B1:O162,9,FALSE)</f>
        <v>154.492313112589</v>
      </c>
      <c r="Z65" s="7">
        <f>VLOOKUP(Q65:Q65,'RB'!B1:O162,10,FALSE)</f>
        <v>0.6350088068352</v>
      </c>
      <c r="AA65" s="8">
        <f>VLOOKUP(Q65:Q65,'RB'!B1:O162,14,FALSE)</f>
      </c>
      <c r="AB65" s="9">
        <f>IF(VLOOKUP(P65:P65,#REF!,13,FALSE)&lt;0,0,VLOOKUP(P65:P65,#REF!,13,FALSE))</f>
      </c>
      <c r="AC65" s="10"/>
      <c r="AD65" s="5">
        <v>64</v>
      </c>
      <c r="AE65" t="s" s="6">
        <f>VLOOKUP(AD65:AD65,'Rankings'!A1:T187,13,FALSE)</f>
        <v>267</v>
      </c>
      <c r="AF65" t="s" s="6">
        <v>56</v>
      </c>
      <c r="AG65" s="5">
        <v>6</v>
      </c>
      <c r="AH65" s="7">
        <f>VLOOKUP(AE65:AE65,'WR'!B1:O204,4,FALSE)</f>
        <v>0</v>
      </c>
      <c r="AI65" s="7">
        <f>VLOOKUP(AE65:AE65,'WR'!B1:O204,5,FALSE)</f>
        <v>0</v>
      </c>
      <c r="AJ65" s="7">
        <f>VLOOKUP(AE65:AE65,'WR'!B1:O204,6,FALSE)</f>
        <v>85.13186892</v>
      </c>
      <c r="AK65" s="7">
        <f>VLOOKUP(AE65:AE65,'WR'!B1:O204,7,FALSE)</f>
        <v>55.335714798</v>
      </c>
      <c r="AL65" s="7">
        <f>VLOOKUP(AE65:AE65,'WR'!B1:O204,8,FALSE)</f>
        <v>727.6646495937</v>
      </c>
      <c r="AM65" s="7">
        <f>VLOOKUP(AE65:AE65,'WR'!B1:O204,9,FALSE)</f>
        <v>4.980214331820</v>
      </c>
      <c r="AN65" s="8">
        <f>VLOOKUP(AE65:AE65,'WR'!B1:O204,13,FALSE)</f>
      </c>
      <c r="AO65" s="9">
        <f>IF(VLOOKUP(AD65:AD65,#REF!,12,FALSE)&lt;0,0,VLOOKUP(AD65:AD65,#REF!,12,FALSE))</f>
      </c>
      <c r="AP65" s="10"/>
      <c r="AQ65" s="5">
        <v>64</v>
      </c>
      <c r="AR65" s="5">
        <f>VLOOKUP(AQ65:AQ65,'Rankings'!A1:T187,18,FALSE)</f>
        <v>0</v>
      </c>
      <c r="AS65" s="9"/>
      <c r="AT65" s="9"/>
      <c r="AU65" s="7">
        <f>VLOOKUP(AR65:AR65,'TE'!B1:O98,4,FALSE)</f>
        <v>0</v>
      </c>
      <c r="AV65" s="7">
        <f>VLOOKUP(AR65:AR65,'TE'!B1:O98,5,FALSE)</f>
        <v>0</v>
      </c>
      <c r="AW65" s="7">
        <f>VLOOKUP(AR65:AR65,'TE'!B1:O98,6,FALSE)</f>
        <v>0</v>
      </c>
      <c r="AX65" s="7">
        <f>VLOOKUP(AR65:AR65,'TE'!B1:O98,7,FALSE)</f>
        <v>0</v>
      </c>
      <c r="AY65" s="8">
        <f>VLOOKUP(AR65:AR65,'TE'!B1:O98,11,FALSE)</f>
      </c>
      <c r="AZ65" s="9">
        <f>IF(VLOOKUP(AQ65:AQ65,#REF!,10,FALSE)&lt;0,0,VLOOKUP(AQ65:AQ65,#REF!,10,FALSE))</f>
      </c>
      <c r="BA65" s="11"/>
    </row>
    <row r="66" ht="13.75" customHeight="1">
      <c r="A66" s="5">
        <v>65</v>
      </c>
      <c r="B66" s="5">
        <f>VLOOKUP(A66:A66,'Rankings'!A1:T187,3,FALSE)</f>
        <v>0</v>
      </c>
      <c r="C66" s="9"/>
      <c r="D66" s="9"/>
      <c r="E66" s="7">
        <f>VLOOKUP(B66:B66,'QB'!B1:O75,4,FALSE)</f>
        <v>0</v>
      </c>
      <c r="F66" s="7">
        <f>VLOOKUP(B66:B66,'QB'!B1:O75,5,FALSE)</f>
        <v>0</v>
      </c>
      <c r="G66" s="7">
        <f>VLOOKUP(B66:B66,'QB'!B1:O75,6,FALSE)</f>
        <v>0</v>
      </c>
      <c r="H66" s="7">
        <f>VLOOKUP(B66:B66,'QB'!B1:O75,7,FALSE)</f>
        <v>0</v>
      </c>
      <c r="I66" s="7">
        <f>VLOOKUP(B66:B66,'QB'!B1:O75,8,FALSE)</f>
        <v>0</v>
      </c>
      <c r="J66" s="7">
        <f>VLOOKUP(B66:B66,'QB'!B1:O75,9,FALSE)</f>
        <v>0</v>
      </c>
      <c r="K66" s="7">
        <f>VLOOKUP(B66:B66,'QB'!B1:O75,10,FALSE)</f>
        <v>0</v>
      </c>
      <c r="L66" s="7">
        <f>VLOOKUP(B66:B66,'QB'!B1:O75,11,FALSE)</f>
        <v>0</v>
      </c>
      <c r="M66" s="8">
        <f>VLOOKUP(B66:B66,'QB'!B1:O75,13,FALSE)</f>
      </c>
      <c r="N66" s="9">
        <f>IF(VLOOKUP(A66:A66,#REF!,14,FALSE)&lt;0,0,VLOOKUP(A66:A66,#REF!,14,FALSE))</f>
      </c>
      <c r="O66" s="10"/>
      <c r="P66" s="5">
        <v>65</v>
      </c>
      <c r="Q66" t="s" s="6">
        <f>VLOOKUP(P66:P66,'Rankings'!A1:T187,8,FALSE)</f>
        <v>268</v>
      </c>
      <c r="R66" t="s" s="6">
        <v>125</v>
      </c>
      <c r="S66" s="5">
        <v>9</v>
      </c>
      <c r="T66" s="7">
        <f>VLOOKUP(Q66:Q66,'RB'!B1:O162,4,FALSE)</f>
        <v>44.97759</v>
      </c>
      <c r="U66" s="7">
        <f>VLOOKUP(Q66:Q66,'RB'!B1:O162,5,FALSE)</f>
        <v>183.5085672</v>
      </c>
      <c r="V66" s="7">
        <f>VLOOKUP(Q66:Q66,'RB'!B1:O162,6,FALSE)</f>
        <v>1.75412601</v>
      </c>
      <c r="W66" s="7">
        <f>VLOOKUP(Q66:Q66,'RB'!B1:O162,7,FALSE)</f>
        <v>44.591715</v>
      </c>
      <c r="X66" s="7">
        <f>VLOOKUP(Q66:Q66,'RB'!B1:O162,8,FALSE)</f>
        <v>34.201845405</v>
      </c>
      <c r="Y66" s="7">
        <f>VLOOKUP(Q66:Q66,'RB'!B1:O162,9,FALSE)</f>
        <v>242.491083921450</v>
      </c>
      <c r="Z66" s="7">
        <f>VLOOKUP(Q66:Q66,'RB'!B1:O162,10,FALSE)</f>
        <v>1.53689757098484</v>
      </c>
      <c r="AA66" s="8">
        <f>VLOOKUP(Q66:Q66,'RB'!B1:O162,14,FALSE)</f>
      </c>
      <c r="AB66" s="9">
        <f>IF(VLOOKUP(P66:P66,#REF!,13,FALSE)&lt;0,0,VLOOKUP(P66:P66,#REF!,13,FALSE))</f>
      </c>
      <c r="AC66" s="10"/>
      <c r="AD66" s="5">
        <v>65</v>
      </c>
      <c r="AE66" t="s" s="6">
        <f>VLOOKUP(AD66:AD66,'Rankings'!A1:T187,13,FALSE)</f>
        <v>269</v>
      </c>
      <c r="AF66" t="s" s="6">
        <v>53</v>
      </c>
      <c r="AG66" s="5">
        <v>10</v>
      </c>
      <c r="AH66" s="7">
        <f>VLOOKUP(AE66:AE66,'WR'!B1:O204,4,FALSE)</f>
        <v>0</v>
      </c>
      <c r="AI66" s="7">
        <f>VLOOKUP(AE66:AE66,'WR'!B1:O204,5,FALSE)</f>
        <v>0</v>
      </c>
      <c r="AJ66" s="7">
        <f>VLOOKUP(AE66:AE66,'WR'!B1:O204,6,FALSE)</f>
        <v>77.5476352</v>
      </c>
      <c r="AK66" s="7">
        <f>VLOOKUP(AE66:AE66,'WR'!B1:O204,7,FALSE)</f>
        <v>49.3202959872</v>
      </c>
      <c r="AL66" s="7">
        <f>VLOOKUP(AE66:AE66,'WR'!B1:O204,8,FALSE)</f>
        <v>632.286194555904</v>
      </c>
      <c r="AM66" s="7">
        <f>VLOOKUP(AE66:AE66,'WR'!B1:O204,9,FALSE)</f>
        <v>4.82294227196138</v>
      </c>
      <c r="AN66" s="8">
        <f>VLOOKUP(AE66:AE66,'WR'!B1:O204,13,FALSE)</f>
      </c>
      <c r="AO66" s="9">
        <f>IF(VLOOKUP(AD66:AD66,#REF!,12,FALSE)&lt;0,0,VLOOKUP(AD66:AD66,#REF!,12,FALSE))</f>
      </c>
      <c r="AP66" s="10"/>
      <c r="AQ66" s="5">
        <v>65</v>
      </c>
      <c r="AR66" s="5">
        <f>VLOOKUP(AQ66:AQ66,'Rankings'!A1:T187,18,FALSE)</f>
        <v>0</v>
      </c>
      <c r="AS66" s="9"/>
      <c r="AT66" s="9"/>
      <c r="AU66" s="7">
        <f>VLOOKUP(AR66:AR66,'TE'!B1:O98,4,FALSE)</f>
        <v>0</v>
      </c>
      <c r="AV66" s="7">
        <f>VLOOKUP(AR66:AR66,'TE'!B1:O98,5,FALSE)</f>
        <v>0</v>
      </c>
      <c r="AW66" s="7">
        <f>VLOOKUP(AR66:AR66,'TE'!B1:O98,6,FALSE)</f>
        <v>0</v>
      </c>
      <c r="AX66" s="7">
        <f>VLOOKUP(AR66:AR66,'TE'!B1:O98,7,FALSE)</f>
        <v>0</v>
      </c>
      <c r="AY66" s="8">
        <f>VLOOKUP(AR66:AR66,'TE'!B1:O98,11,FALSE)</f>
      </c>
      <c r="AZ66" s="9">
        <f>IF(VLOOKUP(AQ66:AQ66,#REF!,10,FALSE)&lt;0,0,VLOOKUP(AQ66:AQ66,#REF!,10,FALSE))</f>
      </c>
      <c r="BA66" s="11"/>
    </row>
    <row r="67" ht="13.75" customHeight="1">
      <c r="A67" s="5">
        <v>66</v>
      </c>
      <c r="B67" s="5">
        <f>VLOOKUP(A67:A67,'Rankings'!A1:T187,3,FALSE)</f>
        <v>0</v>
      </c>
      <c r="C67" s="9"/>
      <c r="D67" s="9"/>
      <c r="E67" s="7">
        <f>VLOOKUP(B67:B67,'QB'!B1:O75,4,FALSE)</f>
        <v>0</v>
      </c>
      <c r="F67" s="7">
        <f>VLOOKUP(B67:B67,'QB'!B1:O75,5,FALSE)</f>
        <v>0</v>
      </c>
      <c r="G67" s="7">
        <f>VLOOKUP(B67:B67,'QB'!B1:O75,6,FALSE)</f>
        <v>0</v>
      </c>
      <c r="H67" s="7">
        <f>VLOOKUP(B67:B67,'QB'!B1:O75,7,FALSE)</f>
        <v>0</v>
      </c>
      <c r="I67" s="7">
        <f>VLOOKUP(B67:B67,'QB'!B1:O75,8,FALSE)</f>
        <v>0</v>
      </c>
      <c r="J67" s="7">
        <f>VLOOKUP(B67:B67,'QB'!B1:O75,9,FALSE)</f>
        <v>0</v>
      </c>
      <c r="K67" s="7">
        <f>VLOOKUP(B67:B67,'QB'!B1:O75,10,FALSE)</f>
        <v>0</v>
      </c>
      <c r="L67" s="7">
        <f>VLOOKUP(B67:B67,'QB'!B1:O75,11,FALSE)</f>
        <v>0</v>
      </c>
      <c r="M67" s="8">
        <f>VLOOKUP(B67:B67,'QB'!B1:O75,13,FALSE)</f>
      </c>
      <c r="N67" s="9">
        <f>IF(VLOOKUP(A67:A67,#REF!,14,FALSE)&lt;0,0,VLOOKUP(A67:A67,#REF!,14,FALSE))</f>
      </c>
      <c r="O67" s="10"/>
      <c r="P67" s="5">
        <v>66</v>
      </c>
      <c r="Q67" t="s" s="6">
        <f>VLOOKUP(P67:P67,'Rankings'!A1:T187,8,FALSE)</f>
        <v>270</v>
      </c>
      <c r="R67" t="s" s="6">
        <v>58</v>
      </c>
      <c r="S67" s="5">
        <v>12</v>
      </c>
      <c r="T67" s="7">
        <f>VLOOKUP(Q67:Q67,'RB'!B1:O162,4,FALSE)</f>
        <v>93.46789788</v>
      </c>
      <c r="U67" s="7">
        <f>VLOOKUP(Q67:Q67,'RB'!B1:O162,5,FALSE)</f>
        <v>382.2837023292</v>
      </c>
      <c r="V67" s="7">
        <f>VLOOKUP(Q67:Q67,'RB'!B1:O162,6,FALSE)</f>
        <v>3.177908527920</v>
      </c>
      <c r="W67" s="7">
        <f>VLOOKUP(Q67:Q67,'RB'!B1:O162,7,FALSE)</f>
        <v>6.0219236</v>
      </c>
      <c r="X67" s="7">
        <f>VLOOKUP(Q67:Q67,'RB'!B1:O162,8,FALSE)</f>
        <v>4.2334122908</v>
      </c>
      <c r="Y67" s="7">
        <f>VLOOKUP(Q67:Q67,'RB'!B1:O162,9,FALSE)</f>
        <v>30.4953380683518</v>
      </c>
      <c r="Z67" s="7">
        <f>VLOOKUP(Q67:Q67,'RB'!B1:O162,10,FALSE)</f>
        <v>0.1312357810148</v>
      </c>
      <c r="AA67" s="8">
        <f>VLOOKUP(Q67:Q67,'RB'!B1:O162,14,FALSE)</f>
      </c>
      <c r="AB67" s="9">
        <f>IF(VLOOKUP(P67:P67,#REF!,13,FALSE)&lt;0,0,VLOOKUP(P67:P67,#REF!,13,FALSE))</f>
      </c>
      <c r="AC67" s="10"/>
      <c r="AD67" s="5">
        <v>66</v>
      </c>
      <c r="AE67" t="s" s="6">
        <f>VLOOKUP(AD67:AD67,'Rankings'!A1:T187,13,FALSE)</f>
        <v>271</v>
      </c>
      <c r="AF67" t="s" s="6">
        <v>102</v>
      </c>
      <c r="AG67" s="5">
        <v>14</v>
      </c>
      <c r="AH67" s="7">
        <f>VLOOKUP(AE67:AE67,'WR'!B1:O204,4,FALSE)</f>
        <v>0</v>
      </c>
      <c r="AI67" s="7">
        <f>VLOOKUP(AE67:AE67,'WR'!B1:O204,5,FALSE)</f>
        <v>0</v>
      </c>
      <c r="AJ67" s="7">
        <f>VLOOKUP(AE67:AE67,'WR'!B1:O204,6,FALSE)</f>
        <v>102.60581576</v>
      </c>
      <c r="AK67" s="7">
        <f>VLOOKUP(AE67:AE67,'WR'!B1:O204,7,FALSE)</f>
        <v>63.718211586960</v>
      </c>
      <c r="AL67" s="7">
        <f>VLOOKUP(AE67:AE67,'WR'!B1:O204,8,FALSE)</f>
        <v>745.503075567432</v>
      </c>
      <c r="AM67" s="7">
        <f>VLOOKUP(AE67:AE67,'WR'!B1:O204,9,FALSE)</f>
        <v>3.5045016372828</v>
      </c>
      <c r="AN67" s="8">
        <f>VLOOKUP(AE67:AE67,'WR'!B1:O204,13,FALSE)</f>
      </c>
      <c r="AO67" s="9">
        <f>IF(VLOOKUP(AD67:AD67,#REF!,12,FALSE)&lt;0,0,VLOOKUP(AD67:AD67,#REF!,12,FALSE))</f>
      </c>
      <c r="AP67" s="10"/>
      <c r="AQ67" s="5">
        <v>66</v>
      </c>
      <c r="AR67" s="5">
        <f>VLOOKUP(AQ67:AQ67,'Rankings'!A1:T187,18,FALSE)</f>
        <v>0</v>
      </c>
      <c r="AS67" s="9"/>
      <c r="AT67" s="9"/>
      <c r="AU67" s="7">
        <f>VLOOKUP(AR67:AR67,'TE'!B1:O98,4,FALSE)</f>
        <v>0</v>
      </c>
      <c r="AV67" s="7">
        <f>VLOOKUP(AR67:AR67,'TE'!B1:O98,5,FALSE)</f>
        <v>0</v>
      </c>
      <c r="AW67" s="7">
        <f>VLOOKUP(AR67:AR67,'TE'!B1:O98,6,FALSE)</f>
        <v>0</v>
      </c>
      <c r="AX67" s="7">
        <f>VLOOKUP(AR67:AR67,'TE'!B1:O98,7,FALSE)</f>
        <v>0</v>
      </c>
      <c r="AY67" s="8">
        <f>VLOOKUP(AR67:AR67,'TE'!B1:O98,11,FALSE)</f>
      </c>
      <c r="AZ67" s="9">
        <f>IF(VLOOKUP(AQ67:AQ67,#REF!,10,FALSE)&lt;0,0,VLOOKUP(AQ67:AQ67,#REF!,10,FALSE))</f>
      </c>
      <c r="BA67" s="11"/>
    </row>
    <row r="68" ht="13.75" customHeight="1">
      <c r="A68" s="5">
        <v>67</v>
      </c>
      <c r="B68" s="5">
        <f>VLOOKUP(A68:A68,'Rankings'!A1:T187,3,FALSE)</f>
        <v>0</v>
      </c>
      <c r="C68" s="9"/>
      <c r="D68" s="9"/>
      <c r="E68" s="7">
        <f>VLOOKUP(B68:B68,'QB'!B1:O75,4,FALSE)</f>
        <v>0</v>
      </c>
      <c r="F68" s="7">
        <f>VLOOKUP(B68:B68,'QB'!B1:O75,5,FALSE)</f>
        <v>0</v>
      </c>
      <c r="G68" s="7">
        <f>VLOOKUP(B68:B68,'QB'!B1:O75,6,FALSE)</f>
        <v>0</v>
      </c>
      <c r="H68" s="7">
        <f>VLOOKUP(B68:B68,'QB'!B1:O75,7,FALSE)</f>
        <v>0</v>
      </c>
      <c r="I68" s="7">
        <f>VLOOKUP(B68:B68,'QB'!B1:O75,8,FALSE)</f>
        <v>0</v>
      </c>
      <c r="J68" s="7">
        <f>VLOOKUP(B68:B68,'QB'!B1:O75,9,FALSE)</f>
        <v>0</v>
      </c>
      <c r="K68" s="7">
        <f>VLOOKUP(B68:B68,'QB'!B1:O75,10,FALSE)</f>
        <v>0</v>
      </c>
      <c r="L68" s="7">
        <f>VLOOKUP(B68:B68,'QB'!B1:O75,11,FALSE)</f>
        <v>0</v>
      </c>
      <c r="M68" s="8">
        <f>VLOOKUP(B68:B68,'QB'!B1:O75,13,FALSE)</f>
      </c>
      <c r="N68" s="9">
        <f>IF(VLOOKUP(A68:A68,#REF!,14,FALSE)&lt;0,0,VLOOKUP(A68:A68,#REF!,14,FALSE))</f>
      </c>
      <c r="O68" s="10"/>
      <c r="P68" s="5">
        <v>67</v>
      </c>
      <c r="Q68" t="s" s="6">
        <f>VLOOKUP(P68:P68,'Rankings'!A1:T187,8,FALSE)</f>
        <v>272</v>
      </c>
      <c r="R68" t="s" s="6">
        <v>37</v>
      </c>
      <c r="S68" s="5">
        <v>12</v>
      </c>
      <c r="T68" s="7">
        <f>VLOOKUP(Q68:Q68,'RB'!B1:O162,4,FALSE)</f>
        <v>61.18203504</v>
      </c>
      <c r="U68" s="7">
        <f>VLOOKUP(Q68:Q68,'RB'!B1:O162,5,FALSE)</f>
        <v>258.106747576742</v>
      </c>
      <c r="V68" s="7">
        <f>VLOOKUP(Q68:Q68,'RB'!B1:O162,6,FALSE)</f>
        <v>2.080189191360</v>
      </c>
      <c r="W68" s="7">
        <f>VLOOKUP(Q68:Q68,'RB'!B1:O162,7,FALSE)</f>
        <v>20.7379172</v>
      </c>
      <c r="X68" s="7">
        <f>VLOOKUP(Q68:Q68,'RB'!B1:O162,8,FALSE)</f>
        <v>16.382954588</v>
      </c>
      <c r="Y68" s="7">
        <f>VLOOKUP(Q68:Q68,'RB'!B1:O162,9,FALSE)</f>
        <v>121.655336528504</v>
      </c>
      <c r="Z68" s="7">
        <f>VLOOKUP(Q68:Q68,'RB'!B1:O162,10,FALSE)</f>
        <v>0.704467047284</v>
      </c>
      <c r="AA68" s="8">
        <f>VLOOKUP(Q68:Q68,'RB'!B1:O162,14,FALSE)</f>
      </c>
      <c r="AB68" s="9">
        <f>IF(VLOOKUP(P68:P68,#REF!,13,FALSE)&lt;0,0,VLOOKUP(P68:P68,#REF!,13,FALSE))</f>
      </c>
      <c r="AC68" s="10"/>
      <c r="AD68" s="5">
        <v>67</v>
      </c>
      <c r="AE68" t="s" s="6">
        <f>VLOOKUP(AD68:AD68,'Rankings'!A1:T187,13,FALSE)</f>
        <v>273</v>
      </c>
      <c r="AF68" t="s" s="6">
        <v>50</v>
      </c>
      <c r="AG68" s="5">
        <v>12</v>
      </c>
      <c r="AH68" s="7">
        <f>VLOOKUP(AE68:AE68,'WR'!B1:O204,4,FALSE)</f>
      </c>
      <c r="AI68" s="7">
        <f>VLOOKUP(AE68:AE68,'WR'!B1:O204,5,FALSE)</f>
      </c>
      <c r="AJ68" s="7">
        <f>VLOOKUP(AE68:AE68,'WR'!B1:O204,6,FALSE)</f>
      </c>
      <c r="AK68" s="7">
        <f>VLOOKUP(AE68:AE68,'WR'!B1:O204,7,FALSE)</f>
      </c>
      <c r="AL68" s="7">
        <f>VLOOKUP(AE68:AE68,'WR'!B1:O204,8,FALSE)</f>
      </c>
      <c r="AM68" s="7">
        <f>VLOOKUP(AE68:AE68,'WR'!B1:O204,9,FALSE)</f>
      </c>
      <c r="AN68" s="8">
        <f>VLOOKUP(AE68:AE68,'WR'!B1:O204,13,FALSE)</f>
      </c>
      <c r="AO68" s="9">
        <f>IF(VLOOKUP(AD68:AD68,#REF!,12,FALSE)&lt;0,0,VLOOKUP(AD68:AD68,#REF!,12,FALSE))</f>
      </c>
      <c r="AP68" s="10"/>
      <c r="AQ68" s="5">
        <v>67</v>
      </c>
      <c r="AR68" s="5">
        <f>VLOOKUP(AQ68:AQ68,'Rankings'!A1:T187,18,FALSE)</f>
        <v>0</v>
      </c>
      <c r="AS68" s="9"/>
      <c r="AT68" s="9"/>
      <c r="AU68" s="7">
        <f>VLOOKUP(AR68:AR68,'TE'!B1:O98,4,FALSE)</f>
        <v>0</v>
      </c>
      <c r="AV68" s="7">
        <f>VLOOKUP(AR68:AR68,'TE'!B1:O98,5,FALSE)</f>
        <v>0</v>
      </c>
      <c r="AW68" s="7">
        <f>VLOOKUP(AR68:AR68,'TE'!B1:O98,6,FALSE)</f>
        <v>0</v>
      </c>
      <c r="AX68" s="7">
        <f>VLOOKUP(AR68:AR68,'TE'!B1:O98,7,FALSE)</f>
        <v>0</v>
      </c>
      <c r="AY68" s="8">
        <f>VLOOKUP(AR68:AR68,'TE'!B1:O98,11,FALSE)</f>
      </c>
      <c r="AZ68" s="9">
        <f>IF(VLOOKUP(AQ68:AQ68,#REF!,10,FALSE)&lt;0,0,VLOOKUP(AQ68:AQ68,#REF!,10,FALSE))</f>
      </c>
      <c r="BA68" s="11"/>
    </row>
    <row r="69" ht="13.75" customHeight="1">
      <c r="A69" s="5">
        <v>68</v>
      </c>
      <c r="B69" s="5">
        <f>VLOOKUP(A69:A69,'Rankings'!A1:T187,3,FALSE)</f>
        <v>0</v>
      </c>
      <c r="C69" s="9"/>
      <c r="D69" s="9"/>
      <c r="E69" s="7">
        <f>VLOOKUP(B69:B69,'QB'!B1:O75,4,FALSE)</f>
        <v>0</v>
      </c>
      <c r="F69" s="7">
        <f>VLOOKUP(B69:B69,'QB'!B1:O75,5,FALSE)</f>
        <v>0</v>
      </c>
      <c r="G69" s="7">
        <f>VLOOKUP(B69:B69,'QB'!B1:O75,6,FALSE)</f>
        <v>0</v>
      </c>
      <c r="H69" s="7">
        <f>VLOOKUP(B69:B69,'QB'!B1:O75,7,FALSE)</f>
        <v>0</v>
      </c>
      <c r="I69" s="7">
        <f>VLOOKUP(B69:B69,'QB'!B1:O75,8,FALSE)</f>
        <v>0</v>
      </c>
      <c r="J69" s="7">
        <f>VLOOKUP(B69:B69,'QB'!B1:O75,9,FALSE)</f>
        <v>0</v>
      </c>
      <c r="K69" s="7">
        <f>VLOOKUP(B69:B69,'QB'!B1:O75,10,FALSE)</f>
        <v>0</v>
      </c>
      <c r="L69" s="7">
        <f>VLOOKUP(B69:B69,'QB'!B1:O75,11,FALSE)</f>
        <v>0</v>
      </c>
      <c r="M69" s="8">
        <f>VLOOKUP(B69:B69,'QB'!B1:O75,13,FALSE)</f>
      </c>
      <c r="N69" s="9">
        <f>IF(VLOOKUP(A69:A69,#REF!,14,FALSE)&lt;0,0,VLOOKUP(A69:A69,#REF!,14,FALSE))</f>
      </c>
      <c r="O69" s="10"/>
      <c r="P69" s="5">
        <v>68</v>
      </c>
      <c r="Q69" t="s" s="6">
        <f>VLOOKUP(P69:P69,'Rankings'!A1:T187,8,FALSE)</f>
        <v>274</v>
      </c>
      <c r="R69" t="s" s="6">
        <v>60</v>
      </c>
      <c r="S69" s="5">
        <v>14</v>
      </c>
      <c r="T69" s="7">
        <f>VLOOKUP(Q69:Q69,'RB'!B1:O162,4,FALSE)</f>
        <v>64.60097279999999</v>
      </c>
      <c r="U69" s="7">
        <f>VLOOKUP(Q69:Q69,'RB'!B1:O162,5,FALSE)</f>
        <v>260.341920384</v>
      </c>
      <c r="V69" s="7">
        <f>VLOOKUP(Q69:Q69,'RB'!B1:O162,6,FALSE)</f>
        <v>1.938029184</v>
      </c>
      <c r="W69" s="7">
        <f>VLOOKUP(Q69:Q69,'RB'!B1:O162,7,FALSE)</f>
        <v>5.941936</v>
      </c>
      <c r="X69" s="7">
        <f>VLOOKUP(Q69:Q69,'RB'!B1:O162,8,FALSE)</f>
        <v>4.230658432</v>
      </c>
      <c r="Y69" s="7">
        <f>VLOOKUP(Q69:Q69,'RB'!B1:O162,9,FALSE)</f>
        <v>30.5503078760849</v>
      </c>
      <c r="Z69" s="7">
        <f>VLOOKUP(Q69:Q69,'RB'!B1:O162,10,FALSE)</f>
        <v>0.101981076564118</v>
      </c>
      <c r="AA69" s="8">
        <f>VLOOKUP(Q69:Q69,'RB'!B1:O162,14,FALSE)</f>
      </c>
      <c r="AB69" s="9">
        <f>IF(VLOOKUP(P69:P69,#REF!,13,FALSE)&lt;0,0,VLOOKUP(P69:P69,#REF!,13,FALSE))</f>
      </c>
      <c r="AC69" s="10"/>
      <c r="AD69" s="5">
        <v>68</v>
      </c>
      <c r="AE69" t="s" s="6">
        <f>VLOOKUP(AD69:AD69,'Rankings'!A1:T187,13,FALSE)</f>
        <v>275</v>
      </c>
      <c r="AF69" t="s" s="6">
        <v>145</v>
      </c>
      <c r="AG69" s="5">
        <v>11</v>
      </c>
      <c r="AH69" s="7">
        <f>VLOOKUP(AE69:AE69,'WR'!B1:O204,4,FALSE)</f>
      </c>
      <c r="AI69" s="7">
        <f>VLOOKUP(AE69:AE69,'WR'!B1:O204,5,FALSE)</f>
      </c>
      <c r="AJ69" s="7">
        <f>VLOOKUP(AE69:AE69,'WR'!B1:O204,6,FALSE)</f>
      </c>
      <c r="AK69" s="7">
        <f>VLOOKUP(AE69:AE69,'WR'!B1:O204,7,FALSE)</f>
      </c>
      <c r="AL69" s="7">
        <f>VLOOKUP(AE69:AE69,'WR'!B1:O204,8,FALSE)</f>
      </c>
      <c r="AM69" s="7">
        <f>VLOOKUP(AE69:AE69,'WR'!B1:O204,9,FALSE)</f>
      </c>
      <c r="AN69" s="8">
        <f>VLOOKUP(AE69:AE69,'WR'!B1:O204,13,FALSE)</f>
      </c>
      <c r="AO69" s="9">
        <f>IF(VLOOKUP(AD69:AD69,#REF!,12,FALSE)&lt;0,0,VLOOKUP(AD69:AD69,#REF!,12,FALSE))</f>
      </c>
      <c r="AP69" s="10"/>
      <c r="AQ69" s="5">
        <v>68</v>
      </c>
      <c r="AR69" s="5">
        <f>VLOOKUP(AQ69:AQ69,'Rankings'!A1:T187,18,FALSE)</f>
        <v>0</v>
      </c>
      <c r="AS69" s="9"/>
      <c r="AT69" s="9"/>
      <c r="AU69" s="7">
        <f>VLOOKUP(AR69:AR69,'TE'!B1:O98,4,FALSE)</f>
        <v>0</v>
      </c>
      <c r="AV69" s="7">
        <f>VLOOKUP(AR69:AR69,'TE'!B1:O98,5,FALSE)</f>
        <v>0</v>
      </c>
      <c r="AW69" s="7">
        <f>VLOOKUP(AR69:AR69,'TE'!B1:O98,6,FALSE)</f>
        <v>0</v>
      </c>
      <c r="AX69" s="7">
        <f>VLOOKUP(AR69:AR69,'TE'!B1:O98,7,FALSE)</f>
        <v>0</v>
      </c>
      <c r="AY69" s="8">
        <f>VLOOKUP(AR69:AR69,'TE'!B1:O98,11,FALSE)</f>
      </c>
      <c r="AZ69" s="9">
        <f>IF(VLOOKUP(AQ69:AQ69,#REF!,10,FALSE)&lt;0,0,VLOOKUP(AQ69:AQ69,#REF!,10,FALSE))</f>
      </c>
      <c r="BA69" s="11"/>
    </row>
    <row r="70" ht="13.75" customHeight="1">
      <c r="A70" s="5">
        <v>69</v>
      </c>
      <c r="B70" s="5">
        <f>VLOOKUP(A70:A70,'Rankings'!A1:T187,3,FALSE)</f>
        <v>0</v>
      </c>
      <c r="C70" s="9"/>
      <c r="D70" s="9"/>
      <c r="E70" s="7">
        <f>VLOOKUP(B70:B70,'QB'!B1:O75,4,FALSE)</f>
        <v>0</v>
      </c>
      <c r="F70" s="7">
        <f>VLOOKUP(B70:B70,'QB'!B1:O75,5,FALSE)</f>
        <v>0</v>
      </c>
      <c r="G70" s="7">
        <f>VLOOKUP(B70:B70,'QB'!B1:O75,6,FALSE)</f>
        <v>0</v>
      </c>
      <c r="H70" s="7">
        <f>VLOOKUP(B70:B70,'QB'!B1:O75,7,FALSE)</f>
        <v>0</v>
      </c>
      <c r="I70" s="7">
        <f>VLOOKUP(B70:B70,'QB'!B1:O75,8,FALSE)</f>
        <v>0</v>
      </c>
      <c r="J70" s="7">
        <f>VLOOKUP(B70:B70,'QB'!B1:O75,9,FALSE)</f>
        <v>0</v>
      </c>
      <c r="K70" s="7">
        <f>VLOOKUP(B70:B70,'QB'!B1:O75,10,FALSE)</f>
        <v>0</v>
      </c>
      <c r="L70" s="7">
        <f>VLOOKUP(B70:B70,'QB'!B1:O75,11,FALSE)</f>
        <v>0</v>
      </c>
      <c r="M70" s="8">
        <f>VLOOKUP(B70:B70,'QB'!B1:O75,13,FALSE)</f>
      </c>
      <c r="N70" s="9">
        <f>IF(VLOOKUP(A70:A70,#REF!,14,FALSE)&lt;0,0,VLOOKUP(A70:A70,#REF!,14,FALSE))</f>
      </c>
      <c r="O70" s="10"/>
      <c r="P70" s="5">
        <v>69</v>
      </c>
      <c r="Q70" t="s" s="6">
        <f>VLOOKUP(P70:P70,'Rankings'!A1:T187,8,FALSE)</f>
        <v>276</v>
      </c>
      <c r="R70" t="s" s="6">
        <v>82</v>
      </c>
      <c r="S70" s="5">
        <v>10</v>
      </c>
      <c r="T70" s="7">
        <f>VLOOKUP(Q70:Q70,'RB'!B1:O162,4,FALSE)</f>
        <v>46.4079</v>
      </c>
      <c r="U70" s="7">
        <f>VLOOKUP(Q70:Q70,'RB'!B1:O162,5,FALSE)</f>
        <v>198.692065066047</v>
      </c>
      <c r="V70" s="7">
        <f>VLOOKUP(Q70:Q70,'RB'!B1:O162,6,FALSE)</f>
        <v>1.4850528</v>
      </c>
      <c r="W70" s="7">
        <f>VLOOKUP(Q70:Q70,'RB'!B1:O162,7,FALSE)</f>
        <v>23.3044</v>
      </c>
      <c r="X70" s="7">
        <f>VLOOKUP(Q70:Q70,'RB'!B1:O162,8,FALSE)</f>
        <v>17.1054296</v>
      </c>
      <c r="Y70" s="7">
        <f>VLOOKUP(Q70:Q70,'RB'!B1:O162,9,FALSE)</f>
        <v>132.313251089103</v>
      </c>
      <c r="Z70" s="7">
        <f>VLOOKUP(Q70:Q70,'RB'!B1:O162,10,FALSE)</f>
        <v>0.480730233179471</v>
      </c>
      <c r="AA70" s="8">
        <f>VLOOKUP(Q70:Q70,'RB'!B1:O162,14,FALSE)</f>
      </c>
      <c r="AB70" s="9">
        <f>IF(VLOOKUP(P70:P70,#REF!,13,FALSE)&lt;0,0,VLOOKUP(P70:P70,#REF!,13,FALSE))</f>
      </c>
      <c r="AC70" s="10"/>
      <c r="AD70" s="5">
        <v>69</v>
      </c>
      <c r="AE70" t="s" s="6">
        <f>VLOOKUP(AD70:AD70,'Rankings'!A1:T187,13,FALSE)</f>
        <v>277</v>
      </c>
      <c r="AF70" t="s" s="6">
        <v>156</v>
      </c>
      <c r="AG70" s="5">
        <v>11</v>
      </c>
      <c r="AH70" s="7">
        <f>VLOOKUP(AE70:AE70,'WR'!B1:O204,4,FALSE)</f>
        <v>52.713238816</v>
      </c>
      <c r="AI70" s="7">
        <f>VLOOKUP(AE70:AE70,'WR'!B1:O204,5,FALSE)</f>
        <v>0.0836951146269346</v>
      </c>
      <c r="AJ70" s="7">
        <f>VLOOKUP(AE70:AE70,'WR'!B1:O204,6,FALSE)</f>
        <v>98.27848464</v>
      </c>
      <c r="AK70" s="7">
        <f>VLOOKUP(AE70:AE70,'WR'!B1:O204,7,FALSE)</f>
        <v>68.30354682479999</v>
      </c>
      <c r="AL70" s="7">
        <f>VLOOKUP(AE70:AE70,'WR'!B1:O204,8,FALSE)</f>
        <v>661.393701144750</v>
      </c>
      <c r="AM70" s="7">
        <f>VLOOKUP(AE70:AE70,'WR'!B1:O204,9,FALSE)</f>
        <v>3.21939484378757</v>
      </c>
      <c r="AN70" s="8">
        <f>VLOOKUP(AE70:AE70,'WR'!B1:O204,13,FALSE)</f>
      </c>
      <c r="AO70" s="9">
        <f>IF(VLOOKUP(AD70:AD70,#REF!,12,FALSE)&lt;0,0,VLOOKUP(AD70:AD70,#REF!,12,FALSE))</f>
      </c>
      <c r="AP70" s="10"/>
      <c r="AQ70" s="5">
        <v>69</v>
      </c>
      <c r="AR70" s="5">
        <f>VLOOKUP(AQ70:AQ70,'Rankings'!A1:T187,18,FALSE)</f>
        <v>0</v>
      </c>
      <c r="AS70" s="9"/>
      <c r="AT70" s="9"/>
      <c r="AU70" s="7">
        <f>VLOOKUP(AR70:AR70,'TE'!B1:O98,4,FALSE)</f>
        <v>0</v>
      </c>
      <c r="AV70" s="7">
        <f>VLOOKUP(AR70:AR70,'TE'!B1:O98,5,FALSE)</f>
        <v>0</v>
      </c>
      <c r="AW70" s="7">
        <f>VLOOKUP(AR70:AR70,'TE'!B1:O98,6,FALSE)</f>
        <v>0</v>
      </c>
      <c r="AX70" s="7">
        <f>VLOOKUP(AR70:AR70,'TE'!B1:O98,7,FALSE)</f>
        <v>0</v>
      </c>
      <c r="AY70" s="8">
        <f>VLOOKUP(AR70:AR70,'TE'!B1:O98,11,FALSE)</f>
      </c>
      <c r="AZ70" s="9">
        <f>IF(VLOOKUP(AQ70:AQ70,#REF!,10,FALSE)&lt;0,0,VLOOKUP(AQ70:AQ70,#REF!,10,FALSE))</f>
      </c>
      <c r="BA70" s="11"/>
    </row>
    <row r="71" ht="13.75" customHeight="1">
      <c r="A71" s="5">
        <v>70</v>
      </c>
      <c r="B71" s="5">
        <f>VLOOKUP(A71:A71,'Rankings'!A1:T187,3,FALSE)</f>
        <v>0</v>
      </c>
      <c r="C71" s="9"/>
      <c r="D71" s="9"/>
      <c r="E71" s="7">
        <f>VLOOKUP(B71:B71,'QB'!B1:O75,4,FALSE)</f>
        <v>0</v>
      </c>
      <c r="F71" s="7">
        <f>VLOOKUP(B71:B71,'QB'!B1:O75,5,FALSE)</f>
        <v>0</v>
      </c>
      <c r="G71" s="7">
        <f>VLOOKUP(B71:B71,'QB'!B1:O75,6,FALSE)</f>
        <v>0</v>
      </c>
      <c r="H71" s="7">
        <f>VLOOKUP(B71:B71,'QB'!B1:O75,7,FALSE)</f>
        <v>0</v>
      </c>
      <c r="I71" s="7">
        <f>VLOOKUP(B71:B71,'QB'!B1:O75,8,FALSE)</f>
        <v>0</v>
      </c>
      <c r="J71" s="7">
        <f>VLOOKUP(B71:B71,'QB'!B1:O75,9,FALSE)</f>
        <v>0</v>
      </c>
      <c r="K71" s="7">
        <f>VLOOKUP(B71:B71,'QB'!B1:O75,10,FALSE)</f>
        <v>0</v>
      </c>
      <c r="L71" s="7">
        <f>VLOOKUP(B71:B71,'QB'!B1:O75,11,FALSE)</f>
        <v>0</v>
      </c>
      <c r="M71" s="8">
        <f>VLOOKUP(B71:B71,'QB'!B1:O75,13,FALSE)</f>
      </c>
      <c r="N71" s="9">
        <f>IF(VLOOKUP(A71:A71,#REF!,14,FALSE)&lt;0,0,VLOOKUP(A71:A71,#REF!,14,FALSE))</f>
      </c>
      <c r="O71" s="10"/>
      <c r="P71" s="5">
        <v>70</v>
      </c>
      <c r="Q71" t="s" s="6">
        <f>VLOOKUP(P71:P71,'Rankings'!A1:T187,8,FALSE)</f>
        <v>278</v>
      </c>
      <c r="R71" t="s" s="6">
        <v>156</v>
      </c>
      <c r="S71" s="5">
        <v>11</v>
      </c>
      <c r="T71" s="7">
        <f>VLOOKUP(Q71:Q71,'RB'!B1:O162,4,FALSE)</f>
        <v>64.02772768</v>
      </c>
      <c r="U71" s="7">
        <f>VLOOKUP(Q71:Q71,'RB'!B1:O162,5,FALSE)</f>
        <v>267.6359017024</v>
      </c>
      <c r="V71" s="7">
        <f>VLOOKUP(Q71:Q71,'RB'!B1:O162,6,FALSE)</f>
        <v>2.112915013440</v>
      </c>
      <c r="W71" s="7">
        <f>VLOOKUP(Q71:Q71,'RB'!B1:O162,7,FALSE)</f>
        <v>16.47782976</v>
      </c>
      <c r="X71" s="7">
        <f>VLOOKUP(Q71:Q71,'RB'!B1:O162,8,FALSE)</f>
        <v>11.8640374272</v>
      </c>
      <c r="Y71" s="7">
        <f>VLOOKUP(Q71:Q71,'RB'!B1:O162,9,FALSE)</f>
        <v>83.4433130809643</v>
      </c>
      <c r="Z71" s="7">
        <f>VLOOKUP(Q71:Q71,'RB'!B1:O162,10,FALSE)</f>
        <v>0.393624981117254</v>
      </c>
      <c r="AA71" s="8">
        <f>VLOOKUP(Q71:Q71,'RB'!B1:O162,14,FALSE)</f>
      </c>
      <c r="AB71" s="9">
        <f>IF(VLOOKUP(P71:P71,#REF!,13,FALSE)&lt;0,0,VLOOKUP(P71:P71,#REF!,13,FALSE))</f>
      </c>
      <c r="AC71" s="10"/>
      <c r="AD71" s="5">
        <v>70</v>
      </c>
      <c r="AE71" t="s" s="6">
        <f>VLOOKUP(AD71:AD71,'Rankings'!A1:T187,13,FALSE)</f>
        <v>279</v>
      </c>
      <c r="AF71" t="s" s="6">
        <v>41</v>
      </c>
      <c r="AG71" s="5">
        <v>11</v>
      </c>
      <c r="AH71" s="7">
        <f>VLOOKUP(AE71:AE71,'WR'!B1:O204,4,FALSE)</f>
      </c>
      <c r="AI71" s="7">
        <f>VLOOKUP(AE71:AE71,'WR'!B1:O204,5,FALSE)</f>
      </c>
      <c r="AJ71" s="7">
        <f>VLOOKUP(AE71:AE71,'WR'!B1:O204,6,FALSE)</f>
      </c>
      <c r="AK71" s="7">
        <f>VLOOKUP(AE71:AE71,'WR'!B1:O204,7,FALSE)</f>
      </c>
      <c r="AL71" s="7">
        <f>VLOOKUP(AE71:AE71,'WR'!B1:O204,8,FALSE)</f>
      </c>
      <c r="AM71" s="7">
        <f>VLOOKUP(AE71:AE71,'WR'!B1:O204,9,FALSE)</f>
      </c>
      <c r="AN71" s="8">
        <f>VLOOKUP(AE71:AE71,'WR'!B1:O204,13,FALSE)</f>
      </c>
      <c r="AO71" s="9">
        <f>IF(VLOOKUP(AD71:AD71,#REF!,12,FALSE)&lt;0,0,VLOOKUP(AD71:AD71,#REF!,12,FALSE))</f>
      </c>
      <c r="AP71" s="10"/>
      <c r="AQ71" s="5">
        <v>70</v>
      </c>
      <c r="AR71" s="5">
        <f>VLOOKUP(AQ71:AQ71,'Rankings'!A1:T187,18,FALSE)</f>
        <v>0</v>
      </c>
      <c r="AS71" s="9"/>
      <c r="AT71" s="9"/>
      <c r="AU71" s="7">
        <f>VLOOKUP(AR71:AR71,'TE'!B1:O98,4,FALSE)</f>
        <v>0</v>
      </c>
      <c r="AV71" s="7">
        <f>VLOOKUP(AR71:AR71,'TE'!B1:O98,5,FALSE)</f>
        <v>0</v>
      </c>
      <c r="AW71" s="7">
        <f>VLOOKUP(AR71:AR71,'TE'!B1:O98,6,FALSE)</f>
        <v>0</v>
      </c>
      <c r="AX71" s="7">
        <f>VLOOKUP(AR71:AR71,'TE'!B1:O98,7,FALSE)</f>
        <v>0</v>
      </c>
      <c r="AY71" s="8">
        <f>VLOOKUP(AR71:AR71,'TE'!B1:O98,11,FALSE)</f>
      </c>
      <c r="AZ71" s="9">
        <f>IF(VLOOKUP(AQ71:AQ71,#REF!,10,FALSE)&lt;0,0,VLOOKUP(AQ71:AQ71,#REF!,10,FALSE))</f>
      </c>
      <c r="BA71" s="11"/>
    </row>
    <row r="72" ht="13.75" customHeight="1">
      <c r="A72" s="5">
        <v>71</v>
      </c>
      <c r="B72" s="5">
        <f>VLOOKUP(A72:A72,'Rankings'!A1:T187,3,FALSE)</f>
        <v>0</v>
      </c>
      <c r="C72" s="9"/>
      <c r="D72" s="9"/>
      <c r="E72" s="7">
        <f>VLOOKUP(B72:B72,'QB'!B1:O75,4,FALSE)</f>
        <v>0</v>
      </c>
      <c r="F72" s="7">
        <f>VLOOKUP(B72:B72,'QB'!B1:O75,5,FALSE)</f>
        <v>0</v>
      </c>
      <c r="G72" s="7">
        <f>VLOOKUP(B72:B72,'QB'!B1:O75,6,FALSE)</f>
        <v>0</v>
      </c>
      <c r="H72" s="7">
        <f>VLOOKUP(B72:B72,'QB'!B1:O75,7,FALSE)</f>
        <v>0</v>
      </c>
      <c r="I72" s="7">
        <f>VLOOKUP(B72:B72,'QB'!B1:O75,8,FALSE)</f>
        <v>0</v>
      </c>
      <c r="J72" s="7">
        <f>VLOOKUP(B72:B72,'QB'!B1:O75,9,FALSE)</f>
        <v>0</v>
      </c>
      <c r="K72" s="7">
        <f>VLOOKUP(B72:B72,'QB'!B1:O75,10,FALSE)</f>
        <v>0</v>
      </c>
      <c r="L72" s="7">
        <f>VLOOKUP(B72:B72,'QB'!B1:O75,11,FALSE)</f>
        <v>0</v>
      </c>
      <c r="M72" s="8">
        <f>VLOOKUP(B72:B72,'QB'!B1:O75,13,FALSE)</f>
      </c>
      <c r="N72" s="9">
        <f>IF(VLOOKUP(A72:A72,#REF!,14,FALSE)&lt;0,0,VLOOKUP(A72:A72,#REF!,14,FALSE))</f>
      </c>
      <c r="O72" s="10"/>
      <c r="P72" s="5">
        <v>71</v>
      </c>
      <c r="Q72" t="s" s="6">
        <f>VLOOKUP(P72:P72,'Rankings'!A1:T187,8,FALSE)</f>
        <v>280</v>
      </c>
      <c r="R72" t="s" s="6">
        <v>29</v>
      </c>
      <c r="S72" s="5">
        <v>14</v>
      </c>
      <c r="T72" s="7">
        <f>VLOOKUP(Q72:Q72,'RB'!B1:O162,4,FALSE)</f>
        <v>41.435086</v>
      </c>
      <c r="U72" s="7">
        <f>VLOOKUP(Q72:Q72,'RB'!B1:O162,5,FALSE)</f>
        <v>179.166531081413</v>
      </c>
      <c r="V72" s="7">
        <f>VLOOKUP(Q72:Q72,'RB'!B1:O162,6,FALSE)</f>
        <v>1.24305258</v>
      </c>
      <c r="W72" s="7">
        <f>VLOOKUP(Q72:Q72,'RB'!B1:O162,7,FALSE)</f>
        <v>16.098852</v>
      </c>
      <c r="X72" s="7">
        <f>VLOOKUP(Q72:Q72,'RB'!B1:O162,8,FALSE)</f>
        <v>11.2691964</v>
      </c>
      <c r="Y72" s="7">
        <f>VLOOKUP(Q72:Q72,'RB'!B1:O162,9,FALSE)</f>
        <v>82.26513371999999</v>
      </c>
      <c r="Z72" s="7">
        <f>VLOOKUP(Q72:Q72,'RB'!B1:O162,10,FALSE)</f>
        <v>0.338075892</v>
      </c>
      <c r="AA72" s="8">
        <f>VLOOKUP(Q72:Q72,'RB'!B1:O162,14,FALSE)</f>
      </c>
      <c r="AB72" s="9">
        <f>IF(VLOOKUP(P72:P72,#REF!,13,FALSE)&lt;0,0,VLOOKUP(P72:P72,#REF!,13,FALSE))</f>
      </c>
      <c r="AC72" s="10"/>
      <c r="AD72" s="5">
        <v>71</v>
      </c>
      <c r="AE72" t="s" s="6">
        <f>VLOOKUP(AD72:AD72,'Rankings'!A1:T187,13,FALSE)</f>
        <v>281</v>
      </c>
      <c r="AF72" t="s" s="6">
        <v>41</v>
      </c>
      <c r="AG72" s="5">
        <v>11</v>
      </c>
      <c r="AH72" s="7">
        <f>VLOOKUP(AE72:AE72,'WR'!B1:O204,4,FALSE)</f>
      </c>
      <c r="AI72" s="7">
        <f>VLOOKUP(AE72:AE72,'WR'!B1:O204,5,FALSE)</f>
      </c>
      <c r="AJ72" s="7">
        <f>VLOOKUP(AE72:AE72,'WR'!B1:O204,6,FALSE)</f>
      </c>
      <c r="AK72" s="7">
        <f>VLOOKUP(AE72:AE72,'WR'!B1:O204,7,FALSE)</f>
      </c>
      <c r="AL72" s="7">
        <f>VLOOKUP(AE72:AE72,'WR'!B1:O204,8,FALSE)</f>
      </c>
      <c r="AM72" s="7">
        <f>VLOOKUP(AE72:AE72,'WR'!B1:O204,9,FALSE)</f>
      </c>
      <c r="AN72" s="8">
        <f>VLOOKUP(AE72:AE72,'WR'!B1:O204,13,FALSE)</f>
      </c>
      <c r="AO72" s="9">
        <f>IF(VLOOKUP(AD72:AD72,#REF!,12,FALSE)&lt;0,0,VLOOKUP(AD72:AD72,#REF!,12,FALSE))</f>
      </c>
      <c r="AP72" s="10"/>
      <c r="AQ72" s="5">
        <v>71</v>
      </c>
      <c r="AR72" s="5">
        <f>VLOOKUP(AQ72:AQ72,'Rankings'!A1:T187,18,FALSE)</f>
        <v>0</v>
      </c>
      <c r="AS72" s="9"/>
      <c r="AT72" s="9"/>
      <c r="AU72" s="7">
        <f>VLOOKUP(AR72:AR72,'TE'!B1:O98,4,FALSE)</f>
        <v>0</v>
      </c>
      <c r="AV72" s="7">
        <f>VLOOKUP(AR72:AR72,'TE'!B1:O98,5,FALSE)</f>
        <v>0</v>
      </c>
      <c r="AW72" s="7">
        <f>VLOOKUP(AR72:AR72,'TE'!B1:O98,6,FALSE)</f>
        <v>0</v>
      </c>
      <c r="AX72" s="7">
        <f>VLOOKUP(AR72:AR72,'TE'!B1:O98,7,FALSE)</f>
        <v>0</v>
      </c>
      <c r="AY72" s="8">
        <f>VLOOKUP(AR72:AR72,'TE'!B1:O98,11,FALSE)</f>
      </c>
      <c r="AZ72" s="9">
        <f>IF(VLOOKUP(AQ72:AQ72,#REF!,10,FALSE)&lt;0,0,VLOOKUP(AQ72:AQ72,#REF!,10,FALSE))</f>
      </c>
      <c r="BA72" s="11"/>
    </row>
    <row r="73" ht="13.75" customHeight="1">
      <c r="A73" s="5">
        <v>72</v>
      </c>
      <c r="B73" s="5">
        <f>VLOOKUP(A73:A73,'Rankings'!A1:T187,3,FALSE)</f>
        <v>0</v>
      </c>
      <c r="C73" s="9"/>
      <c r="D73" s="9"/>
      <c r="E73" s="7">
        <f>VLOOKUP(B73:B73,'QB'!B1:O75,4,FALSE)</f>
        <v>0</v>
      </c>
      <c r="F73" s="7">
        <f>VLOOKUP(B73:B73,'QB'!B1:O75,5,FALSE)</f>
        <v>0</v>
      </c>
      <c r="G73" s="7">
        <f>VLOOKUP(B73:B73,'QB'!B1:O75,6,FALSE)</f>
        <v>0</v>
      </c>
      <c r="H73" s="7">
        <f>VLOOKUP(B73:B73,'QB'!B1:O75,7,FALSE)</f>
        <v>0</v>
      </c>
      <c r="I73" s="7">
        <f>VLOOKUP(B73:B73,'QB'!B1:O75,8,FALSE)</f>
        <v>0</v>
      </c>
      <c r="J73" s="7">
        <f>VLOOKUP(B73:B73,'QB'!B1:O75,9,FALSE)</f>
        <v>0</v>
      </c>
      <c r="K73" s="7">
        <f>VLOOKUP(B73:B73,'QB'!B1:O75,10,FALSE)</f>
        <v>0</v>
      </c>
      <c r="L73" s="7">
        <f>VLOOKUP(B73:B73,'QB'!B1:O75,11,FALSE)</f>
        <v>0</v>
      </c>
      <c r="M73" s="8">
        <f>VLOOKUP(B73:B73,'QB'!B1:O75,13,FALSE)</f>
      </c>
      <c r="N73" s="9">
        <f>IF(VLOOKUP(A73:A73,#REF!,14,FALSE)&lt;0,0,VLOOKUP(A73:A73,#REF!,14,FALSE))</f>
      </c>
      <c r="O73" s="10"/>
      <c r="P73" s="5">
        <v>72</v>
      </c>
      <c r="Q73" t="s" s="6">
        <f>VLOOKUP(P73:P73,'Rankings'!A1:T187,8,FALSE)</f>
        <v>282</v>
      </c>
      <c r="R73" t="s" s="6">
        <v>19</v>
      </c>
      <c r="S73" s="5">
        <v>5</v>
      </c>
      <c r="T73" s="7">
        <f>VLOOKUP(Q73:Q73,'RB'!B1:O162,4,FALSE)</f>
        <v>33.8038848</v>
      </c>
      <c r="U73" s="7">
        <f>VLOOKUP(Q73:Q73,'RB'!B1:O162,5,FALSE)</f>
        <v>144.261131565029</v>
      </c>
      <c r="V73" s="7">
        <f>VLOOKUP(Q73:Q73,'RB'!B1:O162,6,FALSE)</f>
        <v>1.34566617189981</v>
      </c>
      <c r="W73" s="7">
        <f>VLOOKUP(Q73:Q73,'RB'!B1:O162,7,FALSE)</f>
        <v>12.27264192</v>
      </c>
      <c r="X73" s="7">
        <f>VLOOKUP(Q73:Q73,'RB'!B1:O162,8,FALSE)</f>
        <v>9.081755020799999</v>
      </c>
      <c r="Y73" s="7">
        <f>VLOOKUP(Q73:Q73,'RB'!B1:O162,9,FALSE)</f>
        <v>69.86761524503829</v>
      </c>
      <c r="Z73" s="7">
        <f>VLOOKUP(Q73:Q73,'RB'!B1:O162,10,FALSE)</f>
        <v>0.3451066907904</v>
      </c>
      <c r="AA73" s="8">
        <f>VLOOKUP(Q73:Q73,'RB'!B1:O162,14,FALSE)</f>
      </c>
      <c r="AB73" s="9">
        <f>IF(VLOOKUP(P73:P73,#REF!,13,FALSE)&lt;0,0,VLOOKUP(P73:P73,#REF!,13,FALSE))</f>
      </c>
      <c r="AC73" s="10"/>
      <c r="AD73" s="5">
        <v>72</v>
      </c>
      <c r="AE73" t="s" s="6">
        <f>VLOOKUP(AD73:AD73,'Rankings'!A1:T187,13,FALSE)</f>
        <v>283</v>
      </c>
      <c r="AF73" t="s" s="6">
        <v>72</v>
      </c>
      <c r="AG73" s="5">
        <v>11</v>
      </c>
      <c r="AH73" s="7">
        <f>VLOOKUP(AE73:AE73,'WR'!B1:O204,4,FALSE)</f>
        <v>0</v>
      </c>
      <c r="AI73" s="7">
        <f>VLOOKUP(AE73:AE73,'WR'!B1:O204,5,FALSE)</f>
        <v>0</v>
      </c>
      <c r="AJ73" s="7">
        <f>VLOOKUP(AE73:AE73,'WR'!B1:O204,6,FALSE)</f>
        <v>81.84102695999999</v>
      </c>
      <c r="AK73" s="7">
        <f>VLOOKUP(AE73:AE73,'WR'!B1:O204,7,FALSE)</f>
        <v>49.9230264456</v>
      </c>
      <c r="AL73" s="7">
        <f>VLOOKUP(AE73:AE73,'WR'!B1:O204,8,FALSE)</f>
        <v>617.555438783221</v>
      </c>
      <c r="AM73" s="7">
        <f>VLOOKUP(AE73:AE73,'WR'!B1:O204,9,FALSE)</f>
        <v>3.73316319579923</v>
      </c>
      <c r="AN73" s="8">
        <f>VLOOKUP(AE73:AE73,'WR'!B1:O204,13,FALSE)</f>
      </c>
      <c r="AO73" s="9">
        <f>IF(VLOOKUP(AD73:AD73,#REF!,12,FALSE)&lt;0,0,VLOOKUP(AD73:AD73,#REF!,12,FALSE))</f>
      </c>
      <c r="AP73" s="10"/>
      <c r="AQ73" s="5">
        <v>72</v>
      </c>
      <c r="AR73" s="5">
        <f>VLOOKUP(AQ73:AQ73,'Rankings'!A1:T187,18,FALSE)</f>
        <v>0</v>
      </c>
      <c r="AS73" s="9"/>
      <c r="AT73" s="9"/>
      <c r="AU73" s="7">
        <f>VLOOKUP(AR73:AR73,'TE'!B1:O98,4,FALSE)</f>
        <v>0</v>
      </c>
      <c r="AV73" s="7">
        <f>VLOOKUP(AR73:AR73,'TE'!B1:O98,5,FALSE)</f>
        <v>0</v>
      </c>
      <c r="AW73" s="7">
        <f>VLOOKUP(AR73:AR73,'TE'!B1:O98,6,FALSE)</f>
        <v>0</v>
      </c>
      <c r="AX73" s="7">
        <f>VLOOKUP(AR73:AR73,'TE'!B1:O98,7,FALSE)</f>
        <v>0</v>
      </c>
      <c r="AY73" s="8">
        <f>VLOOKUP(AR73:AR73,'TE'!B1:O98,11,FALSE)</f>
      </c>
      <c r="AZ73" s="9">
        <f>IF(VLOOKUP(AQ73:AQ73,#REF!,10,FALSE)&lt;0,0,VLOOKUP(AQ73:AQ73,#REF!,10,FALSE))</f>
      </c>
      <c r="BA73" s="11"/>
    </row>
    <row r="74" ht="13.75" customHeight="1">
      <c r="A74" s="5">
        <v>73</v>
      </c>
      <c r="B74" s="5">
        <f>VLOOKUP(A74:A74,'Rankings'!A1:T187,3,FALSE)</f>
        <v>0</v>
      </c>
      <c r="C74" s="9"/>
      <c r="D74" s="9"/>
      <c r="E74" s="7">
        <f>VLOOKUP(B74:B74,'QB'!B1:O75,4,FALSE)</f>
        <v>0</v>
      </c>
      <c r="F74" s="7">
        <f>VLOOKUP(B74:B74,'QB'!B1:O75,5,FALSE)</f>
        <v>0</v>
      </c>
      <c r="G74" s="7">
        <f>VLOOKUP(B74:B74,'QB'!B1:O75,6,FALSE)</f>
        <v>0</v>
      </c>
      <c r="H74" s="7">
        <f>VLOOKUP(B74:B74,'QB'!B1:O75,7,FALSE)</f>
        <v>0</v>
      </c>
      <c r="I74" s="7">
        <f>VLOOKUP(B74:B74,'QB'!B1:O75,8,FALSE)</f>
        <v>0</v>
      </c>
      <c r="J74" s="7">
        <f>VLOOKUP(B74:B74,'QB'!B1:O75,9,FALSE)</f>
        <v>0</v>
      </c>
      <c r="K74" s="7">
        <f>VLOOKUP(B74:B74,'QB'!B1:O75,10,FALSE)</f>
        <v>0</v>
      </c>
      <c r="L74" s="7">
        <f>VLOOKUP(B74:B74,'QB'!B1:O75,11,FALSE)</f>
        <v>0</v>
      </c>
      <c r="M74" s="8">
        <f>VLOOKUP(B74:B74,'QB'!B1:O75,13,FALSE)</f>
      </c>
      <c r="N74" s="9">
        <f>IF(VLOOKUP(A74:A74,#REF!,14,FALSE)&lt;0,0,VLOOKUP(A74:A74,#REF!,14,FALSE))</f>
      </c>
      <c r="O74" s="10"/>
      <c r="P74" s="5">
        <v>73</v>
      </c>
      <c r="Q74" t="s" s="6">
        <f>VLOOKUP(P74:P74,'Rankings'!A1:T187,8,FALSE)</f>
        <v>284</v>
      </c>
      <c r="R74" t="s" s="6">
        <v>25</v>
      </c>
      <c r="S74" s="5">
        <v>6</v>
      </c>
      <c r="T74" s="7">
        <f>VLOOKUP(Q74:Q74,'RB'!B1:O162,4,FALSE)</f>
        <v>5.462912</v>
      </c>
      <c r="U74" s="7">
        <f>VLOOKUP(Q74:Q74,'RB'!B1:O162,5,FALSE)</f>
        <v>22.83497216</v>
      </c>
      <c r="V74" s="7">
        <f>VLOOKUP(Q74:Q74,'RB'!B1:O162,6,FALSE)</f>
        <v>0.159324591057063</v>
      </c>
      <c r="W74" s="7">
        <f>VLOOKUP(Q74:Q74,'RB'!B1:O162,7,FALSE)</f>
        <v>6.30336</v>
      </c>
      <c r="X74" s="7">
        <f>VLOOKUP(Q74:Q74,'RB'!B1:O162,8,FALSE)</f>
        <v>4.412352</v>
      </c>
      <c r="Y74" s="7">
        <f>VLOOKUP(Q74:Q74,'RB'!B1:O162,9,FALSE)</f>
        <v>30.7772897389211</v>
      </c>
      <c r="Z74" s="7">
        <f>VLOOKUP(Q74:Q74,'RB'!B1:O162,10,FALSE)</f>
        <v>0.24267936</v>
      </c>
      <c r="AA74" s="8">
        <f>VLOOKUP(Q74:Q74,'RB'!B1:O162,14,FALSE)</f>
      </c>
      <c r="AB74" s="9">
        <f>IF(VLOOKUP(P74:P74,#REF!,13,FALSE)&lt;0,0,VLOOKUP(P74:P74,#REF!,13,FALSE))</f>
      </c>
      <c r="AC74" s="10"/>
      <c r="AD74" s="5">
        <v>73</v>
      </c>
      <c r="AE74" t="s" s="6">
        <f>VLOOKUP(AD74:AD74,'Rankings'!A1:T187,13,FALSE)</f>
        <v>285</v>
      </c>
      <c r="AF74" t="s" s="6">
        <v>69</v>
      </c>
      <c r="AG74" s="5">
        <v>14</v>
      </c>
      <c r="AH74" s="7">
        <f>VLOOKUP(AE74:AE74,'WR'!B1:O204,4,FALSE)</f>
        <v>29.9086592</v>
      </c>
      <c r="AI74" s="7">
        <f>VLOOKUP(AE74:AE74,'WR'!B1:O204,5,FALSE)</f>
        <v>0.044541704375</v>
      </c>
      <c r="AJ74" s="7">
        <f>VLOOKUP(AE74:AE74,'WR'!B1:O204,6,FALSE)</f>
        <v>55.5245656</v>
      </c>
      <c r="AK74" s="7">
        <f>VLOOKUP(AE74:AE74,'WR'!B1:O204,7,FALSE)</f>
        <v>34.2586569752</v>
      </c>
      <c r="AL74" s="7">
        <f>VLOOKUP(AE74:AE74,'WR'!B1:O204,8,FALSE)</f>
        <v>390.548689517280</v>
      </c>
      <c r="AM74" s="7">
        <f>VLOOKUP(AE74:AE74,'WR'!B1:O204,9,FALSE)</f>
        <v>2.055519418512</v>
      </c>
      <c r="AN74" s="8">
        <f>VLOOKUP(AE74:AE74,'WR'!B1:O204,13,FALSE)</f>
      </c>
      <c r="AO74" s="9">
        <f>IF(VLOOKUP(AD74:AD74,#REF!,12,FALSE)&lt;0,0,VLOOKUP(AD74:AD74,#REF!,12,FALSE))</f>
      </c>
      <c r="AP74" s="10"/>
      <c r="AQ74" s="5">
        <v>73</v>
      </c>
      <c r="AR74" s="5">
        <f>VLOOKUP(AQ74:AQ74,'Rankings'!A1:T187,18,FALSE)</f>
        <v>0</v>
      </c>
      <c r="AS74" s="9"/>
      <c r="AT74" s="9"/>
      <c r="AU74" s="7">
        <f>VLOOKUP(AR74:AR74,'TE'!B1:O98,4,FALSE)</f>
        <v>0</v>
      </c>
      <c r="AV74" s="7">
        <f>VLOOKUP(AR74:AR74,'TE'!B1:O98,5,FALSE)</f>
        <v>0</v>
      </c>
      <c r="AW74" s="7">
        <f>VLOOKUP(AR74:AR74,'TE'!B1:O98,6,FALSE)</f>
        <v>0</v>
      </c>
      <c r="AX74" s="7">
        <f>VLOOKUP(AR74:AR74,'TE'!B1:O98,7,FALSE)</f>
        <v>0</v>
      </c>
      <c r="AY74" s="8">
        <f>VLOOKUP(AR74:AR74,'TE'!B1:O98,11,FALSE)</f>
      </c>
      <c r="AZ74" s="9">
        <f>IF(VLOOKUP(AQ74:AQ74,#REF!,10,FALSE)&lt;0,0,VLOOKUP(AQ74:AQ74,#REF!,10,FALSE))</f>
      </c>
      <c r="BA74" s="11"/>
    </row>
    <row r="75" ht="13.75" customHeight="1">
      <c r="A75" s="5">
        <v>74</v>
      </c>
      <c r="B75" s="5">
        <f>VLOOKUP(A75:A75,'Rankings'!A1:T187,3,FALSE)</f>
        <v>0</v>
      </c>
      <c r="C75" s="9"/>
      <c r="D75" s="9"/>
      <c r="E75" s="7">
        <f>VLOOKUP(B75:B75,'QB'!B1:O75,4,FALSE)</f>
        <v>0</v>
      </c>
      <c r="F75" s="7">
        <f>VLOOKUP(B75:B75,'QB'!B1:O75,5,FALSE)</f>
        <v>0</v>
      </c>
      <c r="G75" s="7">
        <f>VLOOKUP(B75:B75,'QB'!B1:O75,6,FALSE)</f>
        <v>0</v>
      </c>
      <c r="H75" s="7">
        <f>VLOOKUP(B75:B75,'QB'!B1:O75,7,FALSE)</f>
        <v>0</v>
      </c>
      <c r="I75" s="7">
        <f>VLOOKUP(B75:B75,'QB'!B1:O75,8,FALSE)</f>
        <v>0</v>
      </c>
      <c r="J75" s="7">
        <f>VLOOKUP(B75:B75,'QB'!B1:O75,9,FALSE)</f>
        <v>0</v>
      </c>
      <c r="K75" s="7">
        <f>VLOOKUP(B75:B75,'QB'!B1:O75,10,FALSE)</f>
        <v>0</v>
      </c>
      <c r="L75" s="7">
        <f>VLOOKUP(B75:B75,'QB'!B1:O75,11,FALSE)</f>
        <v>0</v>
      </c>
      <c r="M75" s="8">
        <f>VLOOKUP(B75:B75,'QB'!B1:O75,13,FALSE)</f>
      </c>
      <c r="N75" s="9">
        <f>IF(VLOOKUP(A75:A75,#REF!,14,FALSE)&lt;0,0,VLOOKUP(A75:A75,#REF!,14,FALSE))</f>
      </c>
      <c r="O75" s="10"/>
      <c r="P75" s="5">
        <v>74</v>
      </c>
      <c r="Q75" t="s" s="6">
        <f>VLOOKUP(P75:P75,'Rankings'!A1:T187,8,FALSE)</f>
        <v>286</v>
      </c>
      <c r="R75" t="s" s="6">
        <v>127</v>
      </c>
      <c r="S75" s="5">
        <v>5</v>
      </c>
      <c r="T75" s="7">
        <f>VLOOKUP(Q75:Q75,'RB'!B1:O162,4,FALSE)</f>
        <v>17.81247118</v>
      </c>
      <c r="U75" s="7">
        <f>VLOOKUP(Q75:Q75,'RB'!B1:O162,5,FALSE)</f>
        <v>76.1402389215379</v>
      </c>
      <c r="V75" s="7">
        <f>VLOOKUP(Q75:Q75,'RB'!B1:O162,6,FALSE)</f>
        <v>0.5343741354</v>
      </c>
      <c r="W75" s="7">
        <f>VLOOKUP(Q75:Q75,'RB'!B1:O162,7,FALSE)</f>
        <v>11.72559906</v>
      </c>
      <c r="X75" s="7">
        <f>VLOOKUP(Q75:Q75,'RB'!B1:O162,8,FALSE)</f>
        <v>8.583138511920</v>
      </c>
      <c r="Y75" s="7">
        <f>VLOOKUP(Q75:Q75,'RB'!B1:O162,9,FALSE)</f>
        <v>61.1916094594999</v>
      </c>
      <c r="Z75" s="7">
        <f>VLOOKUP(Q75:Q75,'RB'!B1:O162,10,FALSE)</f>
        <v>0.27332862039214</v>
      </c>
      <c r="AA75" s="8">
        <f>VLOOKUP(Q75:Q75,'RB'!B1:O162,14,FALSE)</f>
      </c>
      <c r="AB75" s="9">
        <f>IF(VLOOKUP(P75:P75,#REF!,13,FALSE)&lt;0,0,VLOOKUP(P75:P75,#REF!,13,FALSE))</f>
      </c>
      <c r="AC75" s="10"/>
      <c r="AD75" s="5">
        <v>74</v>
      </c>
      <c r="AE75" t="s" s="6">
        <f>VLOOKUP(AD75:AD75,'Rankings'!A1:T187,13,FALSE)</f>
        <v>287</v>
      </c>
      <c r="AF75" t="s" s="6">
        <v>29</v>
      </c>
      <c r="AG75" s="5">
        <v>14</v>
      </c>
      <c r="AH75" s="7">
        <f>VLOOKUP(AE75:AE75,'WR'!B1:O204,4,FALSE)</f>
        <v>0</v>
      </c>
      <c r="AI75" s="7">
        <f>VLOOKUP(AE75:AE75,'WR'!B1:O204,5,FALSE)</f>
        <v>0</v>
      </c>
      <c r="AJ75" s="7">
        <f>VLOOKUP(AE75:AE75,'WR'!B1:O204,6,FALSE)</f>
        <v>90.1535712</v>
      </c>
      <c r="AK75" s="7">
        <f>VLOOKUP(AE75:AE75,'WR'!B1:O204,7,FALSE)</f>
        <v>57.247517712</v>
      </c>
      <c r="AL75" s="7">
        <f>VLOOKUP(AE75:AE75,'WR'!B1:O204,8,FALSE)</f>
        <v>665.630867574437</v>
      </c>
      <c r="AM75" s="7">
        <f>VLOOKUP(AE75:AE75,'WR'!B1:O204,9,FALSE)</f>
        <v>3.835583686704</v>
      </c>
      <c r="AN75" s="8">
        <f>VLOOKUP(AE75:AE75,'WR'!B1:O204,13,FALSE)</f>
      </c>
      <c r="AO75" s="9">
        <f>IF(VLOOKUP(AD75:AD75,#REF!,12,FALSE)&lt;0,0,VLOOKUP(AD75:AD75,#REF!,12,FALSE))</f>
      </c>
      <c r="AP75" s="10"/>
      <c r="AQ75" s="5">
        <v>74</v>
      </c>
      <c r="AR75" s="5">
        <f>VLOOKUP(AQ75:AQ75,'Rankings'!A1:T187,18,FALSE)</f>
        <v>0</v>
      </c>
      <c r="AS75" s="9"/>
      <c r="AT75" s="9"/>
      <c r="AU75" s="7">
        <f>VLOOKUP(AR75:AR75,'TE'!B1:O98,4,FALSE)</f>
        <v>0</v>
      </c>
      <c r="AV75" s="7">
        <f>VLOOKUP(AR75:AR75,'TE'!B1:O98,5,FALSE)</f>
        <v>0</v>
      </c>
      <c r="AW75" s="7">
        <f>VLOOKUP(AR75:AR75,'TE'!B1:O98,6,FALSE)</f>
        <v>0</v>
      </c>
      <c r="AX75" s="7">
        <f>VLOOKUP(AR75:AR75,'TE'!B1:O98,7,FALSE)</f>
        <v>0</v>
      </c>
      <c r="AY75" s="8">
        <f>VLOOKUP(AR75:AR75,'TE'!B1:O98,11,FALSE)</f>
      </c>
      <c r="AZ75" s="9">
        <f>IF(VLOOKUP(AQ75:AQ75,#REF!,10,FALSE)&lt;0,0,VLOOKUP(AQ75:AQ75,#REF!,10,FALSE))</f>
      </c>
      <c r="BA75" s="11"/>
    </row>
    <row r="76" ht="13.75" customHeight="1">
      <c r="A76" s="5">
        <v>75</v>
      </c>
      <c r="B76" s="5">
        <f>VLOOKUP(A76:A76,'Rankings'!A1:T187,3,FALSE)</f>
        <v>0</v>
      </c>
      <c r="C76" s="9"/>
      <c r="D76" s="9"/>
      <c r="E76" s="7">
        <f>VLOOKUP(B76:B76,'QB'!B1:O75,4,FALSE)</f>
        <v>0</v>
      </c>
      <c r="F76" s="7">
        <f>VLOOKUP(B76:B76,'QB'!B1:O75,5,FALSE)</f>
        <v>0</v>
      </c>
      <c r="G76" s="7">
        <f>VLOOKUP(B76:B76,'QB'!B1:O75,6,FALSE)</f>
        <v>0</v>
      </c>
      <c r="H76" s="7">
        <f>VLOOKUP(B76:B76,'QB'!B1:O75,7,FALSE)</f>
        <v>0</v>
      </c>
      <c r="I76" s="7">
        <f>VLOOKUP(B76:B76,'QB'!B1:O75,8,FALSE)</f>
        <v>0</v>
      </c>
      <c r="J76" s="7">
        <f>VLOOKUP(B76:B76,'QB'!B1:O75,9,FALSE)</f>
        <v>0</v>
      </c>
      <c r="K76" s="7">
        <f>VLOOKUP(B76:B76,'QB'!B1:O75,10,FALSE)</f>
        <v>0</v>
      </c>
      <c r="L76" s="7">
        <f>VLOOKUP(B76:B76,'QB'!B1:O75,11,FALSE)</f>
        <v>0</v>
      </c>
      <c r="M76" s="8">
        <f>VLOOKUP(B76:B76,'QB'!B1:O75,13,FALSE)</f>
      </c>
      <c r="N76" s="9">
        <f>IF(VLOOKUP(A76:A76,#REF!,14,FALSE)&lt;0,0,VLOOKUP(A76:A76,#REF!,14,FALSE))</f>
      </c>
      <c r="O76" s="10"/>
      <c r="P76" s="5">
        <v>75</v>
      </c>
      <c r="Q76" t="s" s="6">
        <f>VLOOKUP(P76:P76,'Rankings'!A1:T187,8,FALSE)</f>
        <v>288</v>
      </c>
      <c r="R76" t="s" s="6">
        <v>97</v>
      </c>
      <c r="S76" s="5">
        <v>12</v>
      </c>
      <c r="T76" s="7">
        <f>VLOOKUP(Q76:Q76,'RB'!B1:O162,4,FALSE)</f>
        <v>36.94159392</v>
      </c>
      <c r="U76" s="7">
        <f>VLOOKUP(Q76:Q76,'RB'!B1:O162,5,FALSE)</f>
        <v>149.2440394368</v>
      </c>
      <c r="V76" s="7">
        <f>VLOOKUP(Q76:Q76,'RB'!B1:O162,6,FALSE)</f>
        <v>1.071306223680</v>
      </c>
      <c r="W76" s="7">
        <f>VLOOKUP(Q76:Q76,'RB'!B1:O162,7,FALSE)</f>
        <v>27.81664732</v>
      </c>
      <c r="X76" s="7">
        <f>VLOOKUP(Q76:Q76,'RB'!B1:O162,8,FALSE)</f>
        <v>21.0015687266</v>
      </c>
      <c r="Y76" s="7">
        <f>VLOOKUP(Q76:Q76,'RB'!B1:O162,9,FALSE)</f>
        <v>142.810667340880</v>
      </c>
      <c r="Z76" s="7">
        <f>VLOOKUP(Q76:Q76,'RB'!B1:O162,10,FALSE)</f>
        <v>0.7140533367044</v>
      </c>
      <c r="AA76" s="8">
        <f>VLOOKUP(Q76:Q76,'RB'!B1:O162,14,FALSE)</f>
      </c>
      <c r="AB76" s="9">
        <f>IF(VLOOKUP(P76:P76,#REF!,13,FALSE)&lt;0,0,VLOOKUP(P76:P76,#REF!,13,FALSE))</f>
      </c>
      <c r="AC76" s="10"/>
      <c r="AD76" s="5">
        <v>75</v>
      </c>
      <c r="AE76" t="s" s="6">
        <f>VLOOKUP(AD76:AD76,'Rankings'!A1:T187,13,FALSE)</f>
        <v>289</v>
      </c>
      <c r="AF76" t="s" s="6">
        <v>102</v>
      </c>
      <c r="AG76" s="5">
        <v>14</v>
      </c>
      <c r="AH76" s="7">
        <f>VLOOKUP(AE76:AE76,'WR'!B1:O204,4,FALSE)</f>
        <v>0</v>
      </c>
      <c r="AI76" s="7">
        <f>VLOOKUP(AE76:AE76,'WR'!B1:O204,5,FALSE)</f>
        <v>0</v>
      </c>
      <c r="AJ76" s="7">
        <f>VLOOKUP(AE76:AE76,'WR'!B1:O204,6,FALSE)</f>
        <v>70.29348704</v>
      </c>
      <c r="AK76" s="7">
        <f>VLOOKUP(AE76:AE76,'WR'!B1:O204,7,FALSE)</f>
        <v>42.035505249920</v>
      </c>
      <c r="AL76" s="7">
        <f>VLOOKUP(AE76:AE76,'WR'!B1:O204,8,FALSE)</f>
        <v>548.563343511456</v>
      </c>
      <c r="AM76" s="7">
        <f>VLOOKUP(AE76:AE76,'WR'!B1:O204,9,FALSE)</f>
        <v>2.77434334649472</v>
      </c>
      <c r="AN76" s="8">
        <f>VLOOKUP(AE76:AE76,'WR'!B1:O204,13,FALSE)</f>
      </c>
      <c r="AO76" s="9">
        <f>IF(VLOOKUP(AD76:AD76,#REF!,12,FALSE)&lt;0,0,VLOOKUP(AD76:AD76,#REF!,12,FALSE))</f>
      </c>
      <c r="AP76" s="10"/>
      <c r="AQ76" s="5">
        <v>75</v>
      </c>
      <c r="AR76" s="5">
        <f>VLOOKUP(AQ76:AQ76,'Rankings'!A1:T187,18,FALSE)</f>
        <v>0</v>
      </c>
      <c r="AS76" s="9"/>
      <c r="AT76" s="9"/>
      <c r="AU76" s="7">
        <f>VLOOKUP(AR76:AR76,'TE'!B1:O98,4,FALSE)</f>
        <v>0</v>
      </c>
      <c r="AV76" s="7">
        <f>VLOOKUP(AR76:AR76,'TE'!B1:O98,5,FALSE)</f>
        <v>0</v>
      </c>
      <c r="AW76" s="7">
        <f>VLOOKUP(AR76:AR76,'TE'!B1:O98,6,FALSE)</f>
        <v>0</v>
      </c>
      <c r="AX76" s="7">
        <f>VLOOKUP(AR76:AR76,'TE'!B1:O98,7,FALSE)</f>
        <v>0</v>
      </c>
      <c r="AY76" s="8">
        <f>VLOOKUP(AR76:AR76,'TE'!B1:O98,11,FALSE)</f>
      </c>
      <c r="AZ76" s="9">
        <f>IF(VLOOKUP(AQ76:AQ76,#REF!,10,FALSE)&lt;0,0,VLOOKUP(AQ76:AQ76,#REF!,10,FALSE))</f>
      </c>
      <c r="BA76" s="11"/>
    </row>
    <row r="77" ht="13.75" customHeight="1">
      <c r="A77" s="5">
        <v>76</v>
      </c>
      <c r="B77" s="5">
        <f>VLOOKUP(A77:A77,'Rankings'!A1:T187,3,FALSE)</f>
        <v>0</v>
      </c>
      <c r="C77" s="9"/>
      <c r="D77" s="9"/>
      <c r="E77" s="7">
        <f>VLOOKUP(B77:B77,'QB'!B1:O75,4,FALSE)</f>
        <v>0</v>
      </c>
      <c r="F77" s="7">
        <f>VLOOKUP(B77:B77,'QB'!B1:O75,5,FALSE)</f>
        <v>0</v>
      </c>
      <c r="G77" s="7">
        <f>VLOOKUP(B77:B77,'QB'!B1:O75,6,FALSE)</f>
        <v>0</v>
      </c>
      <c r="H77" s="7">
        <f>VLOOKUP(B77:B77,'QB'!B1:O75,7,FALSE)</f>
        <v>0</v>
      </c>
      <c r="I77" s="7">
        <f>VLOOKUP(B77:B77,'QB'!B1:O75,8,FALSE)</f>
        <v>0</v>
      </c>
      <c r="J77" s="7">
        <f>VLOOKUP(B77:B77,'QB'!B1:O75,9,FALSE)</f>
        <v>0</v>
      </c>
      <c r="K77" s="7">
        <f>VLOOKUP(B77:B77,'QB'!B1:O75,10,FALSE)</f>
        <v>0</v>
      </c>
      <c r="L77" s="7">
        <f>VLOOKUP(B77:B77,'QB'!B1:O75,11,FALSE)</f>
        <v>0</v>
      </c>
      <c r="M77" s="8">
        <f>VLOOKUP(B77:B77,'QB'!B1:O75,13,FALSE)</f>
      </c>
      <c r="N77" s="9">
        <f>IF(VLOOKUP(A77:A77,#REF!,14,FALSE)&lt;0,0,VLOOKUP(A77:A77,#REF!,14,FALSE))</f>
      </c>
      <c r="O77" s="10"/>
      <c r="P77" s="5">
        <v>76</v>
      </c>
      <c r="Q77" t="s" s="6">
        <f>VLOOKUP(P77:P77,'Rankings'!A1:T187,8,FALSE)</f>
        <v>290</v>
      </c>
      <c r="R77" t="s" s="6">
        <v>35</v>
      </c>
      <c r="S77" s="5">
        <v>14</v>
      </c>
      <c r="T77" s="7">
        <f>VLOOKUP(Q77:Q77,'RB'!B1:O162,4,FALSE)</f>
      </c>
      <c r="U77" s="7">
        <f>VLOOKUP(Q77:Q77,'RB'!B1:O162,5,FALSE)</f>
      </c>
      <c r="V77" s="7">
        <f>VLOOKUP(Q77:Q77,'RB'!B1:O162,6,FALSE)</f>
      </c>
      <c r="W77" s="7">
        <f>VLOOKUP(Q77:Q77,'RB'!B1:O162,7,FALSE)</f>
      </c>
      <c r="X77" s="7">
        <f>VLOOKUP(Q77:Q77,'RB'!B1:O162,8,FALSE)</f>
      </c>
      <c r="Y77" s="7">
        <f>VLOOKUP(Q77:Q77,'RB'!B1:O162,9,FALSE)</f>
      </c>
      <c r="Z77" s="7">
        <f>VLOOKUP(Q77:Q77,'RB'!B1:O162,10,FALSE)</f>
      </c>
      <c r="AA77" s="8">
        <f>VLOOKUP(Q77:Q77,'RB'!B1:O162,14,FALSE)</f>
      </c>
      <c r="AB77" s="9">
        <f>IF(VLOOKUP(P77:P77,#REF!,13,FALSE)&lt;0,0,VLOOKUP(P77:P77,#REF!,13,FALSE))</f>
      </c>
      <c r="AC77" s="10"/>
      <c r="AD77" s="5">
        <v>76</v>
      </c>
      <c r="AE77" t="s" s="6">
        <f>VLOOKUP(AD77:AD77,'Rankings'!A1:T187,13,FALSE)</f>
        <v>291</v>
      </c>
      <c r="AF77" t="s" s="6">
        <v>145</v>
      </c>
      <c r="AG77" s="5">
        <v>11</v>
      </c>
      <c r="AH77" s="7">
        <f>VLOOKUP(AE77:AE77,'WR'!B1:O204,4,FALSE)</f>
      </c>
      <c r="AI77" s="7">
        <f>VLOOKUP(AE77:AE77,'WR'!B1:O204,5,FALSE)</f>
      </c>
      <c r="AJ77" s="7">
        <f>VLOOKUP(AE77:AE77,'WR'!B1:O204,6,FALSE)</f>
      </c>
      <c r="AK77" s="7">
        <f>VLOOKUP(AE77:AE77,'WR'!B1:O204,7,FALSE)</f>
      </c>
      <c r="AL77" s="7">
        <f>VLOOKUP(AE77:AE77,'WR'!B1:O204,8,FALSE)</f>
      </c>
      <c r="AM77" s="7">
        <f>VLOOKUP(AE77:AE77,'WR'!B1:O204,9,FALSE)</f>
      </c>
      <c r="AN77" s="8">
        <f>VLOOKUP(AE77:AE77,'WR'!B1:O204,13,FALSE)</f>
      </c>
      <c r="AO77" s="9">
        <f>IF(VLOOKUP(AD77:AD77,#REF!,12,FALSE)&lt;0,0,VLOOKUP(AD77:AD77,#REF!,12,FALSE))</f>
      </c>
      <c r="AP77" s="10"/>
      <c r="AQ77" s="5">
        <v>76</v>
      </c>
      <c r="AR77" s="5">
        <f>VLOOKUP(AQ77:AQ77,'Rankings'!A1:T187,18,FALSE)</f>
        <v>0</v>
      </c>
      <c r="AS77" s="9"/>
      <c r="AT77" s="9"/>
      <c r="AU77" s="7">
        <f>VLOOKUP(AR77:AR77,'TE'!B1:O98,4,FALSE)</f>
        <v>0</v>
      </c>
      <c r="AV77" s="7">
        <f>VLOOKUP(AR77:AR77,'TE'!B1:O98,5,FALSE)</f>
        <v>0</v>
      </c>
      <c r="AW77" s="7">
        <f>VLOOKUP(AR77:AR77,'TE'!B1:O98,6,FALSE)</f>
        <v>0</v>
      </c>
      <c r="AX77" s="7">
        <f>VLOOKUP(AR77:AR77,'TE'!B1:O98,7,FALSE)</f>
        <v>0</v>
      </c>
      <c r="AY77" s="8">
        <f>VLOOKUP(AR77:AR77,'TE'!B1:O98,11,FALSE)</f>
      </c>
      <c r="AZ77" s="9">
        <f>IF(VLOOKUP(AQ77:AQ77,#REF!,10,FALSE)&lt;0,0,VLOOKUP(AQ77:AQ77,#REF!,10,FALSE))</f>
      </c>
      <c r="BA77" s="11"/>
    </row>
    <row r="78" ht="13.75" customHeight="1">
      <c r="A78" s="5">
        <v>77</v>
      </c>
      <c r="B78" s="5">
        <f>VLOOKUP(A78:A78,'Rankings'!A1:T187,3,FALSE)</f>
        <v>0</v>
      </c>
      <c r="C78" s="9"/>
      <c r="D78" s="9"/>
      <c r="E78" s="7">
        <f>VLOOKUP(B78:B78,'QB'!B1:O75,4,FALSE)</f>
        <v>0</v>
      </c>
      <c r="F78" s="7">
        <f>VLOOKUP(B78:B78,'QB'!B1:O75,5,FALSE)</f>
        <v>0</v>
      </c>
      <c r="G78" s="7">
        <f>VLOOKUP(B78:B78,'QB'!B1:O75,6,FALSE)</f>
        <v>0</v>
      </c>
      <c r="H78" s="7">
        <f>VLOOKUP(B78:B78,'QB'!B1:O75,7,FALSE)</f>
        <v>0</v>
      </c>
      <c r="I78" s="7">
        <f>VLOOKUP(B78:B78,'QB'!B1:O75,8,FALSE)</f>
        <v>0</v>
      </c>
      <c r="J78" s="7">
        <f>VLOOKUP(B78:B78,'QB'!B1:O75,9,FALSE)</f>
        <v>0</v>
      </c>
      <c r="K78" s="7">
        <f>VLOOKUP(B78:B78,'QB'!B1:O75,10,FALSE)</f>
        <v>0</v>
      </c>
      <c r="L78" s="7">
        <f>VLOOKUP(B78:B78,'QB'!B1:O75,11,FALSE)</f>
        <v>0</v>
      </c>
      <c r="M78" s="8">
        <f>VLOOKUP(B78:B78,'QB'!B1:O75,13,FALSE)</f>
      </c>
      <c r="N78" s="9">
        <f>IF(VLOOKUP(A78:A78,#REF!,14,FALSE)&lt;0,0,VLOOKUP(A78:A78,#REF!,14,FALSE))</f>
      </c>
      <c r="O78" s="10"/>
      <c r="P78" s="5">
        <v>77</v>
      </c>
      <c r="Q78" t="s" s="6">
        <f>VLOOKUP(P78:P78,'Rankings'!A1:T187,8,FALSE)</f>
        <v>292</v>
      </c>
      <c r="R78" t="s" s="6">
        <v>35</v>
      </c>
      <c r="S78" s="5">
        <v>14</v>
      </c>
      <c r="T78" s="7">
        <f>VLOOKUP(Q78:Q78,'RB'!B1:O162,4,FALSE)</f>
      </c>
      <c r="U78" s="7">
        <f>VLOOKUP(Q78:Q78,'RB'!B1:O162,5,FALSE)</f>
      </c>
      <c r="V78" s="7">
        <f>VLOOKUP(Q78:Q78,'RB'!B1:O162,6,FALSE)</f>
      </c>
      <c r="W78" s="7">
        <f>VLOOKUP(Q78:Q78,'RB'!B1:O162,7,FALSE)</f>
      </c>
      <c r="X78" s="7">
        <f>VLOOKUP(Q78:Q78,'RB'!B1:O162,8,FALSE)</f>
      </c>
      <c r="Y78" s="7">
        <f>VLOOKUP(Q78:Q78,'RB'!B1:O162,9,FALSE)</f>
      </c>
      <c r="Z78" s="7">
        <f>VLOOKUP(Q78:Q78,'RB'!B1:O162,10,FALSE)</f>
      </c>
      <c r="AA78" s="8">
        <f>VLOOKUP(Q78:Q78,'RB'!B1:O162,14,FALSE)</f>
      </c>
      <c r="AB78" s="9">
        <f>IF(VLOOKUP(P78:P78,#REF!,13,FALSE)&lt;0,0,VLOOKUP(P78:P78,#REF!,13,FALSE))</f>
      </c>
      <c r="AC78" s="10"/>
      <c r="AD78" s="5">
        <v>77</v>
      </c>
      <c r="AE78" t="s" s="6">
        <f>VLOOKUP(AD78:AD78,'Rankings'!A1:T187,13,FALSE)</f>
        <v>293</v>
      </c>
      <c r="AF78" t="s" s="6">
        <v>23</v>
      </c>
      <c r="AG78" s="5">
        <v>7</v>
      </c>
      <c r="AH78" s="7">
        <f>VLOOKUP(AE78:AE78,'WR'!B1:O204,4,FALSE)</f>
        <v>0</v>
      </c>
      <c r="AI78" s="7">
        <f>VLOOKUP(AE78:AE78,'WR'!B1:O204,5,FALSE)</f>
        <v>0</v>
      </c>
      <c r="AJ78" s="7">
        <f>VLOOKUP(AE78:AE78,'WR'!B1:O204,6,FALSE)</f>
        <v>90.25520112</v>
      </c>
      <c r="AK78" s="7">
        <f>VLOOKUP(AE78:AE78,'WR'!B1:O204,7,FALSE)</f>
        <v>55.145927884320</v>
      </c>
      <c r="AL78" s="7">
        <f>VLOOKUP(AE78:AE78,'WR'!B1:O204,8,FALSE)</f>
        <v>678.2949129771361</v>
      </c>
      <c r="AM78" s="7">
        <f>VLOOKUP(AE78:AE78,'WR'!B1:O204,9,FALSE)</f>
        <v>4.63225794228288</v>
      </c>
      <c r="AN78" s="8">
        <f>VLOOKUP(AE78:AE78,'WR'!B1:O204,13,FALSE)</f>
      </c>
      <c r="AO78" s="9">
        <f>IF(VLOOKUP(AD78:AD78,#REF!,12,FALSE)&lt;0,0,VLOOKUP(AD78:AD78,#REF!,12,FALSE))</f>
      </c>
      <c r="AP78" s="10"/>
      <c r="AQ78" s="5">
        <v>77</v>
      </c>
      <c r="AR78" s="5">
        <f>VLOOKUP(AQ78:AQ78,'Rankings'!A1:T187,18,FALSE)</f>
        <v>0</v>
      </c>
      <c r="AS78" s="9"/>
      <c r="AT78" s="9"/>
      <c r="AU78" s="7">
        <f>VLOOKUP(AR78:AR78,'TE'!B1:O98,4,FALSE)</f>
        <v>0</v>
      </c>
      <c r="AV78" s="7">
        <f>VLOOKUP(AR78:AR78,'TE'!B1:O98,5,FALSE)</f>
        <v>0</v>
      </c>
      <c r="AW78" s="7">
        <f>VLOOKUP(AR78:AR78,'TE'!B1:O98,6,FALSE)</f>
        <v>0</v>
      </c>
      <c r="AX78" s="7">
        <f>VLOOKUP(AR78:AR78,'TE'!B1:O98,7,FALSE)</f>
        <v>0</v>
      </c>
      <c r="AY78" s="8">
        <f>VLOOKUP(AR78:AR78,'TE'!B1:O98,11,FALSE)</f>
      </c>
      <c r="AZ78" s="9">
        <f>IF(VLOOKUP(AQ78:AQ78,#REF!,10,FALSE)&lt;0,0,VLOOKUP(AQ78:AQ78,#REF!,10,FALSE))</f>
      </c>
      <c r="BA78" s="11"/>
    </row>
    <row r="79" ht="13.75" customHeight="1">
      <c r="A79" s="5">
        <v>78</v>
      </c>
      <c r="B79" s="5">
        <f>VLOOKUP(A79:A79,'Rankings'!A1:T187,3,FALSE)</f>
        <v>0</v>
      </c>
      <c r="C79" s="9"/>
      <c r="D79" s="9"/>
      <c r="E79" s="7">
        <f>VLOOKUP(B79:B79,'QB'!B1:O75,4,FALSE)</f>
        <v>0</v>
      </c>
      <c r="F79" s="7">
        <f>VLOOKUP(B79:B79,'QB'!B1:O75,5,FALSE)</f>
        <v>0</v>
      </c>
      <c r="G79" s="7">
        <f>VLOOKUP(B79:B79,'QB'!B1:O75,6,FALSE)</f>
        <v>0</v>
      </c>
      <c r="H79" s="7">
        <f>VLOOKUP(B79:B79,'QB'!B1:O75,7,FALSE)</f>
        <v>0</v>
      </c>
      <c r="I79" s="7">
        <f>VLOOKUP(B79:B79,'QB'!B1:O75,8,FALSE)</f>
        <v>0</v>
      </c>
      <c r="J79" s="7">
        <f>VLOOKUP(B79:B79,'QB'!B1:O75,9,FALSE)</f>
        <v>0</v>
      </c>
      <c r="K79" s="7">
        <f>VLOOKUP(B79:B79,'QB'!B1:O75,10,FALSE)</f>
        <v>0</v>
      </c>
      <c r="L79" s="7">
        <f>VLOOKUP(B79:B79,'QB'!B1:O75,11,FALSE)</f>
        <v>0</v>
      </c>
      <c r="M79" s="8">
        <f>VLOOKUP(B79:B79,'QB'!B1:O75,13,FALSE)</f>
      </c>
      <c r="N79" s="9">
        <f>IF(VLOOKUP(A79:A79,#REF!,14,FALSE)&lt;0,0,VLOOKUP(A79:A79,#REF!,14,FALSE))</f>
      </c>
      <c r="O79" s="10"/>
      <c r="P79" s="5">
        <v>78</v>
      </c>
      <c r="Q79" t="s" s="6">
        <f>VLOOKUP(P79:P79,'Rankings'!A1:T187,8,FALSE)</f>
        <v>294</v>
      </c>
      <c r="R79" t="s" s="6">
        <v>60</v>
      </c>
      <c r="S79" s="5">
        <v>14</v>
      </c>
      <c r="T79" s="7">
        <f>VLOOKUP(Q79:Q79,'RB'!B1:O162,4,FALSE)</f>
        <v>50.1507552</v>
      </c>
      <c r="U79" s="7">
        <f>VLOOKUP(Q79:Q79,'RB'!B1:O162,5,FALSE)</f>
        <v>206.621111424</v>
      </c>
      <c r="V79" s="7">
        <f>VLOOKUP(Q79:Q79,'RB'!B1:O162,6,FALSE)</f>
        <v>1.4543719008</v>
      </c>
      <c r="W79" s="7">
        <f>VLOOKUP(Q79:Q79,'RB'!B1:O162,7,FALSE)</f>
        <v>23.767744</v>
      </c>
      <c r="X79" s="7">
        <f>VLOOKUP(Q79:Q79,'RB'!B1:O162,8,FALSE)</f>
        <v>18.4200016</v>
      </c>
      <c r="Y79" s="7">
        <f>VLOOKUP(Q79:Q79,'RB'!B1:O162,9,FALSE)</f>
        <v>133.5450116</v>
      </c>
      <c r="Z79" s="7">
        <f>VLOOKUP(Q79:Q79,'RB'!B1:O162,10,FALSE)</f>
        <v>0.644700056</v>
      </c>
      <c r="AA79" s="8">
        <f>VLOOKUP(Q79:Q79,'RB'!B1:O162,14,FALSE)</f>
      </c>
      <c r="AB79" s="9">
        <f>IF(VLOOKUP(P79:P79,#REF!,13,FALSE)&lt;0,0,VLOOKUP(P79:P79,#REF!,13,FALSE))</f>
      </c>
      <c r="AC79" s="10"/>
      <c r="AD79" s="5">
        <v>78</v>
      </c>
      <c r="AE79" t="s" s="6">
        <f>VLOOKUP(AD79:AD79,'Rankings'!A1:T187,13,FALSE)</f>
        <v>295</v>
      </c>
      <c r="AF79" t="s" s="6">
        <v>35</v>
      </c>
      <c r="AG79" s="5">
        <v>14</v>
      </c>
      <c r="AH79" s="7">
        <f>VLOOKUP(AE79:AE79,'WR'!B1:O204,4,FALSE)</f>
      </c>
      <c r="AI79" s="7">
        <f>VLOOKUP(AE79:AE79,'WR'!B1:O204,5,FALSE)</f>
      </c>
      <c r="AJ79" s="7">
        <f>VLOOKUP(AE79:AE79,'WR'!B1:O204,6,FALSE)</f>
      </c>
      <c r="AK79" s="7">
        <f>VLOOKUP(AE79:AE79,'WR'!B1:O204,7,FALSE)</f>
      </c>
      <c r="AL79" s="7">
        <f>VLOOKUP(AE79:AE79,'WR'!B1:O204,8,FALSE)</f>
      </c>
      <c r="AM79" s="7">
        <f>VLOOKUP(AE79:AE79,'WR'!B1:O204,9,FALSE)</f>
      </c>
      <c r="AN79" s="8">
        <f>VLOOKUP(AE79:AE79,'WR'!B1:O204,13,FALSE)</f>
      </c>
      <c r="AO79" s="9">
        <f>IF(VLOOKUP(AD79:AD79,#REF!,12,FALSE)&lt;0,0,VLOOKUP(AD79:AD79,#REF!,12,FALSE))</f>
      </c>
      <c r="AP79" s="10"/>
      <c r="AQ79" s="5">
        <v>78</v>
      </c>
      <c r="AR79" s="5">
        <f>VLOOKUP(AQ79:AQ79,'Rankings'!A1:T187,18,FALSE)</f>
        <v>0</v>
      </c>
      <c r="AS79" s="9"/>
      <c r="AT79" s="9"/>
      <c r="AU79" s="7">
        <f>VLOOKUP(AR79:AR79,'TE'!B1:O98,4,FALSE)</f>
        <v>0</v>
      </c>
      <c r="AV79" s="7">
        <f>VLOOKUP(AR79:AR79,'TE'!B1:O98,5,FALSE)</f>
        <v>0</v>
      </c>
      <c r="AW79" s="7">
        <f>VLOOKUP(AR79:AR79,'TE'!B1:O98,6,FALSE)</f>
        <v>0</v>
      </c>
      <c r="AX79" s="7">
        <f>VLOOKUP(AR79:AR79,'TE'!B1:O98,7,FALSE)</f>
        <v>0</v>
      </c>
      <c r="AY79" s="8">
        <f>VLOOKUP(AR79:AR79,'TE'!B1:O98,11,FALSE)</f>
      </c>
      <c r="AZ79" s="9">
        <f>IF(VLOOKUP(AQ79:AQ79,#REF!,10,FALSE)&lt;0,0,VLOOKUP(AQ79:AQ79,#REF!,10,FALSE))</f>
      </c>
      <c r="BA79" s="11"/>
    </row>
    <row r="80" ht="13.75" customHeight="1">
      <c r="A80" s="5">
        <v>79</v>
      </c>
      <c r="B80" s="5">
        <f>VLOOKUP(A80:A80,'Rankings'!A1:T187,3,FALSE)</f>
        <v>0</v>
      </c>
      <c r="C80" s="9"/>
      <c r="D80" s="9"/>
      <c r="E80" s="7">
        <f>VLOOKUP(B80:B80,'QB'!B1:O75,4,FALSE)</f>
        <v>0</v>
      </c>
      <c r="F80" s="7">
        <f>VLOOKUP(B80:B80,'QB'!B1:O75,5,FALSE)</f>
        <v>0</v>
      </c>
      <c r="G80" s="7">
        <f>VLOOKUP(B80:B80,'QB'!B1:O75,6,FALSE)</f>
        <v>0</v>
      </c>
      <c r="H80" s="7">
        <f>VLOOKUP(B80:B80,'QB'!B1:O75,7,FALSE)</f>
        <v>0</v>
      </c>
      <c r="I80" s="7">
        <f>VLOOKUP(B80:B80,'QB'!B1:O75,8,FALSE)</f>
        <v>0</v>
      </c>
      <c r="J80" s="7">
        <f>VLOOKUP(B80:B80,'QB'!B1:O75,9,FALSE)</f>
        <v>0</v>
      </c>
      <c r="K80" s="7">
        <f>VLOOKUP(B80:B80,'QB'!B1:O75,10,FALSE)</f>
        <v>0</v>
      </c>
      <c r="L80" s="7">
        <f>VLOOKUP(B80:B80,'QB'!B1:O75,11,FALSE)</f>
        <v>0</v>
      </c>
      <c r="M80" s="8">
        <f>VLOOKUP(B80:B80,'QB'!B1:O75,13,FALSE)</f>
      </c>
      <c r="N80" s="9">
        <f>IF(VLOOKUP(A80:A80,#REF!,14,FALSE)&lt;0,0,VLOOKUP(A80:A80,#REF!,14,FALSE))</f>
      </c>
      <c r="O80" s="10"/>
      <c r="P80" s="5">
        <v>79</v>
      </c>
      <c r="Q80" t="s" s="6">
        <f>VLOOKUP(P80:P80,'Rankings'!A1:T187,8,FALSE)</f>
        <v>296</v>
      </c>
      <c r="R80" t="s" s="6">
        <v>35</v>
      </c>
      <c r="S80" s="5">
        <v>14</v>
      </c>
      <c r="T80" s="7">
        <f>VLOOKUP(Q80:Q80,'RB'!B1:O162,4,FALSE)</f>
      </c>
      <c r="U80" s="7">
        <f>VLOOKUP(Q80:Q80,'RB'!B1:O162,5,FALSE)</f>
      </c>
      <c r="V80" s="7">
        <f>VLOOKUP(Q80:Q80,'RB'!B1:O162,6,FALSE)</f>
      </c>
      <c r="W80" s="7">
        <f>VLOOKUP(Q80:Q80,'RB'!B1:O162,7,FALSE)</f>
      </c>
      <c r="X80" s="7">
        <f>VLOOKUP(Q80:Q80,'RB'!B1:O162,8,FALSE)</f>
      </c>
      <c r="Y80" s="7">
        <f>VLOOKUP(Q80:Q80,'RB'!B1:O162,9,FALSE)</f>
      </c>
      <c r="Z80" s="7">
        <f>VLOOKUP(Q80:Q80,'RB'!B1:O162,10,FALSE)</f>
      </c>
      <c r="AA80" s="8">
        <f>VLOOKUP(Q80:Q80,'RB'!B1:O162,14,FALSE)</f>
      </c>
      <c r="AB80" s="9">
        <f>IF(VLOOKUP(P80:P80,#REF!,13,FALSE)&lt;0,0,VLOOKUP(P80:P80,#REF!,13,FALSE))</f>
      </c>
      <c r="AC80" s="10"/>
      <c r="AD80" s="5">
        <v>79</v>
      </c>
      <c r="AE80" t="s" s="6">
        <f>VLOOKUP(AD80:AD80,'Rankings'!A1:T187,13,FALSE)</f>
        <v>297</v>
      </c>
      <c r="AF80" t="s" s="6">
        <v>140</v>
      </c>
      <c r="AG80" s="5">
        <v>14</v>
      </c>
      <c r="AH80" s="7">
        <f>VLOOKUP(AE80:AE80,'WR'!B1:O204,4,FALSE)</f>
        <v>0</v>
      </c>
      <c r="AI80" s="7">
        <f>VLOOKUP(AE80:AE80,'WR'!B1:O204,5,FALSE)</f>
        <v>0</v>
      </c>
      <c r="AJ80" s="7">
        <f>VLOOKUP(AE80:AE80,'WR'!B1:O204,6,FALSE)</f>
        <v>82.61760482412051</v>
      </c>
      <c r="AK80" s="7">
        <f>VLOOKUP(AE80:AE80,'WR'!B1:O204,7,FALSE)</f>
        <v>49.0748572655276</v>
      </c>
      <c r="AL80" s="7">
        <f>VLOOKUP(AE80:AE80,'WR'!B1:O204,8,FALSE)</f>
        <v>667.418058811175</v>
      </c>
      <c r="AM80" s="7">
        <f>VLOOKUP(AE80:AE80,'WR'!B1:O204,9,FALSE)</f>
        <v>3.77876400944563</v>
      </c>
      <c r="AN80" s="8">
        <f>VLOOKUP(AE80:AE80,'WR'!B1:O204,13,FALSE)</f>
      </c>
      <c r="AO80" s="9">
        <f>IF(VLOOKUP(AD80:AD80,#REF!,12,FALSE)&lt;0,0,VLOOKUP(AD80:AD80,#REF!,12,FALSE))</f>
      </c>
      <c r="AP80" s="10"/>
      <c r="AQ80" s="5">
        <v>79</v>
      </c>
      <c r="AR80" s="5">
        <f>VLOOKUP(AQ80:AQ80,'Rankings'!A1:T187,18,FALSE)</f>
        <v>0</v>
      </c>
      <c r="AS80" s="9"/>
      <c r="AT80" s="9"/>
      <c r="AU80" s="7">
        <f>VLOOKUP(AR80:AR80,'TE'!B1:O98,4,FALSE)</f>
        <v>0</v>
      </c>
      <c r="AV80" s="7">
        <f>VLOOKUP(AR80:AR80,'TE'!B1:O98,5,FALSE)</f>
        <v>0</v>
      </c>
      <c r="AW80" s="7">
        <f>VLOOKUP(AR80:AR80,'TE'!B1:O98,6,FALSE)</f>
        <v>0</v>
      </c>
      <c r="AX80" s="7">
        <f>VLOOKUP(AR80:AR80,'TE'!B1:O98,7,FALSE)</f>
        <v>0</v>
      </c>
      <c r="AY80" s="8">
        <f>VLOOKUP(AR80:AR80,'TE'!B1:O98,11,FALSE)</f>
      </c>
      <c r="AZ80" s="9">
        <f>IF(VLOOKUP(AQ80:AQ80,#REF!,10,FALSE)&lt;0,0,VLOOKUP(AQ80:AQ80,#REF!,10,FALSE))</f>
      </c>
      <c r="BA80" s="11"/>
    </row>
    <row r="81" ht="13.75" customHeight="1">
      <c r="A81" s="12"/>
      <c r="B81" s="13"/>
      <c r="C81" s="13"/>
      <c r="D81" s="13"/>
      <c r="E81" s="14"/>
      <c r="F81" s="14"/>
      <c r="G81" s="14"/>
      <c r="H81" s="14"/>
      <c r="I81" s="14"/>
      <c r="J81" s="14"/>
      <c r="K81" s="14"/>
      <c r="L81" s="14"/>
      <c r="M81" s="13"/>
      <c r="N81" s="13"/>
      <c r="O81" s="15"/>
      <c r="P81" s="5">
        <v>80</v>
      </c>
      <c r="Q81" t="s" s="6">
        <f>VLOOKUP(P81:P81,'Rankings'!A1:T187,8,FALSE)</f>
        <v>298</v>
      </c>
      <c r="R81" t="s" s="6">
        <v>72</v>
      </c>
      <c r="S81" s="5">
        <v>11</v>
      </c>
      <c r="T81" s="7">
        <f>VLOOKUP(Q81:Q81,'RB'!B1:O162,4,FALSE)</f>
        <v>52.59944592</v>
      </c>
      <c r="U81" s="7">
        <f>VLOOKUP(Q81:Q81,'RB'!B1:O162,5,FALSE)</f>
        <v>212.5017615168</v>
      </c>
      <c r="V81" s="7">
        <f>VLOOKUP(Q81:Q81,'RB'!B1:O162,6,FALSE)</f>
        <v>1.5779833776</v>
      </c>
      <c r="W81" s="7">
        <f>VLOOKUP(Q81:Q81,'RB'!B1:O162,7,FALSE)</f>
        <v>13.64017116</v>
      </c>
      <c r="X81" s="7">
        <f>VLOOKUP(Q81:Q81,'RB'!B1:O162,8,FALSE)</f>
        <v>9.807283064040</v>
      </c>
      <c r="Y81" s="7">
        <f>VLOOKUP(Q81:Q81,'RB'!B1:O162,9,FALSE)</f>
        <v>67.4406371437359</v>
      </c>
      <c r="Z81" s="7">
        <f>VLOOKUP(Q81:Q81,'RB'!B1:O162,10,FALSE)</f>
        <v>0.26479664272908</v>
      </c>
      <c r="AA81" s="8">
        <f>VLOOKUP(Q81:Q81,'RB'!B1:O162,14,FALSE)</f>
      </c>
      <c r="AB81" s="9">
        <f>IF(VLOOKUP(P81:P81,#REF!,13,FALSE)&lt;0,0,VLOOKUP(P81:P81,#REF!,13,FALSE))</f>
      </c>
      <c r="AC81" s="10"/>
      <c r="AD81" s="5">
        <v>80</v>
      </c>
      <c r="AE81" t="s" s="6">
        <f>VLOOKUP(AD81:AD81,'Rankings'!A1:T187,13,FALSE)</f>
        <v>299</v>
      </c>
      <c r="AF81" t="s" s="6">
        <v>87</v>
      </c>
      <c r="AG81" s="5">
        <v>10</v>
      </c>
      <c r="AH81" s="7">
        <f>VLOOKUP(AE81:AE81,'WR'!B1:O204,4,FALSE)</f>
      </c>
      <c r="AI81" s="7">
        <f>VLOOKUP(AE81:AE81,'WR'!B1:O204,5,FALSE)</f>
      </c>
      <c r="AJ81" s="7">
        <f>VLOOKUP(AE81:AE81,'WR'!B1:O204,6,FALSE)</f>
      </c>
      <c r="AK81" s="7">
        <f>VLOOKUP(AE81:AE81,'WR'!B1:O204,7,FALSE)</f>
      </c>
      <c r="AL81" s="7">
        <f>VLOOKUP(AE81:AE81,'WR'!B1:O204,8,FALSE)</f>
      </c>
      <c r="AM81" s="7">
        <f>VLOOKUP(AE81:AE81,'WR'!B1:O204,9,FALSE)</f>
      </c>
      <c r="AN81" s="8">
        <f>VLOOKUP(AE81:AE81,'WR'!B1:O204,13,FALSE)</f>
      </c>
      <c r="AO81" s="9">
        <f>IF(VLOOKUP(AD81:AD81,#REF!,12,FALSE)&lt;0,0,VLOOKUP(AD81:AD81,#REF!,12,FALSE))</f>
      </c>
      <c r="AP81" s="10"/>
      <c r="AQ81" s="5">
        <v>80</v>
      </c>
      <c r="AR81" s="5">
        <f>VLOOKUP(AQ81:AQ81,'Rankings'!A1:T187,18,FALSE)</f>
        <v>0</v>
      </c>
      <c r="AS81" s="9"/>
      <c r="AT81" s="9"/>
      <c r="AU81" s="7">
        <f>VLOOKUP(AR81:AR81,'TE'!B1:O98,4,FALSE)</f>
        <v>0</v>
      </c>
      <c r="AV81" s="7">
        <f>VLOOKUP(AR81:AR81,'TE'!B1:O98,5,FALSE)</f>
        <v>0</v>
      </c>
      <c r="AW81" s="7">
        <f>VLOOKUP(AR81:AR81,'TE'!B1:O98,6,FALSE)</f>
        <v>0</v>
      </c>
      <c r="AX81" s="7">
        <f>VLOOKUP(AR81:AR81,'TE'!B1:O98,7,FALSE)</f>
        <v>0</v>
      </c>
      <c r="AY81" s="8">
        <f>VLOOKUP(AR81:AR81,'TE'!B1:O98,11,FALSE)</f>
      </c>
      <c r="AZ81" s="9">
        <f>IF(VLOOKUP(AQ81:AQ81,#REF!,10,FALSE)&lt;0,0,VLOOKUP(AQ81:AQ81,#REF!,10,FALSE))</f>
      </c>
      <c r="BA81" s="11"/>
    </row>
    <row r="82" ht="13.75" customHeight="1">
      <c r="A82" s="16"/>
      <c r="B82" s="17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7"/>
      <c r="N82" s="17"/>
      <c r="O82" s="15"/>
      <c r="P82" s="5">
        <v>81</v>
      </c>
      <c r="Q82" t="s" s="6">
        <f>VLOOKUP(P82:P82,'Rankings'!A1:T187,8,FALSE)</f>
        <v>300</v>
      </c>
      <c r="R82" t="s" s="6">
        <v>21</v>
      </c>
      <c r="S82" s="5">
        <v>9</v>
      </c>
      <c r="T82" s="7">
        <f>VLOOKUP(Q82:Q82,'RB'!B1:O162,4,FALSE)</f>
        <v>36.08580696</v>
      </c>
      <c r="U82" s="7">
        <f>VLOOKUP(Q82:Q82,'RB'!B1:O162,5,FALSE)</f>
        <v>153.36467958</v>
      </c>
      <c r="V82" s="7">
        <f>VLOOKUP(Q82:Q82,'RB'!B1:O162,6,FALSE)</f>
        <v>1.19355556888717</v>
      </c>
      <c r="W82" s="7">
        <f>VLOOKUP(Q82:Q82,'RB'!B1:O162,7,FALSE)</f>
        <v>5.3253396</v>
      </c>
      <c r="X82" s="7">
        <f>VLOOKUP(Q82:Q82,'RB'!B1:O162,8,FALSE)</f>
        <v>4.0366074168</v>
      </c>
      <c r="Y82" s="7">
        <f>VLOOKUP(Q82:Q82,'RB'!B1:O162,9,FALSE)</f>
        <v>32.9800776328025</v>
      </c>
      <c r="Z82" s="7">
        <f>VLOOKUP(Q82:Q82,'RB'!B1:O162,10,FALSE)</f>
        <v>0.170526455164267</v>
      </c>
      <c r="AA82" s="8">
        <f>VLOOKUP(Q82:Q82,'RB'!B1:O162,14,FALSE)</f>
      </c>
      <c r="AB82" s="9">
        <f>IF(VLOOKUP(P82:P82,#REF!,13,FALSE)&lt;0,0,VLOOKUP(P82:P82,#REF!,13,FALSE))</f>
      </c>
      <c r="AC82" s="10"/>
      <c r="AD82" s="5">
        <v>81</v>
      </c>
      <c r="AE82" t="s" s="6">
        <f>VLOOKUP(AD82:AD82,'Rankings'!A1:T187,13,FALSE)</f>
        <v>301</v>
      </c>
      <c r="AF82" t="s" s="6">
        <v>140</v>
      </c>
      <c r="AG82" s="5">
        <v>14</v>
      </c>
      <c r="AH82" s="7">
        <f>VLOOKUP(AE82:AE82,'WR'!B1:O204,4,FALSE)</f>
        <v>0</v>
      </c>
      <c r="AI82" s="7">
        <f>VLOOKUP(AE82:AE82,'WR'!B1:O204,5,FALSE)</f>
        <v>0</v>
      </c>
      <c r="AJ82" s="7">
        <f>VLOOKUP(AE82:AE82,'WR'!B1:O204,6,FALSE)</f>
        <v>91.2236053266332</v>
      </c>
      <c r="AK82" s="7">
        <f>VLOOKUP(AE82:AE82,'WR'!B1:O204,7,FALSE)</f>
        <v>54.0955979586935</v>
      </c>
      <c r="AL82" s="7">
        <f>VLOOKUP(AE82:AE82,'WR'!B1:O204,8,FALSE)</f>
        <v>651.310999422670</v>
      </c>
      <c r="AM82" s="7">
        <f>VLOOKUP(AE82:AE82,'WR'!B1:O204,9,FALSE)</f>
        <v>3.94897865098463</v>
      </c>
      <c r="AN82" s="8">
        <f>VLOOKUP(AE82:AE82,'WR'!B1:O204,13,FALSE)</f>
      </c>
      <c r="AO82" s="9">
        <f>IF(VLOOKUP(AD82:AD82,#REF!,12,FALSE)&lt;0,0,VLOOKUP(AD82:AD82,#REF!,12,FALSE))</f>
      </c>
      <c r="AP82" s="10"/>
      <c r="AQ82" s="5">
        <v>81</v>
      </c>
      <c r="AR82" s="5">
        <f>VLOOKUP(AQ82:AQ82,'Rankings'!A1:T187,18,FALSE)</f>
        <v>0</v>
      </c>
      <c r="AS82" s="9"/>
      <c r="AT82" s="9"/>
      <c r="AU82" s="7">
        <f>VLOOKUP(AR82:AR82,'TE'!B1:O98,4,FALSE)</f>
        <v>0</v>
      </c>
      <c r="AV82" s="7">
        <f>VLOOKUP(AR82:AR82,'TE'!B1:O98,5,FALSE)</f>
        <v>0</v>
      </c>
      <c r="AW82" s="7">
        <f>VLOOKUP(AR82:AR82,'TE'!B1:O98,6,FALSE)</f>
        <v>0</v>
      </c>
      <c r="AX82" s="7">
        <f>VLOOKUP(AR82:AR82,'TE'!B1:O98,7,FALSE)</f>
        <v>0</v>
      </c>
      <c r="AY82" s="8">
        <f>VLOOKUP(AR82:AR82,'TE'!B1:O98,11,FALSE)</f>
      </c>
      <c r="AZ82" s="9">
        <f>IF(VLOOKUP(AQ82:AQ82,#REF!,10,FALSE)&lt;0,0,VLOOKUP(AQ82:AQ82,#REF!,10,FALSE))</f>
      </c>
      <c r="BA82" s="11"/>
    </row>
    <row r="83" ht="13.75" customHeight="1">
      <c r="A83" s="16"/>
      <c r="B83" s="17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7"/>
      <c r="N83" s="17"/>
      <c r="O83" s="15"/>
      <c r="P83" s="5">
        <v>82</v>
      </c>
      <c r="Q83" t="s" s="6">
        <f>VLOOKUP(P83:P83,'Rankings'!A1:T187,8,FALSE)</f>
        <v>302</v>
      </c>
      <c r="R83" t="s" s="6">
        <v>87</v>
      </c>
      <c r="S83" s="5">
        <v>10</v>
      </c>
      <c r="T83" s="7">
        <f>VLOOKUP(Q83:Q83,'RB'!B1:O162,4,FALSE)</f>
      </c>
      <c r="U83" s="7">
        <f>VLOOKUP(Q83:Q83,'RB'!B1:O162,5,FALSE)</f>
      </c>
      <c r="V83" s="7">
        <f>VLOOKUP(Q83:Q83,'RB'!B1:O162,6,FALSE)</f>
      </c>
      <c r="W83" s="7">
        <f>VLOOKUP(Q83:Q83,'RB'!B1:O162,7,FALSE)</f>
      </c>
      <c r="X83" s="7">
        <f>VLOOKUP(Q83:Q83,'RB'!B1:O162,8,FALSE)</f>
      </c>
      <c r="Y83" s="7">
        <f>VLOOKUP(Q83:Q83,'RB'!B1:O162,9,FALSE)</f>
      </c>
      <c r="Z83" s="7">
        <f>VLOOKUP(Q83:Q83,'RB'!B1:O162,10,FALSE)</f>
      </c>
      <c r="AA83" s="8">
        <f>VLOOKUP(Q83:Q83,'RB'!B1:O162,14,FALSE)</f>
      </c>
      <c r="AB83" s="9">
        <f>IF(VLOOKUP(P83:P83,#REF!,13,FALSE)&lt;0,0,VLOOKUP(P83:P83,#REF!,13,FALSE))</f>
      </c>
      <c r="AC83" s="10"/>
      <c r="AD83" s="5">
        <v>82</v>
      </c>
      <c r="AE83" t="s" s="6">
        <f>VLOOKUP(AD83:AD83,'Rankings'!A1:T187,13,FALSE)</f>
        <v>303</v>
      </c>
      <c r="AF83" t="s" s="6">
        <v>31</v>
      </c>
      <c r="AG83" s="5">
        <v>6</v>
      </c>
      <c r="AH83" s="7">
        <f>VLOOKUP(AE83:AE83,'WR'!B1:O204,4,FALSE)</f>
        <v>0</v>
      </c>
      <c r="AI83" s="7">
        <f>VLOOKUP(AE83:AE83,'WR'!B1:O204,5,FALSE)</f>
        <v>0</v>
      </c>
      <c r="AJ83" s="7">
        <f>VLOOKUP(AE83:AE83,'WR'!B1:O204,6,FALSE)</f>
        <v>41.0431056</v>
      </c>
      <c r="AK83" s="7">
        <f>VLOOKUP(AE83:AE83,'WR'!B1:O204,7,FALSE)</f>
        <v>27.0063634848</v>
      </c>
      <c r="AL83" s="7">
        <f>VLOOKUP(AE83:AE83,'WR'!B1:O204,8,FALSE)</f>
        <v>318.945152755488</v>
      </c>
      <c r="AM83" s="7">
        <f>VLOOKUP(AE83:AE83,'WR'!B1:O204,9,FALSE)</f>
        <v>1.890445443936</v>
      </c>
      <c r="AN83" s="8">
        <f>VLOOKUP(AE83:AE83,'WR'!B1:O204,13,FALSE)</f>
      </c>
      <c r="AO83" s="9">
        <f>IF(VLOOKUP(AD83:AD83,#REF!,12,FALSE)&lt;0,0,VLOOKUP(AD83:AD83,#REF!,12,FALSE))</f>
      </c>
      <c r="AP83" s="10"/>
      <c r="AQ83" s="5">
        <v>82</v>
      </c>
      <c r="AR83" s="5">
        <f>VLOOKUP(AQ83:AQ83,'Rankings'!A1:T187,18,FALSE)</f>
        <v>0</v>
      </c>
      <c r="AS83" s="9"/>
      <c r="AT83" s="9"/>
      <c r="AU83" s="7">
        <f>VLOOKUP(AR83:AR83,'TE'!B1:O98,4,FALSE)</f>
        <v>0</v>
      </c>
      <c r="AV83" s="7">
        <f>VLOOKUP(AR83:AR83,'TE'!B1:O98,5,FALSE)</f>
        <v>0</v>
      </c>
      <c r="AW83" s="7">
        <f>VLOOKUP(AR83:AR83,'TE'!B1:O98,6,FALSE)</f>
        <v>0</v>
      </c>
      <c r="AX83" s="7">
        <f>VLOOKUP(AR83:AR83,'TE'!B1:O98,7,FALSE)</f>
        <v>0</v>
      </c>
      <c r="AY83" s="8">
        <f>VLOOKUP(AR83:AR83,'TE'!B1:O98,11,FALSE)</f>
      </c>
      <c r="AZ83" s="9">
        <f>IF(VLOOKUP(AQ83:AQ83,#REF!,10,FALSE)&lt;0,0,VLOOKUP(AQ83:AQ83,#REF!,10,FALSE))</f>
      </c>
      <c r="BA83" s="11"/>
    </row>
    <row r="84" ht="13.75" customHeight="1">
      <c r="A84" s="16"/>
      <c r="B84" s="17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7"/>
      <c r="N84" s="17"/>
      <c r="O84" s="15"/>
      <c r="P84" s="5">
        <v>83</v>
      </c>
      <c r="Q84" t="s" s="6">
        <f>VLOOKUP(P84:P84,'Rankings'!A1:T187,8,FALSE)</f>
        <v>304</v>
      </c>
      <c r="R84" t="s" s="6">
        <v>58</v>
      </c>
      <c r="S84" s="5">
        <v>12</v>
      </c>
      <c r="T84" s="7">
        <f>VLOOKUP(Q84:Q84,'RB'!B1:O162,4,FALSE)</f>
        <v>31.44311772</v>
      </c>
      <c r="U84" s="7">
        <f>VLOOKUP(Q84:Q84,'RB'!B1:O162,5,FALSE)</f>
        <v>130.047676635813</v>
      </c>
      <c r="V84" s="7">
        <f>VLOOKUP(Q84:Q84,'RB'!B1:O162,6,FALSE)</f>
        <v>1.006179767040</v>
      </c>
      <c r="W84" s="7">
        <f>VLOOKUP(Q84:Q84,'RB'!B1:O162,7,FALSE)</f>
        <v>6.0219236</v>
      </c>
      <c r="X84" s="7">
        <f>VLOOKUP(Q84:Q84,'RB'!B1:O162,8,FALSE)</f>
        <v>4.6007496304</v>
      </c>
      <c r="Y84" s="7">
        <f>VLOOKUP(Q84:Q84,'RB'!B1:O162,9,FALSE)</f>
        <v>32.7514156489438</v>
      </c>
      <c r="Z84" s="7">
        <f>VLOOKUP(Q84:Q84,'RB'!B1:O162,10,FALSE)</f>
        <v>0.137511763599834</v>
      </c>
      <c r="AA84" s="8">
        <f>VLOOKUP(Q84:Q84,'RB'!B1:O162,14,FALSE)</f>
      </c>
      <c r="AB84" s="9">
        <f>IF(VLOOKUP(P84:P84,#REF!,13,FALSE)&lt;0,0,VLOOKUP(P84:P84,#REF!,13,FALSE))</f>
      </c>
      <c r="AC84" s="10"/>
      <c r="AD84" s="5">
        <v>83</v>
      </c>
      <c r="AE84" t="s" s="6">
        <f>VLOOKUP(AD84:AD84,'Rankings'!A1:T187,13,FALSE)</f>
        <v>305</v>
      </c>
      <c r="AF84" t="s" s="6">
        <v>125</v>
      </c>
      <c r="AG84" s="5">
        <v>9</v>
      </c>
      <c r="AH84" s="7">
        <f>VLOOKUP(AE84:AE84,'WR'!B1:O204,4,FALSE)</f>
        <v>0</v>
      </c>
      <c r="AI84" s="7">
        <f>VLOOKUP(AE84:AE84,'WR'!B1:O204,5,FALSE)</f>
        <v>0</v>
      </c>
      <c r="AJ84" s="7">
        <f>VLOOKUP(AE84:AE84,'WR'!B1:O204,6,FALSE)</f>
        <v>77.07210000000001</v>
      </c>
      <c r="AK84" s="7">
        <f>VLOOKUP(AE84:AE84,'WR'!B1:O204,7,FALSE)</f>
        <v>47.013981</v>
      </c>
      <c r="AL84" s="7">
        <f>VLOOKUP(AE84:AE84,'WR'!B1:O204,8,FALSE)</f>
        <v>574.51084782</v>
      </c>
      <c r="AM84" s="7">
        <f>VLOOKUP(AE84:AE84,'WR'!B1:O204,9,FALSE)</f>
        <v>3.337992651</v>
      </c>
      <c r="AN84" s="8">
        <f>VLOOKUP(AE84:AE84,'WR'!B1:O204,13,FALSE)</f>
      </c>
      <c r="AO84" s="9">
        <f>IF(VLOOKUP(AD84:AD84,#REF!,12,FALSE)&lt;0,0,VLOOKUP(AD84:AD84,#REF!,12,FALSE))</f>
      </c>
      <c r="AP84" s="10"/>
      <c r="AQ84" s="5">
        <v>83</v>
      </c>
      <c r="AR84" s="5">
        <f>VLOOKUP(AQ84:AQ84,'Rankings'!A1:T187,18,FALSE)</f>
        <v>0</v>
      </c>
      <c r="AS84" s="9"/>
      <c r="AT84" s="9"/>
      <c r="AU84" s="7">
        <f>VLOOKUP(AR84:AR84,'TE'!B1:O98,4,FALSE)</f>
        <v>0</v>
      </c>
      <c r="AV84" s="7">
        <f>VLOOKUP(AR84:AR84,'TE'!B1:O98,5,FALSE)</f>
        <v>0</v>
      </c>
      <c r="AW84" s="7">
        <f>VLOOKUP(AR84:AR84,'TE'!B1:O98,6,FALSE)</f>
        <v>0</v>
      </c>
      <c r="AX84" s="7">
        <f>VLOOKUP(AR84:AR84,'TE'!B1:O98,7,FALSE)</f>
        <v>0</v>
      </c>
      <c r="AY84" s="8">
        <f>VLOOKUP(AR84:AR84,'TE'!B1:O98,11,FALSE)</f>
      </c>
      <c r="AZ84" s="9">
        <f>IF(VLOOKUP(AQ84:AQ84,#REF!,10,FALSE)&lt;0,0,VLOOKUP(AQ84:AQ84,#REF!,10,FALSE))</f>
      </c>
      <c r="BA84" s="11"/>
    </row>
    <row r="85" ht="13.75" customHeight="1">
      <c r="A85" s="16"/>
      <c r="B85" s="17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7"/>
      <c r="N85" s="17"/>
      <c r="O85" s="15"/>
      <c r="P85" s="5">
        <v>84</v>
      </c>
      <c r="Q85" t="s" s="6">
        <f>VLOOKUP(P85:P85,'Rankings'!A1:T187,8,FALSE)</f>
        <v>306</v>
      </c>
      <c r="R85" t="s" s="6">
        <v>145</v>
      </c>
      <c r="S85" s="5">
        <v>11</v>
      </c>
      <c r="T85" s="7">
        <f>VLOOKUP(Q85:Q85,'RB'!B1:O162,4,FALSE)</f>
      </c>
      <c r="U85" s="7">
        <f>VLOOKUP(Q85:Q85,'RB'!B1:O162,5,FALSE)</f>
      </c>
      <c r="V85" s="7">
        <f>VLOOKUP(Q85:Q85,'RB'!B1:O162,6,FALSE)</f>
      </c>
      <c r="W85" s="7">
        <f>VLOOKUP(Q85:Q85,'RB'!B1:O162,7,FALSE)</f>
      </c>
      <c r="X85" s="7">
        <f>VLOOKUP(Q85:Q85,'RB'!B1:O162,8,FALSE)</f>
      </c>
      <c r="Y85" s="7">
        <f>VLOOKUP(Q85:Q85,'RB'!B1:O162,9,FALSE)</f>
      </c>
      <c r="Z85" s="7">
        <f>VLOOKUP(Q85:Q85,'RB'!B1:O162,10,FALSE)</f>
      </c>
      <c r="AA85" s="8">
        <f>VLOOKUP(Q85:Q85,'RB'!B1:O162,14,FALSE)</f>
      </c>
      <c r="AB85" s="9">
        <f>IF(VLOOKUP(P85:P85,#REF!,13,FALSE)&lt;0,0,VLOOKUP(P85:P85,#REF!,13,FALSE))</f>
      </c>
      <c r="AC85" s="10"/>
      <c r="AD85" s="5">
        <v>84</v>
      </c>
      <c r="AE85" t="s" s="6">
        <f>VLOOKUP(AD85:AD85,'Rankings'!A1:T187,13,FALSE)</f>
        <v>307</v>
      </c>
      <c r="AF85" t="s" s="6">
        <v>50</v>
      </c>
      <c r="AG85" s="5">
        <v>12</v>
      </c>
      <c r="AH85" s="7">
        <f>VLOOKUP(AE85:AE85,'WR'!B1:O204,4,FALSE)</f>
      </c>
      <c r="AI85" s="7">
        <f>VLOOKUP(AE85:AE85,'WR'!B1:O204,5,FALSE)</f>
      </c>
      <c r="AJ85" s="7">
        <f>VLOOKUP(AE85:AE85,'WR'!B1:O204,6,FALSE)</f>
      </c>
      <c r="AK85" s="7">
        <f>VLOOKUP(AE85:AE85,'WR'!B1:O204,7,FALSE)</f>
      </c>
      <c r="AL85" s="7">
        <f>VLOOKUP(AE85:AE85,'WR'!B1:O204,8,FALSE)</f>
      </c>
      <c r="AM85" s="7">
        <f>VLOOKUP(AE85:AE85,'WR'!B1:O204,9,FALSE)</f>
      </c>
      <c r="AN85" s="8">
        <f>VLOOKUP(AE85:AE85,'WR'!B1:O204,13,FALSE)</f>
      </c>
      <c r="AO85" s="9">
        <f>IF(VLOOKUP(AD85:AD85,#REF!,12,FALSE)&lt;0,0,VLOOKUP(AD85:AD85,#REF!,12,FALSE))</f>
      </c>
      <c r="AP85" s="10"/>
      <c r="AQ85" s="5">
        <v>84</v>
      </c>
      <c r="AR85" s="5">
        <f>VLOOKUP(AQ85:AQ85,'Rankings'!A1:T187,18,FALSE)</f>
        <v>0</v>
      </c>
      <c r="AS85" s="9"/>
      <c r="AT85" s="9"/>
      <c r="AU85" s="7">
        <f>VLOOKUP(AR85:AR85,'TE'!B1:O98,4,FALSE)</f>
        <v>0</v>
      </c>
      <c r="AV85" s="7">
        <f>VLOOKUP(AR85:AR85,'TE'!B1:O98,5,FALSE)</f>
        <v>0</v>
      </c>
      <c r="AW85" s="7">
        <f>VLOOKUP(AR85:AR85,'TE'!B1:O98,6,FALSE)</f>
        <v>0</v>
      </c>
      <c r="AX85" s="7">
        <f>VLOOKUP(AR85:AR85,'TE'!B1:O98,7,FALSE)</f>
        <v>0</v>
      </c>
      <c r="AY85" s="8">
        <f>VLOOKUP(AR85:AR85,'TE'!B1:O98,11,FALSE)</f>
      </c>
      <c r="AZ85" s="9">
        <f>IF(VLOOKUP(AQ85:AQ85,#REF!,10,FALSE)&lt;0,0,VLOOKUP(AQ85:AQ85,#REF!,10,FALSE))</f>
      </c>
      <c r="BA85" s="11"/>
    </row>
    <row r="86" ht="13.75" customHeight="1">
      <c r="A86" s="16"/>
      <c r="B86" s="17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7"/>
      <c r="N86" s="17"/>
      <c r="O86" s="15"/>
      <c r="P86" s="5">
        <v>85</v>
      </c>
      <c r="Q86" t="s" s="6">
        <f>VLOOKUP(P86:P86,'Rankings'!A1:T187,8,FALSE)</f>
        <v>308</v>
      </c>
      <c r="R86" t="s" s="6">
        <v>87</v>
      </c>
      <c r="S86" s="5">
        <v>10</v>
      </c>
      <c r="T86" s="7">
        <f>VLOOKUP(Q86:Q86,'RB'!B1:O162,4,FALSE)</f>
      </c>
      <c r="U86" s="7">
        <f>VLOOKUP(Q86:Q86,'RB'!B1:O162,5,FALSE)</f>
      </c>
      <c r="V86" s="7">
        <f>VLOOKUP(Q86:Q86,'RB'!B1:O162,6,FALSE)</f>
      </c>
      <c r="W86" s="7">
        <f>VLOOKUP(Q86:Q86,'RB'!B1:O162,7,FALSE)</f>
      </c>
      <c r="X86" s="7">
        <f>VLOOKUP(Q86:Q86,'RB'!B1:O162,8,FALSE)</f>
      </c>
      <c r="Y86" s="7">
        <f>VLOOKUP(Q86:Q86,'RB'!B1:O162,9,FALSE)</f>
      </c>
      <c r="Z86" s="7">
        <f>VLOOKUP(Q86:Q86,'RB'!B1:O162,10,FALSE)</f>
      </c>
      <c r="AA86" s="8">
        <f>VLOOKUP(Q86:Q86,'RB'!B1:O162,14,FALSE)</f>
      </c>
      <c r="AB86" s="9">
        <f>IF(VLOOKUP(P86:P86,#REF!,13,FALSE)&lt;0,0,VLOOKUP(P86:P86,#REF!,13,FALSE))</f>
      </c>
      <c r="AC86" s="10"/>
      <c r="AD86" s="5">
        <v>85</v>
      </c>
      <c r="AE86" t="s" s="6">
        <f>VLOOKUP(AD86:AD86,'Rankings'!A1:T187,13,FALSE)</f>
        <v>309</v>
      </c>
      <c r="AF86" t="s" s="6">
        <v>156</v>
      </c>
      <c r="AG86" s="5">
        <v>11</v>
      </c>
      <c r="AH86" s="7">
        <f>VLOOKUP(AE86:AE86,'WR'!B1:O204,4,FALSE)</f>
        <v>0</v>
      </c>
      <c r="AI86" s="7">
        <f>VLOOKUP(AE86:AE86,'WR'!B1:O204,5,FALSE)</f>
        <v>0</v>
      </c>
      <c r="AJ86" s="7">
        <f>VLOOKUP(AE86:AE86,'WR'!B1:O204,6,FALSE)</f>
        <v>76.5042096</v>
      </c>
      <c r="AK86" s="7">
        <f>VLOOKUP(AE86:AE86,'WR'!B1:O204,7,FALSE)</f>
        <v>45.7495173408</v>
      </c>
      <c r="AL86" s="7">
        <f>VLOOKUP(AE86:AE86,'WR'!B1:O204,8,FALSE)</f>
        <v>590.168773696320</v>
      </c>
      <c r="AM86" s="7">
        <f>VLOOKUP(AE86:AE86,'WR'!B1:O204,9,FALSE)</f>
        <v>2.973718627152</v>
      </c>
      <c r="AN86" s="8">
        <f>VLOOKUP(AE86:AE86,'WR'!B1:O204,13,FALSE)</f>
      </c>
      <c r="AO86" s="9">
        <f>IF(VLOOKUP(AD86:AD86,#REF!,12,FALSE)&lt;0,0,VLOOKUP(AD86:AD86,#REF!,12,FALSE))</f>
      </c>
      <c r="AP86" s="10"/>
      <c r="AQ86" s="5">
        <v>85</v>
      </c>
      <c r="AR86" s="5">
        <f>VLOOKUP(AQ86:AQ86,'Rankings'!A1:T187,18,FALSE)</f>
        <v>0</v>
      </c>
      <c r="AS86" s="9"/>
      <c r="AT86" s="9"/>
      <c r="AU86" s="7">
        <f>VLOOKUP(AR86:AR86,'TE'!B1:O98,4,FALSE)</f>
        <v>0</v>
      </c>
      <c r="AV86" s="7">
        <f>VLOOKUP(AR86:AR86,'TE'!B1:O98,5,FALSE)</f>
        <v>0</v>
      </c>
      <c r="AW86" s="7">
        <f>VLOOKUP(AR86:AR86,'TE'!B1:O98,6,FALSE)</f>
        <v>0</v>
      </c>
      <c r="AX86" s="7">
        <f>VLOOKUP(AR86:AR86,'TE'!B1:O98,7,FALSE)</f>
        <v>0</v>
      </c>
      <c r="AY86" s="8">
        <f>VLOOKUP(AR86:AR86,'TE'!B1:O98,11,FALSE)</f>
      </c>
      <c r="AZ86" s="9">
        <f>IF(VLOOKUP(AQ86:AQ86,#REF!,10,FALSE)&lt;0,0,VLOOKUP(AQ86:AQ86,#REF!,10,FALSE))</f>
      </c>
      <c r="BA86" s="11"/>
    </row>
    <row r="87" ht="13.75" customHeight="1">
      <c r="A87" s="16"/>
      <c r="B87" s="17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7"/>
      <c r="N87" s="17"/>
      <c r="O87" s="15"/>
      <c r="P87" s="5">
        <v>86</v>
      </c>
      <c r="Q87" t="s" s="6">
        <f>VLOOKUP(P87:P87,'Rankings'!A1:T187,8,FALSE)</f>
        <v>310</v>
      </c>
      <c r="R87" t="s" s="6">
        <v>25</v>
      </c>
      <c r="S87" s="5">
        <v>6</v>
      </c>
      <c r="T87" s="7">
        <f>VLOOKUP(Q87:Q87,'RB'!B1:O162,4,FALSE)</f>
        <v>19.750528</v>
      </c>
      <c r="U87" s="7">
        <f>VLOOKUP(Q87:Q87,'RB'!B1:O162,5,FALSE)</f>
        <v>80.6616670493752</v>
      </c>
      <c r="V87" s="7">
        <f>VLOOKUP(Q87:Q87,'RB'!B1:O162,6,FALSE)</f>
        <v>0.61224123248061</v>
      </c>
      <c r="W87" s="7">
        <f>VLOOKUP(Q87:Q87,'RB'!B1:O162,7,FALSE)</f>
        <v>7.564032</v>
      </c>
      <c r="X87" s="7">
        <f>VLOOKUP(Q87:Q87,'RB'!B1:O162,8,FALSE)</f>
        <v>5.393154816</v>
      </c>
      <c r="Y87" s="7">
        <f>VLOOKUP(Q87:Q87,'RB'!B1:O162,9,FALSE)</f>
        <v>39.6396878976</v>
      </c>
      <c r="Z87" s="7">
        <f>VLOOKUP(Q87:Q87,'RB'!B1:O162,10,FALSE)</f>
        <v>0.258871431168</v>
      </c>
      <c r="AA87" s="8">
        <f>VLOOKUP(Q87:Q87,'RB'!B1:O162,14,FALSE)</f>
      </c>
      <c r="AB87" s="9">
        <f>IF(VLOOKUP(P87:P87,#REF!,13,FALSE)&lt;0,0,VLOOKUP(P87:P87,#REF!,13,FALSE))</f>
      </c>
      <c r="AC87" s="10"/>
      <c r="AD87" s="5">
        <v>86</v>
      </c>
      <c r="AE87" t="s" s="6">
        <f>VLOOKUP(AD87:AD87,'Rankings'!A1:T187,13,FALSE)</f>
        <v>311</v>
      </c>
      <c r="AF87" t="s" s="6">
        <v>37</v>
      </c>
      <c r="AG87" s="5">
        <v>12</v>
      </c>
      <c r="AH87" s="7">
        <f>VLOOKUP(AE87:AE87,'WR'!B1:O204,4,FALSE)</f>
        <v>24.960496904</v>
      </c>
      <c r="AI87" s="7">
        <f>VLOOKUP(AE87:AE87,'WR'!B1:O204,5,FALSE)</f>
        <v>0.0307518645937842</v>
      </c>
      <c r="AJ87" s="7">
        <f>VLOOKUP(AE87:AE87,'WR'!B1:O204,6,FALSE)</f>
        <v>72.28645424</v>
      </c>
      <c r="AK87" s="7">
        <f>VLOOKUP(AE87:AE87,'WR'!B1:O204,7,FALSE)</f>
        <v>45.829611988160</v>
      </c>
      <c r="AL87" s="7">
        <f>VLOOKUP(AE87:AE87,'WR'!B1:O204,8,FALSE)</f>
        <v>548.611080233318</v>
      </c>
      <c r="AM87" s="7">
        <f>VLOOKUP(AE87:AE87,'WR'!B1:O204,9,FALSE)</f>
        <v>3.76749784419243</v>
      </c>
      <c r="AN87" s="8">
        <f>VLOOKUP(AE87:AE87,'WR'!B1:O204,13,FALSE)</f>
      </c>
      <c r="AO87" s="9">
        <f>IF(VLOOKUP(AD87:AD87,#REF!,12,FALSE)&lt;0,0,VLOOKUP(AD87:AD87,#REF!,12,FALSE))</f>
      </c>
      <c r="AP87" s="10"/>
      <c r="AQ87" s="5">
        <v>86</v>
      </c>
      <c r="AR87" s="5">
        <f>VLOOKUP(AQ87:AQ87,'Rankings'!A1:T187,18,FALSE)</f>
        <v>0</v>
      </c>
      <c r="AS87" s="9"/>
      <c r="AT87" s="9"/>
      <c r="AU87" s="7">
        <f>VLOOKUP(AR87:AR87,'TE'!B1:O98,4,FALSE)</f>
        <v>0</v>
      </c>
      <c r="AV87" s="7">
        <f>VLOOKUP(AR87:AR87,'TE'!B1:O98,5,FALSE)</f>
        <v>0</v>
      </c>
      <c r="AW87" s="7">
        <f>VLOOKUP(AR87:AR87,'TE'!B1:O98,6,FALSE)</f>
        <v>0</v>
      </c>
      <c r="AX87" s="7">
        <f>VLOOKUP(AR87:AR87,'TE'!B1:O98,7,FALSE)</f>
        <v>0</v>
      </c>
      <c r="AY87" s="8">
        <f>VLOOKUP(AR87:AR87,'TE'!B1:O98,11,FALSE)</f>
      </c>
      <c r="AZ87" s="9">
        <f>IF(VLOOKUP(AQ87:AQ87,#REF!,10,FALSE)&lt;0,0,VLOOKUP(AQ87:AQ87,#REF!,10,FALSE))</f>
      </c>
      <c r="BA87" s="11"/>
    </row>
    <row r="88" ht="13.75" customHeight="1">
      <c r="A88" s="16"/>
      <c r="B88" s="17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7"/>
      <c r="N88" s="17"/>
      <c r="O88" s="15"/>
      <c r="P88" s="5">
        <v>87</v>
      </c>
      <c r="Q88" t="s" s="6">
        <f>VLOOKUP(P88:P88,'Rankings'!A1:T187,8,FALSE)</f>
        <v>312</v>
      </c>
      <c r="R88" t="s" s="6">
        <v>31</v>
      </c>
      <c r="S88" s="5">
        <v>6</v>
      </c>
      <c r="T88" s="7">
        <f>VLOOKUP(Q88:Q88,'RB'!B1:O162,4,FALSE)</f>
        <v>7.15886864</v>
      </c>
      <c r="U88" s="7">
        <f>VLOOKUP(Q88:Q88,'RB'!B1:O162,5,FALSE)</f>
        <v>34.6283689440291</v>
      </c>
      <c r="V88" s="7">
        <f>VLOOKUP(Q88:Q88,'RB'!B1:O162,6,FALSE)</f>
        <v>0.2863547456</v>
      </c>
      <c r="W88" s="7">
        <f>VLOOKUP(Q88:Q88,'RB'!B1:O162,7,FALSE)</f>
        <v>5.8633008</v>
      </c>
      <c r="X88" s="7">
        <f>VLOOKUP(Q88:Q88,'RB'!B1:O162,8,FALSE)</f>
        <v>4.10431056</v>
      </c>
      <c r="Y88" s="7">
        <f>VLOOKUP(Q88:Q88,'RB'!B1:O162,9,FALSE)</f>
        <v>28.6922013561139</v>
      </c>
      <c r="Z88" s="7">
        <f>VLOOKUP(Q88:Q88,'RB'!B1:O162,10,FALSE)</f>
        <v>0.193823758834166</v>
      </c>
      <c r="AA88" s="8">
        <f>VLOOKUP(Q88:Q88,'RB'!B1:O162,14,FALSE)</f>
      </c>
      <c r="AB88" s="9">
        <f>IF(VLOOKUP(P88:P88,#REF!,13,FALSE)&lt;0,0,VLOOKUP(P88:P88,#REF!,13,FALSE))</f>
      </c>
      <c r="AC88" s="10"/>
      <c r="AD88" s="5">
        <v>87</v>
      </c>
      <c r="AE88" t="s" s="6">
        <f>VLOOKUP(AD88:AD88,'Rankings'!A1:T187,13,FALSE)</f>
        <v>313</v>
      </c>
      <c r="AF88" t="s" s="6">
        <v>125</v>
      </c>
      <c r="AG88" s="5">
        <v>9</v>
      </c>
      <c r="AH88" s="7">
        <f>VLOOKUP(AE88:AE88,'WR'!B1:O204,4,FALSE)</f>
        <v>0</v>
      </c>
      <c r="AI88" s="7">
        <f>VLOOKUP(AE88:AE88,'WR'!B1:O204,5,FALSE)</f>
        <v>0</v>
      </c>
      <c r="AJ88" s="7">
        <f>VLOOKUP(AE88:AE88,'WR'!B1:O204,6,FALSE)</f>
        <v>80.92570499999999</v>
      </c>
      <c r="AK88" s="7">
        <f>VLOOKUP(AE88:AE88,'WR'!B1:O204,7,FALSE)</f>
        <v>43.86173211</v>
      </c>
      <c r="AL88" s="7">
        <f>VLOOKUP(AE88:AE88,'WR'!B1:O204,8,FALSE)</f>
        <v>593.0106181272</v>
      </c>
      <c r="AM88" s="7">
        <f>VLOOKUP(AE88:AE88,'WR'!B1:O204,9,FALSE)</f>
        <v>3.245768176140</v>
      </c>
      <c r="AN88" s="8">
        <f>VLOOKUP(AE88:AE88,'WR'!B1:O204,13,FALSE)</f>
      </c>
      <c r="AO88" s="9">
        <f>IF(VLOOKUP(AD88:AD88,#REF!,12,FALSE)&lt;0,0,VLOOKUP(AD88:AD88,#REF!,12,FALSE))</f>
      </c>
      <c r="AP88" s="10"/>
      <c r="AQ88" s="5">
        <v>87</v>
      </c>
      <c r="AR88" s="5">
        <f>VLOOKUP(AQ88:AQ88,'Rankings'!A1:T187,18,FALSE)</f>
        <v>0</v>
      </c>
      <c r="AS88" s="9"/>
      <c r="AT88" s="9"/>
      <c r="AU88" s="7">
        <f>VLOOKUP(AR88:AR88,'TE'!B1:O98,4,FALSE)</f>
        <v>0</v>
      </c>
      <c r="AV88" s="7">
        <f>VLOOKUP(AR88:AR88,'TE'!B1:O98,5,FALSE)</f>
        <v>0</v>
      </c>
      <c r="AW88" s="7">
        <f>VLOOKUP(AR88:AR88,'TE'!B1:O98,6,FALSE)</f>
        <v>0</v>
      </c>
      <c r="AX88" s="7">
        <f>VLOOKUP(AR88:AR88,'TE'!B1:O98,7,FALSE)</f>
        <v>0</v>
      </c>
      <c r="AY88" s="8">
        <f>VLOOKUP(AR88:AR88,'TE'!B1:O98,11,FALSE)</f>
      </c>
      <c r="AZ88" s="9">
        <f>IF(VLOOKUP(AQ88:AQ88,#REF!,10,FALSE)&lt;0,0,VLOOKUP(AQ88:AQ88,#REF!,10,FALSE))</f>
      </c>
      <c r="BA88" s="11"/>
    </row>
    <row r="89" ht="13.75" customHeight="1">
      <c r="A89" s="16"/>
      <c r="B89" s="17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7"/>
      <c r="N89" s="17"/>
      <c r="O89" s="15"/>
      <c r="P89" s="5">
        <v>88</v>
      </c>
      <c r="Q89" t="s" s="6">
        <f>VLOOKUP(P89:P89,'Rankings'!A1:T187,8,FALSE)</f>
        <v>314</v>
      </c>
      <c r="R89" t="s" s="6">
        <v>53</v>
      </c>
      <c r="S89" s="5">
        <v>10</v>
      </c>
      <c r="T89" s="7">
        <f>VLOOKUP(Q89:Q89,'RB'!B1:O162,4,FALSE)</f>
        <v>13.8885208</v>
      </c>
      <c r="U89" s="7">
        <f>VLOOKUP(Q89:Q89,'RB'!B1:O162,5,FALSE)</f>
        <v>56.109624032</v>
      </c>
      <c r="V89" s="7">
        <f>VLOOKUP(Q89:Q89,'RB'!B1:O162,6,FALSE)</f>
        <v>0.4305441448</v>
      </c>
      <c r="W89" s="7">
        <f>VLOOKUP(Q89:Q89,'RB'!B1:O162,7,FALSE)</f>
        <v>5.702032</v>
      </c>
      <c r="X89" s="7">
        <f>VLOOKUP(Q89:Q89,'RB'!B1:O162,8,FALSE)</f>
        <v>4.458989024</v>
      </c>
      <c r="Y89" s="7">
        <f>VLOOKUP(Q89:Q89,'RB'!B1:O162,9,FALSE)</f>
        <v>31.525052399680</v>
      </c>
      <c r="Z89" s="7">
        <f>VLOOKUP(Q89:Q89,'RB'!B1:O162,10,FALSE)</f>
        <v>0.133769670720</v>
      </c>
      <c r="AA89" s="8">
        <f>VLOOKUP(Q89:Q89,'RB'!B1:O162,14,FALSE)</f>
      </c>
      <c r="AB89" s="9">
        <f>IF(VLOOKUP(P89:P89,#REF!,13,FALSE)&lt;0,0,VLOOKUP(P89:P89,#REF!,13,FALSE))</f>
      </c>
      <c r="AC89" s="10"/>
      <c r="AD89" s="5">
        <v>88</v>
      </c>
      <c r="AE89" t="s" s="6">
        <f>VLOOKUP(AD89:AD89,'Rankings'!A1:T187,13,FALSE)</f>
        <v>315</v>
      </c>
      <c r="AF89" t="s" s="6">
        <v>156</v>
      </c>
      <c r="AG89" s="5">
        <v>11</v>
      </c>
      <c r="AH89" s="7">
        <f>VLOOKUP(AE89:AE89,'WR'!B1:O204,4,FALSE)</f>
        <v>0</v>
      </c>
      <c r="AI89" s="7">
        <f>VLOOKUP(AE89:AE89,'WR'!B1:O204,5,FALSE)</f>
        <v>0</v>
      </c>
      <c r="AJ89" s="7">
        <f>VLOOKUP(AE89:AE89,'WR'!B1:O204,6,FALSE)</f>
        <v>67.08830688</v>
      </c>
      <c r="AK89" s="7">
        <f>VLOOKUP(AE89:AE89,'WR'!B1:O204,7,FALSE)</f>
        <v>37.636540159680</v>
      </c>
      <c r="AL89" s="7">
        <f>VLOOKUP(AE89:AE89,'WR'!B1:O204,8,FALSE)</f>
        <v>477.231329224742</v>
      </c>
      <c r="AM89" s="7">
        <f>VLOOKUP(AE89:AE89,'WR'!B1:O204,9,FALSE)</f>
        <v>2.04980162747168</v>
      </c>
      <c r="AN89" s="8">
        <f>VLOOKUP(AE89:AE89,'WR'!B1:O204,13,FALSE)</f>
      </c>
      <c r="AO89" s="9">
        <f>IF(VLOOKUP(AD89:AD89,#REF!,12,FALSE)&lt;0,0,VLOOKUP(AD89:AD89,#REF!,12,FALSE))</f>
      </c>
      <c r="AP89" s="10"/>
      <c r="AQ89" s="5">
        <v>88</v>
      </c>
      <c r="AR89" s="5">
        <f>VLOOKUP(AQ89:AQ89,'Rankings'!A1:T187,18,FALSE)</f>
        <v>0</v>
      </c>
      <c r="AS89" s="9"/>
      <c r="AT89" s="9"/>
      <c r="AU89" s="7">
        <f>VLOOKUP(AR89:AR89,'TE'!B1:O98,4,FALSE)</f>
        <v>0</v>
      </c>
      <c r="AV89" s="7">
        <f>VLOOKUP(AR89:AR89,'TE'!B1:O98,5,FALSE)</f>
        <v>0</v>
      </c>
      <c r="AW89" s="7">
        <f>VLOOKUP(AR89:AR89,'TE'!B1:O98,6,FALSE)</f>
        <v>0</v>
      </c>
      <c r="AX89" s="7">
        <f>VLOOKUP(AR89:AR89,'TE'!B1:O98,7,FALSE)</f>
        <v>0</v>
      </c>
      <c r="AY89" s="8">
        <f>VLOOKUP(AR89:AR89,'TE'!B1:O98,11,FALSE)</f>
      </c>
      <c r="AZ89" s="9">
        <f>IF(VLOOKUP(AQ89:AQ89,#REF!,10,FALSE)&lt;0,0,VLOOKUP(AQ89:AQ89,#REF!,10,FALSE))</f>
      </c>
      <c r="BA89" s="11"/>
    </row>
    <row r="90" ht="13.75" customHeight="1">
      <c r="A90" s="16"/>
      <c r="B90" s="17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7"/>
      <c r="N90" s="17"/>
      <c r="O90" s="15"/>
      <c r="P90" s="5">
        <v>89</v>
      </c>
      <c r="Q90" t="s" s="6">
        <f>VLOOKUP(P90:P90,'Rankings'!A1:T187,8,FALSE)</f>
        <v>316</v>
      </c>
      <c r="R90" t="s" s="6">
        <v>56</v>
      </c>
      <c r="S90" s="5">
        <v>6</v>
      </c>
      <c r="T90" s="7">
        <f>VLOOKUP(Q90:Q90,'RB'!B1:O162,4,FALSE)</f>
        <v>12.6392364</v>
      </c>
      <c r="U90" s="7">
        <f>VLOOKUP(Q90:Q90,'RB'!B1:O162,5,FALSE)</f>
        <v>52.0687197525586</v>
      </c>
      <c r="V90" s="7">
        <f>VLOOKUP(Q90:Q90,'RB'!B1:O162,6,FALSE)</f>
        <v>0.4802909832</v>
      </c>
      <c r="W90" s="7">
        <f>VLOOKUP(Q90:Q90,'RB'!B1:O162,7,FALSE)</f>
        <v>6.0377212</v>
      </c>
      <c r="X90" s="7">
        <f>VLOOKUP(Q90:Q90,'RB'!B1:O162,8,FALSE)</f>
        <v>4.2626311672</v>
      </c>
      <c r="Y90" s="7">
        <f>VLOOKUP(Q90:Q90,'RB'!B1:O162,9,FALSE)</f>
        <v>28.3901175529267</v>
      </c>
      <c r="Z90" s="7">
        <f>VLOOKUP(Q90:Q90,'RB'!B1:O162,10,FALSE)</f>
        <v>0.159204495533782</v>
      </c>
      <c r="AA90" s="8">
        <f>VLOOKUP(Q90:Q90,'RB'!B1:O162,14,FALSE)</f>
      </c>
      <c r="AB90" s="9">
        <f>IF(VLOOKUP(P90:P90,#REF!,13,FALSE)&lt;0,0,VLOOKUP(P90:P90,#REF!,13,FALSE))</f>
      </c>
      <c r="AC90" s="10"/>
      <c r="AD90" s="5">
        <v>89</v>
      </c>
      <c r="AE90" t="s" s="6">
        <f>VLOOKUP(AD90:AD90,'Rankings'!A1:T187,13,FALSE)</f>
        <v>317</v>
      </c>
      <c r="AF90" t="s" s="6">
        <v>117</v>
      </c>
      <c r="AG90" s="5">
        <v>5</v>
      </c>
      <c r="AH90" s="7">
        <f>VLOOKUP(AE90:AE90,'WR'!B1:O204,4,FALSE)</f>
        <v>0</v>
      </c>
      <c r="AI90" s="7">
        <f>VLOOKUP(AE90:AE90,'WR'!B1:O204,5,FALSE)</f>
        <v>0</v>
      </c>
      <c r="AJ90" s="7">
        <f>VLOOKUP(AE90:AE90,'WR'!B1:O204,6,FALSE)</f>
        <v>65.36661054</v>
      </c>
      <c r="AK90" s="7">
        <f>VLOOKUP(AE90:AE90,'WR'!B1:O204,7,FALSE)</f>
        <v>40.8541315875</v>
      </c>
      <c r="AL90" s="7">
        <f>VLOOKUP(AE90:AE90,'WR'!B1:O204,8,FALSE)</f>
        <v>466.554182729250</v>
      </c>
      <c r="AM90" s="7">
        <f>VLOOKUP(AE90:AE90,'WR'!B1:O204,9,FALSE)</f>
        <v>2.41220132477847</v>
      </c>
      <c r="AN90" s="8">
        <f>VLOOKUP(AE90:AE90,'WR'!B1:O204,13,FALSE)</f>
      </c>
      <c r="AO90" s="9">
        <f>IF(VLOOKUP(AD90:AD90,#REF!,12,FALSE)&lt;0,0,VLOOKUP(AD90:AD90,#REF!,12,FALSE))</f>
      </c>
      <c r="AP90" s="10"/>
      <c r="AQ90" s="5">
        <v>89</v>
      </c>
      <c r="AR90" s="5">
        <f>VLOOKUP(AQ90:AQ90,'Rankings'!A1:T187,18,FALSE)</f>
        <v>0</v>
      </c>
      <c r="AS90" s="9"/>
      <c r="AT90" s="9"/>
      <c r="AU90" s="7">
        <f>VLOOKUP(AR90:AR90,'TE'!B1:O98,4,FALSE)</f>
        <v>0</v>
      </c>
      <c r="AV90" s="7">
        <f>VLOOKUP(AR90:AR90,'TE'!B1:O98,5,FALSE)</f>
        <v>0</v>
      </c>
      <c r="AW90" s="7">
        <f>VLOOKUP(AR90:AR90,'TE'!B1:O98,6,FALSE)</f>
        <v>0</v>
      </c>
      <c r="AX90" s="7">
        <f>VLOOKUP(AR90:AR90,'TE'!B1:O98,7,FALSE)</f>
        <v>0</v>
      </c>
      <c r="AY90" s="8">
        <f>VLOOKUP(AR90:AR90,'TE'!B1:O98,11,FALSE)</f>
      </c>
      <c r="AZ90" s="9">
        <f>IF(VLOOKUP(AQ90:AQ90,#REF!,10,FALSE)&lt;0,0,VLOOKUP(AQ90:AQ90,#REF!,10,FALSE))</f>
      </c>
      <c r="BA90" s="11"/>
    </row>
    <row r="91" ht="13.75" customHeight="1">
      <c r="A91" s="16"/>
      <c r="B91" s="17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7"/>
      <c r="N91" s="17"/>
      <c r="O91" s="15"/>
      <c r="P91" s="5">
        <v>90</v>
      </c>
      <c r="Q91" t="s" s="6">
        <f>VLOOKUP(P91:P91,'Rankings'!A1:T187,8,FALSE)</f>
        <v>318</v>
      </c>
      <c r="R91" s="9"/>
      <c r="S91" s="9"/>
      <c r="T91" s="7">
        <f>VLOOKUP(Q91:Q91,'RB'!B1:O162,4,FALSE)</f>
      </c>
      <c r="U91" s="7">
        <f>VLOOKUP(Q91:Q91,'RB'!B1:O162,5,FALSE)</f>
      </c>
      <c r="V91" s="7">
        <f>VLOOKUP(Q91:Q91,'RB'!B1:O162,6,FALSE)</f>
      </c>
      <c r="W91" s="7">
        <f>VLOOKUP(Q91:Q91,'RB'!B1:O162,7,FALSE)</f>
      </c>
      <c r="X91" s="7">
        <f>VLOOKUP(Q91:Q91,'RB'!B1:O162,8,FALSE)</f>
      </c>
      <c r="Y91" s="7">
        <f>VLOOKUP(Q91:Q91,'RB'!B1:O162,9,FALSE)</f>
      </c>
      <c r="Z91" s="7">
        <f>VLOOKUP(Q91:Q91,'RB'!B1:O162,10,FALSE)</f>
      </c>
      <c r="AA91" s="8">
        <f>VLOOKUP(Q91:Q91,'RB'!B1:O162,14,FALSE)</f>
      </c>
      <c r="AB91" s="9">
        <f>IF(VLOOKUP(P91:P91,#REF!,13,FALSE)&lt;0,0,VLOOKUP(P91:P91,#REF!,13,FALSE))</f>
      </c>
      <c r="AC91" s="10"/>
      <c r="AD91" s="5">
        <v>90</v>
      </c>
      <c r="AE91" t="s" s="6">
        <f>VLOOKUP(AD91:AD91,'Rankings'!A1:T187,13,FALSE)</f>
        <v>319</v>
      </c>
      <c r="AF91" t="s" s="6">
        <v>102</v>
      </c>
      <c r="AG91" s="5">
        <v>14</v>
      </c>
      <c r="AH91" s="7">
        <f>VLOOKUP(AE91:AE91,'WR'!B1:O204,4,FALSE)</f>
        <v>0</v>
      </c>
      <c r="AI91" s="7">
        <f>VLOOKUP(AE91:AE91,'WR'!B1:O204,5,FALSE)</f>
        <v>0</v>
      </c>
      <c r="AJ91" s="7">
        <f>VLOOKUP(AE91:AE91,'WR'!B1:O204,6,FALSE)</f>
        <v>78.22984848</v>
      </c>
      <c r="AK91" s="7">
        <f>VLOOKUP(AE91:AE91,'WR'!B1:O204,7,FALSE)</f>
        <v>47.094368784960</v>
      </c>
      <c r="AL91" s="7">
        <f>VLOOKUP(AE91:AE91,'WR'!B1:O204,8,FALSE)</f>
        <v>534.838689570419</v>
      </c>
      <c r="AM91" s="7">
        <f>VLOOKUP(AE91:AE91,'WR'!B1:O204,9,FALSE)</f>
        <v>2.8256621270976</v>
      </c>
      <c r="AN91" s="8">
        <f>VLOOKUP(AE91:AE91,'WR'!B1:O204,13,FALSE)</f>
      </c>
      <c r="AO91" s="9">
        <f>IF(VLOOKUP(AD91:AD91,#REF!,12,FALSE)&lt;0,0,VLOOKUP(AD91:AD91,#REF!,12,FALSE))</f>
      </c>
      <c r="AP91" s="10"/>
      <c r="AQ91" s="5">
        <v>90</v>
      </c>
      <c r="AR91" s="5">
        <f>VLOOKUP(AQ91:AQ91,'Rankings'!A1:T187,18,FALSE)</f>
        <v>0</v>
      </c>
      <c r="AS91" s="9"/>
      <c r="AT91" s="9"/>
      <c r="AU91" s="7">
        <f>VLOOKUP(AR91:AR91,'TE'!B1:O98,4,FALSE)</f>
        <v>0</v>
      </c>
      <c r="AV91" s="7">
        <f>VLOOKUP(AR91:AR91,'TE'!B1:O98,5,FALSE)</f>
        <v>0</v>
      </c>
      <c r="AW91" s="7">
        <f>VLOOKUP(AR91:AR91,'TE'!B1:O98,6,FALSE)</f>
        <v>0</v>
      </c>
      <c r="AX91" s="7">
        <f>VLOOKUP(AR91:AR91,'TE'!B1:O98,7,FALSE)</f>
        <v>0</v>
      </c>
      <c r="AY91" s="8">
        <f>VLOOKUP(AR91:AR91,'TE'!B1:O98,11,FALSE)</f>
      </c>
      <c r="AZ91" s="9">
        <f>IF(VLOOKUP(AQ91:AQ91,#REF!,10,FALSE)&lt;0,0,VLOOKUP(AQ91:AQ91,#REF!,10,FALSE))</f>
      </c>
      <c r="BA91" s="11"/>
    </row>
    <row r="92" ht="13.75" customHeight="1">
      <c r="A92" s="16"/>
      <c r="B92" s="17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7"/>
      <c r="N92" s="17"/>
      <c r="O92" s="15"/>
      <c r="P92" s="5">
        <v>91</v>
      </c>
      <c r="Q92" t="s" s="6">
        <f>VLOOKUP(P92:P92,'Rankings'!A1:T187,8,FALSE)</f>
        <v>320</v>
      </c>
      <c r="R92" t="s" s="6">
        <v>23</v>
      </c>
      <c r="S92" s="5">
        <v>7</v>
      </c>
      <c r="T92" s="7">
        <f>VLOOKUP(Q92:Q92,'RB'!B1:O162,4,FALSE)</f>
        <v>9.997846320000001</v>
      </c>
      <c r="U92" s="7">
        <f>VLOOKUP(Q92:Q92,'RB'!B1:O162,5,FALSE)</f>
        <v>40.0913637432</v>
      </c>
      <c r="V92" s="7">
        <f>VLOOKUP(Q92:Q92,'RB'!B1:O162,6,FALSE)</f>
        <v>0.269941850640</v>
      </c>
      <c r="W92" s="7">
        <f>VLOOKUP(Q92:Q92,'RB'!B1:O162,7,FALSE)</f>
        <v>6.0983244</v>
      </c>
      <c r="X92" s="7">
        <f>VLOOKUP(Q92:Q92,'RB'!B1:O162,8,FALSE)</f>
        <v>5.0250193056</v>
      </c>
      <c r="Y92" s="7">
        <f>VLOOKUP(Q92:Q92,'RB'!B1:O162,9,FALSE)</f>
        <v>38.4552203010339</v>
      </c>
      <c r="Z92" s="7">
        <f>VLOOKUP(Q92:Q92,'RB'!B1:O162,10,FALSE)</f>
        <v>0.1909507336128</v>
      </c>
      <c r="AA92" s="8">
        <f>VLOOKUP(Q92:Q92,'RB'!B1:O162,14,FALSE)</f>
      </c>
      <c r="AB92" s="9">
        <f>IF(VLOOKUP(P92:P92,#REF!,13,FALSE)&lt;0,0,VLOOKUP(P92:P92,#REF!,13,FALSE))</f>
      </c>
      <c r="AC92" s="10"/>
      <c r="AD92" s="5">
        <v>91</v>
      </c>
      <c r="AE92" t="s" s="6">
        <f>VLOOKUP(AD92:AD92,'Rankings'!A1:T187,13,FALSE)</f>
        <v>321</v>
      </c>
      <c r="AF92" t="s" s="6">
        <v>102</v>
      </c>
      <c r="AG92" s="5">
        <v>14</v>
      </c>
      <c r="AH92" s="7">
        <f>VLOOKUP(AE92:AE92,'WR'!B1:O204,4,FALSE)</f>
        <v>0</v>
      </c>
      <c r="AI92" s="7">
        <f>VLOOKUP(AE92:AE92,'WR'!B1:O204,5,FALSE)</f>
        <v>0</v>
      </c>
      <c r="AJ92" s="7">
        <f>VLOOKUP(AE92:AE92,'WR'!B1:O204,6,FALSE)</f>
        <v>46.48440272</v>
      </c>
      <c r="AK92" s="7">
        <f>VLOOKUP(AE92:AE92,'WR'!B1:O204,7,FALSE)</f>
        <v>28.8203296864</v>
      </c>
      <c r="AL92" s="7">
        <f>VLOOKUP(AE92:AE92,'WR'!B1:O204,8,FALSE)</f>
        <v>383.022181532256</v>
      </c>
      <c r="AM92" s="7">
        <f>VLOOKUP(AE92:AE92,'WR'!B1:O204,9,FALSE)</f>
        <v>1.729219781184</v>
      </c>
      <c r="AN92" s="8">
        <f>VLOOKUP(AE92:AE92,'WR'!B1:O204,13,FALSE)</f>
      </c>
      <c r="AO92" s="9">
        <f>IF(VLOOKUP(AD92:AD92,#REF!,12,FALSE)&lt;0,0,VLOOKUP(AD92:AD92,#REF!,12,FALSE))</f>
      </c>
      <c r="AP92" s="10"/>
      <c r="AQ92" s="5">
        <v>91</v>
      </c>
      <c r="AR92" s="5">
        <f>VLOOKUP(AQ92:AQ92,'Rankings'!A1:T187,18,FALSE)</f>
        <v>0</v>
      </c>
      <c r="AS92" s="9"/>
      <c r="AT92" s="9"/>
      <c r="AU92" s="7">
        <f>VLOOKUP(AR92:AR92,'TE'!B1:O98,4,FALSE)</f>
        <v>0</v>
      </c>
      <c r="AV92" s="7">
        <f>VLOOKUP(AR92:AR92,'TE'!B1:O98,5,FALSE)</f>
        <v>0</v>
      </c>
      <c r="AW92" s="7">
        <f>VLOOKUP(AR92:AR92,'TE'!B1:O98,6,FALSE)</f>
        <v>0</v>
      </c>
      <c r="AX92" s="7">
        <f>VLOOKUP(AR92:AR92,'TE'!B1:O98,7,FALSE)</f>
        <v>0</v>
      </c>
      <c r="AY92" s="8">
        <f>VLOOKUP(AR92:AR92,'TE'!B1:O98,11,FALSE)</f>
      </c>
      <c r="AZ92" s="9">
        <f>IF(VLOOKUP(AQ92:AQ92,#REF!,10,FALSE)&lt;0,0,VLOOKUP(AQ92:AQ92,#REF!,10,FALSE))</f>
      </c>
      <c r="BA92" s="11"/>
    </row>
    <row r="93" ht="13.75" customHeight="1">
      <c r="A93" s="16"/>
      <c r="B93" s="17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7"/>
      <c r="N93" s="17"/>
      <c r="O93" s="15"/>
      <c r="P93" s="5">
        <v>92</v>
      </c>
      <c r="Q93" t="s" s="6">
        <f>VLOOKUP(P93:P93,'Rankings'!A1:T187,8,FALSE)</f>
        <v>322</v>
      </c>
      <c r="R93" t="s" s="6">
        <v>41</v>
      </c>
      <c r="S93" s="5">
        <v>11</v>
      </c>
      <c r="T93" s="7">
        <f>VLOOKUP(Q93:Q93,'RB'!B1:O162,4,FALSE)</f>
      </c>
      <c r="U93" s="7">
        <f>VLOOKUP(Q93:Q93,'RB'!B1:O162,5,FALSE)</f>
      </c>
      <c r="V93" s="7">
        <f>VLOOKUP(Q93:Q93,'RB'!B1:O162,6,FALSE)</f>
      </c>
      <c r="W93" s="7">
        <f>VLOOKUP(Q93:Q93,'RB'!B1:O162,7,FALSE)</f>
      </c>
      <c r="X93" s="7">
        <f>VLOOKUP(Q93:Q93,'RB'!B1:O162,8,FALSE)</f>
      </c>
      <c r="Y93" s="7">
        <f>VLOOKUP(Q93:Q93,'RB'!B1:O162,9,FALSE)</f>
      </c>
      <c r="Z93" s="7">
        <f>VLOOKUP(Q93:Q93,'RB'!B1:O162,10,FALSE)</f>
      </c>
      <c r="AA93" s="8">
        <f>VLOOKUP(Q93:Q93,'RB'!B1:O162,14,FALSE)</f>
      </c>
      <c r="AB93" s="9">
        <f>IF(VLOOKUP(P93:P93,#REF!,13,FALSE)&lt;0,0,VLOOKUP(P93:P93,#REF!,13,FALSE))</f>
      </c>
      <c r="AC93" s="10"/>
      <c r="AD93" s="5">
        <v>92</v>
      </c>
      <c r="AE93" t="s" s="6">
        <f>VLOOKUP(AD93:AD93,'Rankings'!A1:T187,13,FALSE)</f>
        <v>323</v>
      </c>
      <c r="AF93" t="s" s="6">
        <v>102</v>
      </c>
      <c r="AG93" s="5">
        <v>14</v>
      </c>
      <c r="AH93" s="7">
        <f>VLOOKUP(AE93:AE93,'WR'!B1:O204,4,FALSE)</f>
        <v>0</v>
      </c>
      <c r="AI93" s="7">
        <f>VLOOKUP(AE93:AE93,'WR'!B1:O204,5,FALSE)</f>
        <v>0</v>
      </c>
      <c r="AJ93" s="7">
        <f>VLOOKUP(AE93:AE93,'WR'!B1:O204,6,FALSE)</f>
        <v>57.25517896</v>
      </c>
      <c r="AK93" s="7">
        <f>VLOOKUP(AE93:AE93,'WR'!B1:O204,7,FALSE)</f>
        <v>33.2080037968</v>
      </c>
      <c r="AL93" s="7">
        <f>VLOOKUP(AE93:AE93,'WR'!B1:O204,8,FALSE)</f>
        <v>409.454686814544</v>
      </c>
      <c r="AM93" s="7">
        <f>VLOOKUP(AE93:AE93,'WR'!B1:O204,9,FALSE)</f>
        <v>2.1917282505888</v>
      </c>
      <c r="AN93" s="8">
        <f>VLOOKUP(AE93:AE93,'WR'!B1:O204,13,FALSE)</f>
      </c>
      <c r="AO93" s="9">
        <f>IF(VLOOKUP(AD93:AD93,#REF!,12,FALSE)&lt;0,0,VLOOKUP(AD93:AD93,#REF!,12,FALSE))</f>
      </c>
      <c r="AP93" s="10"/>
      <c r="AQ93" s="5">
        <v>92</v>
      </c>
      <c r="AR93" s="5">
        <f>VLOOKUP(AQ93:AQ93,'Rankings'!A1:T187,18,FALSE)</f>
        <v>0</v>
      </c>
      <c r="AS93" s="9"/>
      <c r="AT93" s="9"/>
      <c r="AU93" s="7">
        <f>VLOOKUP(AR93:AR93,'TE'!B1:O98,4,FALSE)</f>
        <v>0</v>
      </c>
      <c r="AV93" s="7">
        <f>VLOOKUP(AR93:AR93,'TE'!B1:O98,5,FALSE)</f>
        <v>0</v>
      </c>
      <c r="AW93" s="7">
        <f>VLOOKUP(AR93:AR93,'TE'!B1:O98,6,FALSE)</f>
        <v>0</v>
      </c>
      <c r="AX93" s="7">
        <f>VLOOKUP(AR93:AR93,'TE'!B1:O98,7,FALSE)</f>
        <v>0</v>
      </c>
      <c r="AY93" s="8">
        <f>VLOOKUP(AR93:AR93,'TE'!B1:O98,11,FALSE)</f>
      </c>
      <c r="AZ93" s="9">
        <f>IF(VLOOKUP(AQ93:AQ93,#REF!,10,FALSE)&lt;0,0,VLOOKUP(AQ93:AQ93,#REF!,10,FALSE))</f>
      </c>
      <c r="BA93" s="11"/>
    </row>
    <row r="94" ht="13.75" customHeight="1">
      <c r="A94" s="16"/>
      <c r="B94" s="17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7"/>
      <c r="N94" s="17"/>
      <c r="O94" s="15"/>
      <c r="P94" s="5">
        <v>93</v>
      </c>
      <c r="Q94" t="s" s="6">
        <f>VLOOKUP(P94:P94,'Rankings'!A1:T187,8,FALSE)</f>
        <v>324</v>
      </c>
      <c r="R94" t="s" s="6">
        <v>37</v>
      </c>
      <c r="S94" s="5">
        <v>12</v>
      </c>
      <c r="T94" s="7">
        <f>VLOOKUP(Q94:Q94,'RB'!B1:O162,4,FALSE)</f>
        <v>5.32017696</v>
      </c>
      <c r="U94" s="7">
        <f>VLOOKUP(Q94:Q94,'RB'!B1:O162,5,FALSE)</f>
        <v>22.3689048866223</v>
      </c>
      <c r="V94" s="7">
        <f>VLOOKUP(Q94:Q94,'RB'!B1:O162,6,FALSE)</f>
        <v>0.171028817867596</v>
      </c>
      <c r="W94" s="7">
        <f>VLOOKUP(Q94:Q94,'RB'!B1:O162,7,FALSE)</f>
        <v>11.8502384</v>
      </c>
      <c r="X94" s="7">
        <f>VLOOKUP(Q94:Q94,'RB'!B1:O162,8,FALSE)</f>
        <v>9.515741435200001</v>
      </c>
      <c r="Y94" s="7">
        <f>VLOOKUP(Q94:Q94,'RB'!B1:O162,9,FALSE)</f>
        <v>69.1385459136611</v>
      </c>
      <c r="Z94" s="7">
        <f>VLOOKUP(Q94:Q94,'RB'!B1:O162,10,FALSE)</f>
        <v>0.413306923242837</v>
      </c>
      <c r="AA94" s="8">
        <f>VLOOKUP(Q94:Q94,'RB'!B1:O162,14,FALSE)</f>
      </c>
      <c r="AB94" s="9">
        <f>IF(VLOOKUP(P94:P94,#REF!,13,FALSE)&lt;0,0,VLOOKUP(P94:P94,#REF!,13,FALSE))</f>
      </c>
      <c r="AC94" s="10"/>
      <c r="AD94" s="5">
        <v>93</v>
      </c>
      <c r="AE94" t="s" s="6">
        <f>VLOOKUP(AD94:AD94,'Rankings'!A1:T187,13,FALSE)</f>
        <v>325</v>
      </c>
      <c r="AF94" t="s" s="6">
        <v>69</v>
      </c>
      <c r="AG94" s="5">
        <v>14</v>
      </c>
      <c r="AH94" s="7">
        <f>VLOOKUP(AE94:AE94,'WR'!B1:O204,4,FALSE)</f>
        <v>0</v>
      </c>
      <c r="AI94" s="7">
        <f>VLOOKUP(AE94:AE94,'WR'!B1:O204,5,FALSE)</f>
        <v>0</v>
      </c>
      <c r="AJ94" s="7">
        <f>VLOOKUP(AE94:AE94,'WR'!B1:O204,6,FALSE)</f>
        <v>41.9267128</v>
      </c>
      <c r="AK94" s="7">
        <f>VLOOKUP(AE94:AE94,'WR'!B1:O204,7,FALSE)</f>
        <v>24.9044674032</v>
      </c>
      <c r="AL94" s="7">
        <f>VLOOKUP(AE94:AE94,'WR'!B1:O204,8,FALSE)</f>
        <v>261.994997081664</v>
      </c>
      <c r="AM94" s="7">
        <f>VLOOKUP(AE94:AE94,'WR'!B1:O204,9,FALSE)</f>
        <v>1.8429305878368</v>
      </c>
      <c r="AN94" s="8">
        <f>VLOOKUP(AE94:AE94,'WR'!B1:O204,13,FALSE)</f>
      </c>
      <c r="AO94" s="9">
        <f>IF(VLOOKUP(AD94:AD94,#REF!,12,FALSE)&lt;0,0,VLOOKUP(AD94:AD94,#REF!,12,FALSE))</f>
      </c>
      <c r="AP94" s="10"/>
      <c r="AQ94" s="5">
        <v>93</v>
      </c>
      <c r="AR94" s="5">
        <f>VLOOKUP(AQ94:AQ94,'Rankings'!A1:T187,18,FALSE)</f>
        <v>0</v>
      </c>
      <c r="AS94" s="9"/>
      <c r="AT94" s="9"/>
      <c r="AU94" s="7">
        <f>VLOOKUP(AR94:AR94,'TE'!B1:O98,4,FALSE)</f>
        <v>0</v>
      </c>
      <c r="AV94" s="7">
        <f>VLOOKUP(AR94:AR94,'TE'!B1:O98,5,FALSE)</f>
        <v>0</v>
      </c>
      <c r="AW94" s="7">
        <f>VLOOKUP(AR94:AR94,'TE'!B1:O98,6,FALSE)</f>
        <v>0</v>
      </c>
      <c r="AX94" s="7">
        <f>VLOOKUP(AR94:AR94,'TE'!B1:O98,7,FALSE)</f>
        <v>0</v>
      </c>
      <c r="AY94" s="8">
        <f>VLOOKUP(AR94:AR94,'TE'!B1:O98,11,FALSE)</f>
      </c>
      <c r="AZ94" s="9">
        <f>IF(VLOOKUP(AQ94:AQ94,#REF!,10,FALSE)&lt;0,0,VLOOKUP(AQ94:AQ94,#REF!,10,FALSE))</f>
      </c>
      <c r="BA94" s="11"/>
    </row>
    <row r="95" ht="13.75" customHeight="1">
      <c r="A95" s="16"/>
      <c r="B95" s="17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7"/>
      <c r="N95" s="17"/>
      <c r="O95" s="15"/>
      <c r="P95" s="5">
        <v>94</v>
      </c>
      <c r="Q95" s="5">
        <f>VLOOKUP(P95:P95,'Rankings'!A1:T187,8,FALSE)</f>
        <v>0</v>
      </c>
      <c r="R95" s="9"/>
      <c r="S95" s="9"/>
      <c r="T95" s="7">
        <f>VLOOKUP(Q95:Q95,'RB'!B1:O162,4,FALSE)</f>
        <v>0</v>
      </c>
      <c r="U95" s="7">
        <f>VLOOKUP(Q95:Q95,'RB'!B1:O162,5,FALSE)</f>
        <v>0</v>
      </c>
      <c r="V95" s="7">
        <f>VLOOKUP(Q95:Q95,'RB'!B1:O162,6,FALSE)</f>
        <v>0</v>
      </c>
      <c r="W95" s="7">
        <f>VLOOKUP(Q95:Q95,'RB'!B1:O162,7,FALSE)</f>
        <v>0</v>
      </c>
      <c r="X95" s="7">
        <f>VLOOKUP(Q95:Q95,'RB'!B1:O162,8,FALSE)</f>
        <v>0</v>
      </c>
      <c r="Y95" s="7">
        <f>VLOOKUP(Q95:Q95,'RB'!B1:O162,9,FALSE)</f>
        <v>0</v>
      </c>
      <c r="Z95" s="7">
        <f>VLOOKUP(Q95:Q95,'RB'!B1:O162,10,FALSE)</f>
        <v>0</v>
      </c>
      <c r="AA95" s="8">
        <f>VLOOKUP(Q95:Q95,'RB'!B1:O162,14,FALSE)</f>
      </c>
      <c r="AB95" s="9">
        <f>IF(VLOOKUP(P95:P95,#REF!,13,FALSE)&lt;0,0,VLOOKUP(P95:P95,#REF!,13,FALSE))</f>
      </c>
      <c r="AC95" s="10"/>
      <c r="AD95" s="5">
        <v>94</v>
      </c>
      <c r="AE95" t="s" s="6">
        <f>VLOOKUP(AD95:AD95,'Rankings'!A1:T187,13,FALSE)</f>
        <v>326</v>
      </c>
      <c r="AF95" t="s" s="6">
        <v>127</v>
      </c>
      <c r="AG95" s="5">
        <v>5</v>
      </c>
      <c r="AH95" s="7">
        <f>VLOOKUP(AE95:AE95,'WR'!B1:O204,4,FALSE)</f>
        <v>0</v>
      </c>
      <c r="AI95" s="7">
        <f>VLOOKUP(AE95:AE95,'WR'!B1:O204,5,FALSE)</f>
        <v>0</v>
      </c>
      <c r="AJ95" s="7">
        <f>VLOOKUP(AE95:AE95,'WR'!B1:O204,6,FALSE)</f>
        <v>54.71946228</v>
      </c>
      <c r="AK95" s="7">
        <f>VLOOKUP(AE95:AE95,'WR'!B1:O204,7,FALSE)</f>
        <v>32.612799518880</v>
      </c>
      <c r="AL95" s="7">
        <f>VLOOKUP(AE95:AE95,'WR'!B1:O204,8,FALSE)</f>
        <v>427.879929687706</v>
      </c>
      <c r="AM95" s="7">
        <f>VLOOKUP(AE95:AE95,'WR'!B1:O204,9,FALSE)</f>
        <v>2.6090239615104</v>
      </c>
      <c r="AN95" s="8">
        <f>VLOOKUP(AE95:AE95,'WR'!B1:O204,13,FALSE)</f>
      </c>
      <c r="AO95" s="9">
        <f>IF(VLOOKUP(AD95:AD95,#REF!,12,FALSE)&lt;0,0,VLOOKUP(AD95:AD95,#REF!,12,FALSE))</f>
      </c>
      <c r="AP95" s="10"/>
      <c r="AQ95" s="5">
        <v>94</v>
      </c>
      <c r="AR95" s="5">
        <f>VLOOKUP(AQ95:AQ95,'Rankings'!A1:T187,18,FALSE)</f>
        <v>0</v>
      </c>
      <c r="AS95" s="9"/>
      <c r="AT95" s="9"/>
      <c r="AU95" s="7">
        <f>VLOOKUP(AR95:AR95,'TE'!B1:O98,4,FALSE)</f>
        <v>0</v>
      </c>
      <c r="AV95" s="7">
        <f>VLOOKUP(AR95:AR95,'TE'!B1:O98,5,FALSE)</f>
        <v>0</v>
      </c>
      <c r="AW95" s="7">
        <f>VLOOKUP(AR95:AR95,'TE'!B1:O98,6,FALSE)</f>
        <v>0</v>
      </c>
      <c r="AX95" s="7">
        <f>VLOOKUP(AR95:AR95,'TE'!B1:O98,7,FALSE)</f>
        <v>0</v>
      </c>
      <c r="AY95" s="8">
        <f>VLOOKUP(AR95:AR95,'TE'!B1:O98,11,FALSE)</f>
      </c>
      <c r="AZ95" s="9">
        <f>IF(VLOOKUP(AQ95:AQ95,#REF!,10,FALSE)&lt;0,0,VLOOKUP(AQ95:AQ95,#REF!,10,FALSE))</f>
      </c>
      <c r="BA95" s="11"/>
    </row>
    <row r="96" ht="13.75" customHeight="1">
      <c r="A96" s="16"/>
      <c r="B96" s="17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7"/>
      <c r="N96" s="17"/>
      <c r="O96" s="15"/>
      <c r="P96" s="5">
        <v>95</v>
      </c>
      <c r="Q96" s="5">
        <f>VLOOKUP(P96:P96,'Rankings'!A1:T187,8,FALSE)</f>
        <v>0</v>
      </c>
      <c r="R96" s="9"/>
      <c r="S96" s="9"/>
      <c r="T96" s="7">
        <f>VLOOKUP(Q96:Q96,'RB'!B1:O162,4,FALSE)</f>
        <v>0</v>
      </c>
      <c r="U96" s="7">
        <f>VLOOKUP(Q96:Q96,'RB'!B1:O162,5,FALSE)</f>
        <v>0</v>
      </c>
      <c r="V96" s="7">
        <f>VLOOKUP(Q96:Q96,'RB'!B1:O162,6,FALSE)</f>
        <v>0</v>
      </c>
      <c r="W96" s="7">
        <f>VLOOKUP(Q96:Q96,'RB'!B1:O162,7,FALSE)</f>
        <v>0</v>
      </c>
      <c r="X96" s="7">
        <f>VLOOKUP(Q96:Q96,'RB'!B1:O162,8,FALSE)</f>
        <v>0</v>
      </c>
      <c r="Y96" s="7">
        <f>VLOOKUP(Q96:Q96,'RB'!B1:O162,9,FALSE)</f>
        <v>0</v>
      </c>
      <c r="Z96" s="7">
        <f>VLOOKUP(Q96:Q96,'RB'!B1:O162,10,FALSE)</f>
        <v>0</v>
      </c>
      <c r="AA96" s="8">
        <f>VLOOKUP(Q96:Q96,'RB'!B1:O162,14,FALSE)</f>
      </c>
      <c r="AB96" s="9">
        <f>IF(VLOOKUP(P96:P96,#REF!,13,FALSE)&lt;0,0,VLOOKUP(P96:P96,#REF!,13,FALSE))</f>
      </c>
      <c r="AC96" s="10"/>
      <c r="AD96" s="5">
        <v>95</v>
      </c>
      <c r="AE96" t="s" s="6">
        <f>VLOOKUP(AD96:AD96,'Rankings'!A1:T187,13,FALSE)</f>
        <v>327</v>
      </c>
      <c r="AF96" t="s" s="6">
        <v>19</v>
      </c>
      <c r="AG96" s="5">
        <v>5</v>
      </c>
      <c r="AH96" s="7">
        <f>VLOOKUP(AE96:AE96,'WR'!B1:O204,4,FALSE)</f>
        <v>0</v>
      </c>
      <c r="AI96" s="7">
        <f>VLOOKUP(AE96:AE96,'WR'!B1:O204,5,FALSE)</f>
        <v>0</v>
      </c>
      <c r="AJ96" s="7">
        <f>VLOOKUP(AE96:AE96,'WR'!B1:O204,6,FALSE)</f>
        <v>39.60716256</v>
      </c>
      <c r="AK96" s="7">
        <f>VLOOKUP(AE96:AE96,'WR'!B1:O204,7,FALSE)</f>
        <v>23.249404422720</v>
      </c>
      <c r="AL96" s="7">
        <f>VLOOKUP(AE96:AE96,'WR'!B1:O204,8,FALSE)</f>
        <v>271.553043657370</v>
      </c>
      <c r="AM96" s="7">
        <f>VLOOKUP(AE96:AE96,'WR'!B1:O204,9,FALSE)</f>
        <v>1.65070771401312</v>
      </c>
      <c r="AN96" s="8">
        <f>VLOOKUP(AE96:AE96,'WR'!B1:O204,13,FALSE)</f>
      </c>
      <c r="AO96" s="9">
        <f>IF(VLOOKUP(AD96:AD96,#REF!,12,FALSE)&lt;0,0,VLOOKUP(AD96:AD96,#REF!,12,FALSE))</f>
      </c>
      <c r="AP96" s="10"/>
      <c r="AQ96" s="5">
        <v>95</v>
      </c>
      <c r="AR96" s="5">
        <f>VLOOKUP(AQ96:AQ96,'Rankings'!A1:T187,18,FALSE)</f>
        <v>0</v>
      </c>
      <c r="AS96" s="9"/>
      <c r="AT96" s="9"/>
      <c r="AU96" s="7">
        <f>VLOOKUP(AR96:AR96,'TE'!B1:O98,4,FALSE)</f>
        <v>0</v>
      </c>
      <c r="AV96" s="7">
        <f>VLOOKUP(AR96:AR96,'TE'!B1:O98,5,FALSE)</f>
        <v>0</v>
      </c>
      <c r="AW96" s="7">
        <f>VLOOKUP(AR96:AR96,'TE'!B1:O98,6,FALSE)</f>
        <v>0</v>
      </c>
      <c r="AX96" s="7">
        <f>VLOOKUP(AR96:AR96,'TE'!B1:O98,7,FALSE)</f>
        <v>0</v>
      </c>
      <c r="AY96" s="8">
        <f>VLOOKUP(AR96:AR96,'TE'!B1:O98,11,FALSE)</f>
      </c>
      <c r="AZ96" s="9">
        <f>IF(VLOOKUP(AQ96:AQ96,#REF!,10,FALSE)&lt;0,0,VLOOKUP(AQ96:AQ96,#REF!,10,FALSE))</f>
      </c>
      <c r="BA96" s="11"/>
    </row>
    <row r="97" ht="13.75" customHeight="1">
      <c r="A97" s="16"/>
      <c r="B97" s="17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7"/>
      <c r="N97" s="17"/>
      <c r="O97" s="15"/>
      <c r="P97" s="5">
        <v>96</v>
      </c>
      <c r="Q97" s="5">
        <f>VLOOKUP(P97:P97,'Rankings'!A1:T187,8,FALSE)</f>
        <v>0</v>
      </c>
      <c r="R97" s="9"/>
      <c r="S97" s="9"/>
      <c r="T97" s="7">
        <f>VLOOKUP(Q97:Q97,'RB'!B1:O162,4,FALSE)</f>
        <v>0</v>
      </c>
      <c r="U97" s="7">
        <f>VLOOKUP(Q97:Q97,'RB'!B1:O162,5,FALSE)</f>
        <v>0</v>
      </c>
      <c r="V97" s="7">
        <f>VLOOKUP(Q97:Q97,'RB'!B1:O162,6,FALSE)</f>
        <v>0</v>
      </c>
      <c r="W97" s="7">
        <f>VLOOKUP(Q97:Q97,'RB'!B1:O162,7,FALSE)</f>
        <v>0</v>
      </c>
      <c r="X97" s="7">
        <f>VLOOKUP(Q97:Q97,'RB'!B1:O162,8,FALSE)</f>
        <v>0</v>
      </c>
      <c r="Y97" s="7">
        <f>VLOOKUP(Q97:Q97,'RB'!B1:O162,9,FALSE)</f>
        <v>0</v>
      </c>
      <c r="Z97" s="7">
        <f>VLOOKUP(Q97:Q97,'RB'!B1:O162,10,FALSE)</f>
        <v>0</v>
      </c>
      <c r="AA97" s="8">
        <f>VLOOKUP(Q97:Q97,'RB'!B1:O162,14,FALSE)</f>
      </c>
      <c r="AB97" s="9">
        <f>IF(VLOOKUP(P97:P97,#REF!,13,FALSE)&lt;0,0,VLOOKUP(P97:P97,#REF!,13,FALSE))</f>
      </c>
      <c r="AC97" s="10"/>
      <c r="AD97" s="5">
        <v>96</v>
      </c>
      <c r="AE97" t="s" s="6">
        <f>VLOOKUP(AD97:AD97,'Rankings'!A1:T187,13,FALSE)</f>
        <v>328</v>
      </c>
      <c r="AF97" t="s" s="6">
        <v>39</v>
      </c>
      <c r="AG97" s="5">
        <v>6</v>
      </c>
      <c r="AH97" s="7">
        <f>VLOOKUP(AE97:AE97,'WR'!B1:O204,4,FALSE)</f>
        <v>0</v>
      </c>
      <c r="AI97" s="7">
        <f>VLOOKUP(AE97:AE97,'WR'!B1:O204,5,FALSE)</f>
        <v>0</v>
      </c>
      <c r="AJ97" s="7">
        <f>VLOOKUP(AE97:AE97,'WR'!B1:O204,6,FALSE)</f>
        <v>53.500944</v>
      </c>
      <c r="AK97" s="7">
        <f>VLOOKUP(AE97:AE97,'WR'!B1:O204,7,FALSE)</f>
        <v>31.084048464</v>
      </c>
      <c r="AL97" s="7">
        <f>VLOOKUP(AE97:AE97,'WR'!B1:O204,8,FALSE)</f>
        <v>385.4422009536</v>
      </c>
      <c r="AM97" s="7">
        <f>VLOOKUP(AE97:AE97,'WR'!B1:O204,9,FALSE)</f>
        <v>1.771790762448</v>
      </c>
      <c r="AN97" s="8">
        <f>VLOOKUP(AE97:AE97,'WR'!B1:O204,13,FALSE)</f>
      </c>
      <c r="AO97" s="9">
        <f>IF(VLOOKUP(AD97:AD97,#REF!,12,FALSE)&lt;0,0,VLOOKUP(AD97:AD97,#REF!,12,FALSE))</f>
      </c>
      <c r="AP97" s="10"/>
      <c r="AQ97" s="5">
        <v>96</v>
      </c>
      <c r="AR97" s="5">
        <f>VLOOKUP(AQ97:AQ97,'Rankings'!A1:T187,18,FALSE)</f>
        <v>0</v>
      </c>
      <c r="AS97" s="9"/>
      <c r="AT97" s="9"/>
      <c r="AU97" s="7">
        <f>VLOOKUP(AR97:AR97,'TE'!B1:O98,4,FALSE)</f>
        <v>0</v>
      </c>
      <c r="AV97" s="7">
        <f>VLOOKUP(AR97:AR97,'TE'!B1:O98,5,FALSE)</f>
        <v>0</v>
      </c>
      <c r="AW97" s="7">
        <f>VLOOKUP(AR97:AR97,'TE'!B1:O98,6,FALSE)</f>
        <v>0</v>
      </c>
      <c r="AX97" s="7">
        <f>VLOOKUP(AR97:AR97,'TE'!B1:O98,7,FALSE)</f>
        <v>0</v>
      </c>
      <c r="AY97" s="8">
        <f>VLOOKUP(AR97:AR97,'TE'!B1:O98,11,FALSE)</f>
      </c>
      <c r="AZ97" s="9">
        <f>IF(VLOOKUP(AQ97:AQ97,#REF!,10,FALSE)&lt;0,0,VLOOKUP(AQ97:AQ97,#REF!,10,FALSE))</f>
      </c>
      <c r="BA97" s="11"/>
    </row>
    <row r="98" ht="13.75" customHeight="1">
      <c r="A98" s="16"/>
      <c r="B98" s="17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7"/>
      <c r="N98" s="17"/>
      <c r="O98" s="15"/>
      <c r="P98" s="5">
        <v>97</v>
      </c>
      <c r="Q98" s="5">
        <f>VLOOKUP(P98:P98,'Rankings'!A1:T187,8,FALSE)</f>
        <v>0</v>
      </c>
      <c r="R98" s="9"/>
      <c r="S98" s="9"/>
      <c r="T98" s="7">
        <f>VLOOKUP(Q98:Q98,'RB'!B1:O162,4,FALSE)</f>
        <v>0</v>
      </c>
      <c r="U98" s="7">
        <f>VLOOKUP(Q98:Q98,'RB'!B1:O162,5,FALSE)</f>
        <v>0</v>
      </c>
      <c r="V98" s="7">
        <f>VLOOKUP(Q98:Q98,'RB'!B1:O162,6,FALSE)</f>
        <v>0</v>
      </c>
      <c r="W98" s="7">
        <f>VLOOKUP(Q98:Q98,'RB'!B1:O162,7,FALSE)</f>
        <v>0</v>
      </c>
      <c r="X98" s="7">
        <f>VLOOKUP(Q98:Q98,'RB'!B1:O162,8,FALSE)</f>
        <v>0</v>
      </c>
      <c r="Y98" s="7">
        <f>VLOOKUP(Q98:Q98,'RB'!B1:O162,9,FALSE)</f>
        <v>0</v>
      </c>
      <c r="Z98" s="7">
        <f>VLOOKUP(Q98:Q98,'RB'!B1:O162,10,FALSE)</f>
        <v>0</v>
      </c>
      <c r="AA98" s="8">
        <f>VLOOKUP(Q98:Q98,'RB'!B1:O162,14,FALSE)</f>
      </c>
      <c r="AB98" s="9">
        <f>IF(VLOOKUP(P98:P98,#REF!,13,FALSE)&lt;0,0,VLOOKUP(P98:P98,#REF!,13,FALSE))</f>
      </c>
      <c r="AC98" s="10"/>
      <c r="AD98" s="5">
        <v>97</v>
      </c>
      <c r="AE98" t="s" s="6">
        <f>VLOOKUP(AD98:AD98,'Rankings'!A1:T187,13,FALSE)</f>
        <v>329</v>
      </c>
      <c r="AF98" t="s" s="6">
        <v>69</v>
      </c>
      <c r="AG98" s="5">
        <v>14</v>
      </c>
      <c r="AH98" s="7">
        <f>VLOOKUP(AE98:AE98,'WR'!B1:O204,4,FALSE)</f>
        <v>0</v>
      </c>
      <c r="AI98" s="7">
        <f>VLOOKUP(AE98:AE98,'WR'!B1:O204,5,FALSE)</f>
        <v>0</v>
      </c>
      <c r="AJ98" s="7">
        <f>VLOOKUP(AE98:AE98,'WR'!B1:O204,6,FALSE)</f>
        <v>28.32886</v>
      </c>
      <c r="AK98" s="7">
        <f>VLOOKUP(AE98:AE98,'WR'!B1:O204,7,FALSE)</f>
        <v>16.5723831</v>
      </c>
      <c r="AL98" s="7">
        <f>VLOOKUP(AE98:AE98,'WR'!B1:O204,8,FALSE)</f>
        <v>224.390067174</v>
      </c>
      <c r="AM98" s="7">
        <f>VLOOKUP(AE98:AE98,'WR'!B1:O204,9,FALSE)</f>
        <v>1.325790648</v>
      </c>
      <c r="AN98" s="8">
        <f>VLOOKUP(AE98:AE98,'WR'!B1:O204,13,FALSE)</f>
      </c>
      <c r="AO98" s="9">
        <f>IF(VLOOKUP(AD98:AD98,#REF!,12,FALSE)&lt;0,0,VLOOKUP(AD98:AD98,#REF!,12,FALSE))</f>
      </c>
      <c r="AP98" s="10"/>
      <c r="AQ98" s="5">
        <v>97</v>
      </c>
      <c r="AR98" s="5">
        <f>VLOOKUP(AQ98:AQ98,'Rankings'!A1:T187,18,FALSE)</f>
        <v>0</v>
      </c>
      <c r="AS98" s="9"/>
      <c r="AT98" s="9"/>
      <c r="AU98" s="7">
        <f>VLOOKUP(AR98:AR98,'TE'!B1:O98,4,FALSE)</f>
        <v>0</v>
      </c>
      <c r="AV98" s="7">
        <f>VLOOKUP(AR98:AR98,'TE'!B1:O98,5,FALSE)</f>
        <v>0</v>
      </c>
      <c r="AW98" s="7">
        <f>VLOOKUP(AR98:AR98,'TE'!B1:O98,6,FALSE)</f>
        <v>0</v>
      </c>
      <c r="AX98" s="7">
        <f>VLOOKUP(AR98:AR98,'TE'!B1:O98,7,FALSE)</f>
        <v>0</v>
      </c>
      <c r="AY98" s="8">
        <f>VLOOKUP(AR98:AR98,'TE'!B1:O98,11,FALSE)</f>
      </c>
      <c r="AZ98" s="9">
        <f>IF(VLOOKUP(AQ98:AQ98,#REF!,10,FALSE)&lt;0,0,VLOOKUP(AQ98:AQ98,#REF!,10,FALSE))</f>
      </c>
      <c r="BA98" s="11"/>
    </row>
    <row r="99" ht="13.75" customHeight="1">
      <c r="A99" s="16"/>
      <c r="B99" s="17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7"/>
      <c r="N99" s="17"/>
      <c r="O99" s="15"/>
      <c r="P99" s="5">
        <v>98</v>
      </c>
      <c r="Q99" s="5">
        <f>VLOOKUP(P99:P99,'Rankings'!A1:T187,8,FALSE)</f>
        <v>0</v>
      </c>
      <c r="R99" s="9"/>
      <c r="S99" s="9"/>
      <c r="T99" s="7">
        <f>VLOOKUP(Q99:Q99,'RB'!B1:O162,4,FALSE)</f>
        <v>0</v>
      </c>
      <c r="U99" s="7">
        <f>VLOOKUP(Q99:Q99,'RB'!B1:O162,5,FALSE)</f>
        <v>0</v>
      </c>
      <c r="V99" s="7">
        <f>VLOOKUP(Q99:Q99,'RB'!B1:O162,6,FALSE)</f>
        <v>0</v>
      </c>
      <c r="W99" s="7">
        <f>VLOOKUP(Q99:Q99,'RB'!B1:O162,7,FALSE)</f>
        <v>0</v>
      </c>
      <c r="X99" s="7">
        <f>VLOOKUP(Q99:Q99,'RB'!B1:O162,8,FALSE)</f>
        <v>0</v>
      </c>
      <c r="Y99" s="7">
        <f>VLOOKUP(Q99:Q99,'RB'!B1:O162,9,FALSE)</f>
        <v>0</v>
      </c>
      <c r="Z99" s="7">
        <f>VLOOKUP(Q99:Q99,'RB'!B1:O162,10,FALSE)</f>
        <v>0</v>
      </c>
      <c r="AA99" s="8">
        <f>VLOOKUP(Q99:Q99,'RB'!B1:O162,14,FALSE)</f>
      </c>
      <c r="AB99" s="9">
        <f>IF(VLOOKUP(P99:P99,#REF!,13,FALSE)&lt;0,0,VLOOKUP(P99:P99,#REF!,13,FALSE))</f>
      </c>
      <c r="AC99" s="10"/>
      <c r="AD99" s="5">
        <v>98</v>
      </c>
      <c r="AE99" t="s" s="6">
        <f>VLOOKUP(AD99:AD99,'Rankings'!A1:T187,13,FALSE)</f>
        <v>330</v>
      </c>
      <c r="AF99" t="s" s="6">
        <v>56</v>
      </c>
      <c r="AG99" s="5">
        <v>6</v>
      </c>
      <c r="AH99" s="7">
        <f>VLOOKUP(AE99:AE99,'WR'!B1:O204,4,FALSE)</f>
        <v>0</v>
      </c>
      <c r="AI99" s="7">
        <f>VLOOKUP(AE99:AE99,'WR'!B1:O204,5,FALSE)</f>
        <v>0</v>
      </c>
      <c r="AJ99" s="7">
        <f>VLOOKUP(AE99:AE99,'WR'!B1:O204,6,FALSE)</f>
        <v>43.47159264</v>
      </c>
      <c r="AK99" s="7">
        <f>VLOOKUP(AE99:AE99,'WR'!B1:O204,7,FALSE)</f>
        <v>25.909069213440</v>
      </c>
      <c r="AL99" s="7">
        <f>VLOOKUP(AE99:AE99,'WR'!B1:O204,8,FALSE)</f>
        <v>317.561808339214</v>
      </c>
      <c r="AM99" s="7">
        <f>VLOOKUP(AE99:AE99,'WR'!B1:O204,9,FALSE)</f>
        <v>1.86040409870302</v>
      </c>
      <c r="AN99" s="8">
        <f>VLOOKUP(AE99:AE99,'WR'!B1:O204,13,FALSE)</f>
      </c>
      <c r="AO99" s="9">
        <f>IF(VLOOKUP(AD99:AD99,#REF!,12,FALSE)&lt;0,0,VLOOKUP(AD99:AD99,#REF!,12,FALSE))</f>
      </c>
      <c r="AP99" s="10"/>
      <c r="AQ99" s="5">
        <v>98</v>
      </c>
      <c r="AR99" s="5">
        <f>VLOOKUP(AQ99:AQ99,'Rankings'!A1:T187,18,FALSE)</f>
        <v>0</v>
      </c>
      <c r="AS99" s="9"/>
      <c r="AT99" s="9"/>
      <c r="AU99" s="7">
        <f>VLOOKUP(AR99:AR99,'TE'!B1:O98,4,FALSE)</f>
        <v>0</v>
      </c>
      <c r="AV99" s="7">
        <f>VLOOKUP(AR99:AR99,'TE'!B1:O98,5,FALSE)</f>
        <v>0</v>
      </c>
      <c r="AW99" s="7">
        <f>VLOOKUP(AR99:AR99,'TE'!B1:O98,6,FALSE)</f>
        <v>0</v>
      </c>
      <c r="AX99" s="7">
        <f>VLOOKUP(AR99:AR99,'TE'!B1:O98,7,FALSE)</f>
        <v>0</v>
      </c>
      <c r="AY99" s="8">
        <f>VLOOKUP(AR99:AR99,'TE'!B1:O98,11,FALSE)</f>
      </c>
      <c r="AZ99" s="9">
        <f>IF(VLOOKUP(AQ99:AQ99,#REF!,10,FALSE)&lt;0,0,VLOOKUP(AQ99:AQ99,#REF!,10,FALSE))</f>
      </c>
      <c r="BA99" s="11"/>
    </row>
    <row r="100" ht="13.75" customHeight="1">
      <c r="A100" s="16"/>
      <c r="B100" s="17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7"/>
      <c r="N100" s="17"/>
      <c r="O100" s="15"/>
      <c r="P100" s="5">
        <v>99</v>
      </c>
      <c r="Q100" s="5">
        <f>VLOOKUP(P100:P100,'Rankings'!A1:T187,8,FALSE)</f>
        <v>0</v>
      </c>
      <c r="R100" s="9"/>
      <c r="S100" s="9"/>
      <c r="T100" s="7">
        <f>VLOOKUP(Q100:Q100,'RB'!B1:O162,4,FALSE)</f>
        <v>0</v>
      </c>
      <c r="U100" s="7">
        <f>VLOOKUP(Q100:Q100,'RB'!B1:O162,5,FALSE)</f>
        <v>0</v>
      </c>
      <c r="V100" s="7">
        <f>VLOOKUP(Q100:Q100,'RB'!B1:O162,6,FALSE)</f>
        <v>0</v>
      </c>
      <c r="W100" s="7">
        <f>VLOOKUP(Q100:Q100,'RB'!B1:O162,7,FALSE)</f>
        <v>0</v>
      </c>
      <c r="X100" s="7">
        <f>VLOOKUP(Q100:Q100,'RB'!B1:O162,8,FALSE)</f>
        <v>0</v>
      </c>
      <c r="Y100" s="7">
        <f>VLOOKUP(Q100:Q100,'RB'!B1:O162,9,FALSE)</f>
        <v>0</v>
      </c>
      <c r="Z100" s="7">
        <f>VLOOKUP(Q100:Q100,'RB'!B1:O162,10,FALSE)</f>
        <v>0</v>
      </c>
      <c r="AA100" s="8">
        <f>VLOOKUP(Q100:Q100,'RB'!B1:O162,14,FALSE)</f>
      </c>
      <c r="AB100" s="9">
        <f>IF(VLOOKUP(P100:P100,#REF!,13,FALSE)&lt;0,0,VLOOKUP(P100:P100,#REF!,13,FALSE))</f>
      </c>
      <c r="AC100" s="10"/>
      <c r="AD100" s="5">
        <v>99</v>
      </c>
      <c r="AE100" t="s" s="6">
        <f>VLOOKUP(AD100:AD100,'Rankings'!A1:T187,13,FALSE)</f>
        <v>331</v>
      </c>
      <c r="AF100" t="s" s="6">
        <v>21</v>
      </c>
      <c r="AG100" s="5">
        <v>9</v>
      </c>
      <c r="AH100" s="7">
        <f>VLOOKUP(AE100:AE100,'WR'!B1:O204,4,FALSE)</f>
        <v>0</v>
      </c>
      <c r="AI100" s="7">
        <f>VLOOKUP(AE100:AE100,'WR'!B1:O204,5,FALSE)</f>
        <v>0</v>
      </c>
      <c r="AJ100" s="7">
        <f>VLOOKUP(AE100:AE100,'WR'!B1:O204,6,FALSE)</f>
        <v>42.6027168</v>
      </c>
      <c r="AK100" s="7">
        <f>VLOOKUP(AE100:AE100,'WR'!B1:O204,7,FALSE)</f>
        <v>27.5213550528</v>
      </c>
      <c r="AL100" s="7">
        <f>VLOOKUP(AE100:AE100,'WR'!B1:O204,8,FALSE)</f>
        <v>363.886663362550</v>
      </c>
      <c r="AM100" s="7">
        <f>VLOOKUP(AE100:AE100,'WR'!B1:O204,9,FALSE)</f>
        <v>2.3943578895936</v>
      </c>
      <c r="AN100" s="8">
        <f>VLOOKUP(AE100:AE100,'WR'!B1:O204,13,FALSE)</f>
      </c>
      <c r="AO100" s="9">
        <f>IF(VLOOKUP(AD100:AD100,#REF!,12,FALSE)&lt;0,0,VLOOKUP(AD100:AD100,#REF!,12,FALSE))</f>
      </c>
      <c r="AP100" s="10"/>
      <c r="AQ100" s="5">
        <v>99</v>
      </c>
      <c r="AR100" s="5">
        <f>VLOOKUP(AQ100:AQ100,'Rankings'!A1:T187,18,FALSE)</f>
        <v>0</v>
      </c>
      <c r="AS100" s="9"/>
      <c r="AT100" s="9"/>
      <c r="AU100" s="7">
        <f>VLOOKUP(AR100:AR100,'TE'!B1:O98,4,FALSE)</f>
        <v>0</v>
      </c>
      <c r="AV100" s="7">
        <f>VLOOKUP(AR100:AR100,'TE'!B1:O98,5,FALSE)</f>
        <v>0</v>
      </c>
      <c r="AW100" s="7">
        <f>VLOOKUP(AR100:AR100,'TE'!B1:O98,6,FALSE)</f>
        <v>0</v>
      </c>
      <c r="AX100" s="7">
        <f>VLOOKUP(AR100:AR100,'TE'!B1:O98,7,FALSE)</f>
        <v>0</v>
      </c>
      <c r="AY100" s="8">
        <f>VLOOKUP(AR100:AR100,'TE'!B1:O98,11,FALSE)</f>
      </c>
      <c r="AZ100" s="9">
        <f>IF(VLOOKUP(AQ100:AQ100,#REF!,10,FALSE)&lt;0,0,VLOOKUP(AQ100:AQ100,#REF!,10,FALSE))</f>
      </c>
      <c r="BA100" s="11"/>
    </row>
    <row r="101" ht="13.75" customHeight="1">
      <c r="A101" s="16"/>
      <c r="B101" s="17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7"/>
      <c r="N101" s="17"/>
      <c r="O101" s="15"/>
      <c r="P101" s="5">
        <v>100</v>
      </c>
      <c r="Q101" s="5">
        <f>VLOOKUP(P101:P101,'Rankings'!A1:T187,8,FALSE)</f>
        <v>0</v>
      </c>
      <c r="R101" s="9"/>
      <c r="S101" s="9"/>
      <c r="T101" s="7">
        <f>VLOOKUP(Q101:Q101,'RB'!B1:O162,4,FALSE)</f>
        <v>0</v>
      </c>
      <c r="U101" s="7">
        <f>VLOOKUP(Q101:Q101,'RB'!B1:O162,5,FALSE)</f>
        <v>0</v>
      </c>
      <c r="V101" s="7">
        <f>VLOOKUP(Q101:Q101,'RB'!B1:O162,6,FALSE)</f>
        <v>0</v>
      </c>
      <c r="W101" s="7">
        <f>VLOOKUP(Q101:Q101,'RB'!B1:O162,7,FALSE)</f>
        <v>0</v>
      </c>
      <c r="X101" s="7">
        <f>VLOOKUP(Q101:Q101,'RB'!B1:O162,8,FALSE)</f>
        <v>0</v>
      </c>
      <c r="Y101" s="7">
        <f>VLOOKUP(Q101:Q101,'RB'!B1:O162,9,FALSE)</f>
        <v>0</v>
      </c>
      <c r="Z101" s="7">
        <f>VLOOKUP(Q101:Q101,'RB'!B1:O162,10,FALSE)</f>
        <v>0</v>
      </c>
      <c r="AA101" s="8">
        <f>VLOOKUP(Q101:Q101,'RB'!B1:O162,14,FALSE)</f>
      </c>
      <c r="AB101" s="9">
        <f>IF(VLOOKUP(P101:P101,#REF!,13,FALSE)&lt;0,0,VLOOKUP(P101:P101,#REF!,13,FALSE))</f>
      </c>
      <c r="AC101" s="10"/>
      <c r="AD101" s="5">
        <v>100</v>
      </c>
      <c r="AE101" t="s" s="6">
        <f>VLOOKUP(AD101:AD101,'Rankings'!A1:T187,13,FALSE)</f>
        <v>332</v>
      </c>
      <c r="AF101" t="s" s="6">
        <v>82</v>
      </c>
      <c r="AG101" s="5">
        <v>10</v>
      </c>
      <c r="AH101" s="7">
        <f>VLOOKUP(AE101:AE101,'WR'!B1:O204,4,FALSE)</f>
        <v>0</v>
      </c>
      <c r="AI101" s="7">
        <f>VLOOKUP(AE101:AE101,'WR'!B1:O204,5,FALSE)</f>
        <v>0</v>
      </c>
      <c r="AJ101" s="7">
        <f>VLOOKUP(AE101:AE101,'WR'!B1:O204,6,FALSE)</f>
        <v>37.86965</v>
      </c>
      <c r="AK101" s="7">
        <f>VLOOKUP(AE101:AE101,'WR'!B1:O204,7,FALSE)</f>
        <v>21.47209155</v>
      </c>
      <c r="AL101" s="7">
        <f>VLOOKUP(AE101:AE101,'WR'!B1:O204,8,FALSE)</f>
        <v>278.186241557935</v>
      </c>
      <c r="AM101" s="7">
        <f>VLOOKUP(AE101:AE101,'WR'!B1:O204,9,FALSE)</f>
        <v>1.3333823505397</v>
      </c>
      <c r="AN101" s="8">
        <f>VLOOKUP(AE101:AE101,'WR'!B1:O204,13,FALSE)</f>
      </c>
      <c r="AO101" s="9">
        <f>IF(VLOOKUP(AD101:AD101,#REF!,12,FALSE)&lt;0,0,VLOOKUP(AD101:AD101,#REF!,12,FALSE))</f>
      </c>
      <c r="AP101" s="10"/>
      <c r="AQ101" s="5">
        <v>100</v>
      </c>
      <c r="AR101" s="5">
        <f>VLOOKUP(AQ101:AQ101,'Rankings'!A1:T187,18,FALSE)</f>
        <v>0</v>
      </c>
      <c r="AS101" s="9"/>
      <c r="AT101" s="9"/>
      <c r="AU101" s="7">
        <f>VLOOKUP(AR101:AR101,'TE'!B1:O98,4,FALSE)</f>
        <v>0</v>
      </c>
      <c r="AV101" s="7">
        <f>VLOOKUP(AR101:AR101,'TE'!B1:O98,5,FALSE)</f>
        <v>0</v>
      </c>
      <c r="AW101" s="7">
        <f>VLOOKUP(AR101:AR101,'TE'!B1:O98,6,FALSE)</f>
        <v>0</v>
      </c>
      <c r="AX101" s="7">
        <f>VLOOKUP(AR101:AR101,'TE'!B1:O98,7,FALSE)</f>
        <v>0</v>
      </c>
      <c r="AY101" s="8">
        <f>VLOOKUP(AR101:AR101,'TE'!B1:O98,11,FALSE)</f>
      </c>
      <c r="AZ101" s="9">
        <f>IF(VLOOKUP(AQ101:AQ101,#REF!,10,FALSE)&lt;0,0,VLOOKUP(AQ101:AQ101,#REF!,10,FALSE))</f>
      </c>
      <c r="BA101" s="11"/>
    </row>
    <row r="102" ht="13.75" customHeight="1">
      <c r="A102" s="16"/>
      <c r="B102" s="17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7"/>
      <c r="N102" s="17"/>
      <c r="O102" s="15"/>
      <c r="P102" s="5">
        <v>101</v>
      </c>
      <c r="Q102" s="5">
        <f>VLOOKUP(P102:P102,'Rankings'!A1:T187,8,FALSE)</f>
        <v>0</v>
      </c>
      <c r="R102" s="9"/>
      <c r="S102" s="9"/>
      <c r="T102" s="7">
        <f>VLOOKUP(Q102:Q102,'RB'!B1:O162,4,FALSE)</f>
        <v>0</v>
      </c>
      <c r="U102" s="7">
        <f>VLOOKUP(Q102:Q102,'RB'!B1:O162,5,FALSE)</f>
        <v>0</v>
      </c>
      <c r="V102" s="7">
        <f>VLOOKUP(Q102:Q102,'RB'!B1:O162,6,FALSE)</f>
        <v>0</v>
      </c>
      <c r="W102" s="7">
        <f>VLOOKUP(Q102:Q102,'RB'!B1:O162,7,FALSE)</f>
        <v>0</v>
      </c>
      <c r="X102" s="7">
        <f>VLOOKUP(Q102:Q102,'RB'!B1:O162,8,FALSE)</f>
        <v>0</v>
      </c>
      <c r="Y102" s="7">
        <f>VLOOKUP(Q102:Q102,'RB'!B1:O162,9,FALSE)</f>
        <v>0</v>
      </c>
      <c r="Z102" s="7">
        <f>VLOOKUP(Q102:Q102,'RB'!B1:O162,10,FALSE)</f>
        <v>0</v>
      </c>
      <c r="AA102" s="8">
        <f>VLOOKUP(Q102:Q102,'RB'!B1:O162,14,FALSE)</f>
      </c>
      <c r="AB102" s="9">
        <f>IF(VLOOKUP(P102:P102,#REF!,13,FALSE)&lt;0,0,VLOOKUP(P102:P102,#REF!,13,FALSE))</f>
      </c>
      <c r="AC102" s="10"/>
      <c r="AD102" s="5">
        <v>101</v>
      </c>
      <c r="AE102" t="s" s="6">
        <f>VLOOKUP(AD102:AD102,'Rankings'!A1:T187,13,FALSE)</f>
        <v>333</v>
      </c>
      <c r="AF102" t="s" s="6">
        <v>127</v>
      </c>
      <c r="AG102" s="5">
        <v>5</v>
      </c>
      <c r="AH102" s="7">
        <f>VLOOKUP(AE102:AE102,'WR'!B1:O204,4,FALSE)</f>
        <v>0</v>
      </c>
      <c r="AI102" s="7">
        <f>VLOOKUP(AE102:AE102,'WR'!B1:O204,5,FALSE)</f>
        <v>0</v>
      </c>
      <c r="AJ102" s="7">
        <f>VLOOKUP(AE102:AE102,'WR'!B1:O204,6,FALSE)</f>
        <v>53.60273856</v>
      </c>
      <c r="AK102" s="7">
        <f>VLOOKUP(AE102:AE102,'WR'!B1:O204,7,FALSE)</f>
        <v>30.982382887680</v>
      </c>
      <c r="AL102" s="7">
        <f>VLOOKUP(AE102:AE102,'WR'!B1:O204,8,FALSE)</f>
        <v>368.380532534515</v>
      </c>
      <c r="AM102" s="7">
        <f>VLOOKUP(AE102:AE102,'WR'!B1:O204,9,FALSE)</f>
        <v>2.23073156791296</v>
      </c>
      <c r="AN102" s="8">
        <f>VLOOKUP(AE102:AE102,'WR'!B1:O204,13,FALSE)</f>
      </c>
      <c r="AO102" s="9">
        <f>IF(VLOOKUP(AD102:AD102,#REF!,12,FALSE)&lt;0,0,VLOOKUP(AD102:AD102,#REF!,12,FALSE))</f>
      </c>
      <c r="AP102" s="19"/>
      <c r="AQ102" s="13"/>
      <c r="AR102" s="13"/>
      <c r="AS102" s="13"/>
      <c r="AT102" s="13"/>
      <c r="AU102" s="14"/>
      <c r="AV102" s="14"/>
      <c r="AW102" s="14"/>
      <c r="AX102" s="14"/>
      <c r="AY102" s="13"/>
      <c r="AZ102" s="13"/>
      <c r="BA102" s="20"/>
    </row>
    <row r="103" ht="13.75" customHeight="1">
      <c r="A103" s="16"/>
      <c r="B103" s="17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7"/>
      <c r="N103" s="17"/>
      <c r="O103" s="15"/>
      <c r="P103" s="5">
        <v>102</v>
      </c>
      <c r="Q103" s="5">
        <f>VLOOKUP(P103:P103,'Rankings'!A1:T187,8,FALSE)</f>
        <v>0</v>
      </c>
      <c r="R103" s="9"/>
      <c r="S103" s="9"/>
      <c r="T103" s="7">
        <f>VLOOKUP(Q103:Q103,'RB'!B1:O162,4,FALSE)</f>
        <v>0</v>
      </c>
      <c r="U103" s="7">
        <f>VLOOKUP(Q103:Q103,'RB'!B1:O162,5,FALSE)</f>
        <v>0</v>
      </c>
      <c r="V103" s="7">
        <f>VLOOKUP(Q103:Q103,'RB'!B1:O162,6,FALSE)</f>
        <v>0</v>
      </c>
      <c r="W103" s="7">
        <f>VLOOKUP(Q103:Q103,'RB'!B1:O162,7,FALSE)</f>
        <v>0</v>
      </c>
      <c r="X103" s="7">
        <f>VLOOKUP(Q103:Q103,'RB'!B1:O162,8,FALSE)</f>
        <v>0</v>
      </c>
      <c r="Y103" s="7">
        <f>VLOOKUP(Q103:Q103,'RB'!B1:O162,9,FALSE)</f>
        <v>0</v>
      </c>
      <c r="Z103" s="7">
        <f>VLOOKUP(Q103:Q103,'RB'!B1:O162,10,FALSE)</f>
        <v>0</v>
      </c>
      <c r="AA103" s="8">
        <f>VLOOKUP(Q103:Q103,'RB'!B1:O162,14,FALSE)</f>
      </c>
      <c r="AB103" s="9">
        <f>IF(VLOOKUP(P103:P103,#REF!,13,FALSE)&lt;0,0,VLOOKUP(P103:P103,#REF!,13,FALSE))</f>
      </c>
      <c r="AC103" s="10"/>
      <c r="AD103" s="5">
        <v>102</v>
      </c>
      <c r="AE103" t="s" s="6">
        <f>VLOOKUP(AD103:AD103,'Rankings'!A1:T187,13,FALSE)</f>
        <v>334</v>
      </c>
      <c r="AF103" t="s" s="6">
        <v>44</v>
      </c>
      <c r="AG103" s="5">
        <v>12</v>
      </c>
      <c r="AH103" s="7">
        <f>VLOOKUP(AE103:AE103,'WR'!B1:O204,4,FALSE)</f>
      </c>
      <c r="AI103" s="7">
        <f>VLOOKUP(AE103:AE103,'WR'!B1:O204,5,FALSE)</f>
      </c>
      <c r="AJ103" s="7">
        <f>VLOOKUP(AE103:AE103,'WR'!B1:O204,6,FALSE)</f>
      </c>
      <c r="AK103" s="7">
        <f>VLOOKUP(AE103:AE103,'WR'!B1:O204,7,FALSE)</f>
      </c>
      <c r="AL103" s="7">
        <f>VLOOKUP(AE103:AE103,'WR'!B1:O204,8,FALSE)</f>
      </c>
      <c r="AM103" s="7">
        <f>VLOOKUP(AE103:AE103,'WR'!B1:O204,9,FALSE)</f>
      </c>
      <c r="AN103" s="8">
        <f>VLOOKUP(AE103:AE103,'WR'!B1:O204,13,FALSE)</f>
      </c>
      <c r="AO103" s="9">
        <f>IF(VLOOKUP(AD103:AD103,#REF!,12,FALSE)&lt;0,0,VLOOKUP(AD103:AD103,#REF!,12,FALSE))</f>
      </c>
      <c r="AP103" s="19"/>
      <c r="AQ103" s="17"/>
      <c r="AR103" s="17"/>
      <c r="AS103" s="17"/>
      <c r="AT103" s="17"/>
      <c r="AU103" s="18"/>
      <c r="AV103" s="18"/>
      <c r="AW103" s="18"/>
      <c r="AX103" s="18"/>
      <c r="AY103" s="17"/>
      <c r="AZ103" s="17"/>
      <c r="BA103" s="20"/>
    </row>
    <row r="104" ht="13.75" customHeight="1">
      <c r="A104" s="16"/>
      <c r="B104" s="17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7"/>
      <c r="N104" s="17"/>
      <c r="O104" s="15"/>
      <c r="P104" s="5">
        <v>103</v>
      </c>
      <c r="Q104" s="5">
        <f>VLOOKUP(P104:P104,'Rankings'!A1:T187,8,FALSE)</f>
        <v>0</v>
      </c>
      <c r="R104" s="9"/>
      <c r="S104" s="9"/>
      <c r="T104" s="7">
        <f>VLOOKUP(Q104:Q104,'RB'!B1:O162,4,FALSE)</f>
        <v>0</v>
      </c>
      <c r="U104" s="7">
        <f>VLOOKUP(Q104:Q104,'RB'!B1:O162,5,FALSE)</f>
        <v>0</v>
      </c>
      <c r="V104" s="7">
        <f>VLOOKUP(Q104:Q104,'RB'!B1:O162,6,FALSE)</f>
        <v>0</v>
      </c>
      <c r="W104" s="7">
        <f>VLOOKUP(Q104:Q104,'RB'!B1:O162,7,FALSE)</f>
        <v>0</v>
      </c>
      <c r="X104" s="7">
        <f>VLOOKUP(Q104:Q104,'RB'!B1:O162,8,FALSE)</f>
        <v>0</v>
      </c>
      <c r="Y104" s="7">
        <f>VLOOKUP(Q104:Q104,'RB'!B1:O162,9,FALSE)</f>
        <v>0</v>
      </c>
      <c r="Z104" s="7">
        <f>VLOOKUP(Q104:Q104,'RB'!B1:O162,10,FALSE)</f>
        <v>0</v>
      </c>
      <c r="AA104" s="8">
        <f>VLOOKUP(Q104:Q104,'RB'!B1:O162,14,FALSE)</f>
      </c>
      <c r="AB104" s="9">
        <f>IF(VLOOKUP(P104:P104,#REF!,13,FALSE)&lt;0,0,VLOOKUP(P104:P104,#REF!,13,FALSE))</f>
      </c>
      <c r="AC104" s="10"/>
      <c r="AD104" s="5">
        <v>103</v>
      </c>
      <c r="AE104" t="s" s="6">
        <f>VLOOKUP(AD104:AD104,'Rankings'!A1:T187,13,FALSE)</f>
        <v>335</v>
      </c>
      <c r="AF104" t="s" s="6">
        <v>33</v>
      </c>
      <c r="AG104" s="5">
        <v>5</v>
      </c>
      <c r="AH104" s="7">
        <f>VLOOKUP(AE104:AE104,'WR'!B1:O204,4,FALSE)</f>
        <v>0</v>
      </c>
      <c r="AI104" s="7">
        <f>VLOOKUP(AE104:AE104,'WR'!B1:O204,5,FALSE)</f>
        <v>0</v>
      </c>
      <c r="AJ104" s="7">
        <f>VLOOKUP(AE104:AE104,'WR'!B1:O204,6,FALSE)</f>
        <v>50.377341</v>
      </c>
      <c r="AK104" s="7">
        <f>VLOOKUP(AE104:AE104,'WR'!B1:O204,7,FALSE)</f>
        <v>35.465648064</v>
      </c>
      <c r="AL104" s="7">
        <f>VLOOKUP(AE104:AE104,'WR'!B1:O204,8,FALSE)</f>
        <v>425.485054627507</v>
      </c>
      <c r="AM104" s="7">
        <f>VLOOKUP(AE104:AE104,'WR'!B1:O204,9,FALSE)</f>
        <v>2.588992308672</v>
      </c>
      <c r="AN104" s="8">
        <f>VLOOKUP(AE104:AE104,'WR'!B1:O204,13,FALSE)</f>
      </c>
      <c r="AO104" s="9">
        <f>IF(VLOOKUP(AD104:AD104,#REF!,12,FALSE)&lt;0,0,VLOOKUP(AD104:AD104,#REF!,12,FALSE))</f>
      </c>
      <c r="AP104" s="19"/>
      <c r="AQ104" s="17"/>
      <c r="AR104" s="17"/>
      <c r="AS104" s="17"/>
      <c r="AT104" s="17"/>
      <c r="AU104" s="18"/>
      <c r="AV104" s="18"/>
      <c r="AW104" s="18"/>
      <c r="AX104" s="18"/>
      <c r="AY104" s="17"/>
      <c r="AZ104" s="17"/>
      <c r="BA104" s="20"/>
    </row>
    <row r="105" ht="13.75" customHeight="1">
      <c r="A105" s="16"/>
      <c r="B105" s="17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7"/>
      <c r="N105" s="17"/>
      <c r="O105" s="15"/>
      <c r="P105" s="5">
        <v>104</v>
      </c>
      <c r="Q105" s="5">
        <f>VLOOKUP(P105:P105,'Rankings'!A1:T187,8,FALSE)</f>
        <v>0</v>
      </c>
      <c r="R105" s="9"/>
      <c r="S105" s="9"/>
      <c r="T105" s="7">
        <f>VLOOKUP(Q105:Q105,'RB'!B1:O162,4,FALSE)</f>
        <v>0</v>
      </c>
      <c r="U105" s="7">
        <f>VLOOKUP(Q105:Q105,'RB'!B1:O162,5,FALSE)</f>
        <v>0</v>
      </c>
      <c r="V105" s="7">
        <f>VLOOKUP(Q105:Q105,'RB'!B1:O162,6,FALSE)</f>
        <v>0</v>
      </c>
      <c r="W105" s="7">
        <f>VLOOKUP(Q105:Q105,'RB'!B1:O162,7,FALSE)</f>
        <v>0</v>
      </c>
      <c r="X105" s="7">
        <f>VLOOKUP(Q105:Q105,'RB'!B1:O162,8,FALSE)</f>
        <v>0</v>
      </c>
      <c r="Y105" s="7">
        <f>VLOOKUP(Q105:Q105,'RB'!B1:O162,9,FALSE)</f>
        <v>0</v>
      </c>
      <c r="Z105" s="7">
        <f>VLOOKUP(Q105:Q105,'RB'!B1:O162,10,FALSE)</f>
        <v>0</v>
      </c>
      <c r="AA105" s="8">
        <f>VLOOKUP(Q105:Q105,'RB'!B1:O162,14,FALSE)</f>
      </c>
      <c r="AB105" s="9">
        <f>IF(VLOOKUP(P105:P105,#REF!,13,FALSE)&lt;0,0,VLOOKUP(P105:P105,#REF!,13,FALSE))</f>
      </c>
      <c r="AC105" s="10"/>
      <c r="AD105" s="5">
        <v>104</v>
      </c>
      <c r="AE105" t="s" s="6">
        <f>VLOOKUP(AD105:AD105,'Rankings'!A1:T187,13,FALSE)</f>
        <v>336</v>
      </c>
      <c r="AF105" t="s" s="6">
        <v>35</v>
      </c>
      <c r="AG105" s="5">
        <v>14</v>
      </c>
      <c r="AH105" s="7">
        <f>VLOOKUP(AE105:AE105,'WR'!B1:O204,4,FALSE)</f>
      </c>
      <c r="AI105" s="7">
        <f>VLOOKUP(AE105:AE105,'WR'!B1:O204,5,FALSE)</f>
      </c>
      <c r="AJ105" s="7">
        <f>VLOOKUP(AE105:AE105,'WR'!B1:O204,6,FALSE)</f>
      </c>
      <c r="AK105" s="7">
        <f>VLOOKUP(AE105:AE105,'WR'!B1:O204,7,FALSE)</f>
      </c>
      <c r="AL105" s="7">
        <f>VLOOKUP(AE105:AE105,'WR'!B1:O204,8,FALSE)</f>
      </c>
      <c r="AM105" s="7">
        <f>VLOOKUP(AE105:AE105,'WR'!B1:O204,9,FALSE)</f>
      </c>
      <c r="AN105" s="8">
        <f>VLOOKUP(AE105:AE105,'WR'!B1:O204,13,FALSE)</f>
      </c>
      <c r="AO105" s="9">
        <f>IF(VLOOKUP(AD105:AD105,#REF!,12,FALSE)&lt;0,0,VLOOKUP(AD105:AD105,#REF!,12,FALSE))</f>
      </c>
      <c r="AP105" s="19"/>
      <c r="AQ105" s="17"/>
      <c r="AR105" s="17"/>
      <c r="AS105" s="17"/>
      <c r="AT105" s="17"/>
      <c r="AU105" s="18"/>
      <c r="AV105" s="18"/>
      <c r="AW105" s="18"/>
      <c r="AX105" s="18"/>
      <c r="AY105" s="17"/>
      <c r="AZ105" s="17"/>
      <c r="BA105" s="20"/>
    </row>
    <row r="106" ht="13.75" customHeight="1">
      <c r="A106" s="16"/>
      <c r="B106" s="17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7"/>
      <c r="N106" s="17"/>
      <c r="O106" s="15"/>
      <c r="P106" s="5">
        <v>105</v>
      </c>
      <c r="Q106" s="5">
        <f>VLOOKUP(P106:P106,'Rankings'!A1:T187,8,FALSE)</f>
        <v>0</v>
      </c>
      <c r="R106" s="9"/>
      <c r="S106" s="9"/>
      <c r="T106" s="7">
        <f>VLOOKUP(Q106:Q106,'RB'!B1:O162,4,FALSE)</f>
        <v>0</v>
      </c>
      <c r="U106" s="7">
        <f>VLOOKUP(Q106:Q106,'RB'!B1:O162,5,FALSE)</f>
        <v>0</v>
      </c>
      <c r="V106" s="7">
        <f>VLOOKUP(Q106:Q106,'RB'!B1:O162,6,FALSE)</f>
        <v>0</v>
      </c>
      <c r="W106" s="7">
        <f>VLOOKUP(Q106:Q106,'RB'!B1:O162,7,FALSE)</f>
        <v>0</v>
      </c>
      <c r="X106" s="7">
        <f>VLOOKUP(Q106:Q106,'RB'!B1:O162,8,FALSE)</f>
        <v>0</v>
      </c>
      <c r="Y106" s="7">
        <f>VLOOKUP(Q106:Q106,'RB'!B1:O162,9,FALSE)</f>
        <v>0</v>
      </c>
      <c r="Z106" s="7">
        <f>VLOOKUP(Q106:Q106,'RB'!B1:O162,10,FALSE)</f>
        <v>0</v>
      </c>
      <c r="AA106" s="8">
        <f>VLOOKUP(Q106:Q106,'RB'!B1:O162,14,FALSE)</f>
      </c>
      <c r="AB106" s="9">
        <f>IF(VLOOKUP(P106:P106,#REF!,13,FALSE)&lt;0,0,VLOOKUP(P106:P106,#REF!,13,FALSE))</f>
      </c>
      <c r="AC106" s="10"/>
      <c r="AD106" s="5">
        <v>105</v>
      </c>
      <c r="AE106" t="s" s="6">
        <f>VLOOKUP(AD106:AD106,'Rankings'!A1:T187,13,FALSE)</f>
        <v>337</v>
      </c>
      <c r="AF106" t="s" s="6">
        <v>140</v>
      </c>
      <c r="AG106" s="5">
        <v>14</v>
      </c>
      <c r="AH106" s="7">
        <f>VLOOKUP(AE106:AE106,'WR'!B1:O204,4,FALSE)</f>
        <v>0</v>
      </c>
      <c r="AI106" s="7">
        <f>VLOOKUP(AE106:AE106,'WR'!B1:O204,5,FALSE)</f>
        <v>0</v>
      </c>
      <c r="AJ106" s="7">
        <f>VLOOKUP(AE106:AE106,'WR'!B1:O204,6,FALSE)</f>
        <v>59.0945367839199</v>
      </c>
      <c r="AK106" s="7">
        <f>VLOOKUP(AE106:AE106,'WR'!B1:O204,7,FALSE)</f>
        <v>34.688493092161</v>
      </c>
      <c r="AL106" s="7">
        <f>VLOOKUP(AE106:AE106,'WR'!B1:O204,8,FALSE)</f>
        <v>459.275648540212</v>
      </c>
      <c r="AM106" s="7">
        <f>VLOOKUP(AE106:AE106,'WR'!B1:O204,9,FALSE)</f>
        <v>2.42819451645127</v>
      </c>
      <c r="AN106" s="8">
        <f>VLOOKUP(AE106:AE106,'WR'!B1:O204,13,FALSE)</f>
      </c>
      <c r="AO106" s="9">
        <f>IF(VLOOKUP(AD106:AD106,#REF!,12,FALSE)&lt;0,0,VLOOKUP(AD106:AD106,#REF!,12,FALSE))</f>
      </c>
      <c r="AP106" s="19"/>
      <c r="AQ106" s="17"/>
      <c r="AR106" s="17"/>
      <c r="AS106" s="17"/>
      <c r="AT106" s="17"/>
      <c r="AU106" s="18"/>
      <c r="AV106" s="18"/>
      <c r="AW106" s="18"/>
      <c r="AX106" s="18"/>
      <c r="AY106" s="17"/>
      <c r="AZ106" s="17"/>
      <c r="BA106" s="20"/>
    </row>
    <row r="107" ht="13.75" customHeight="1">
      <c r="A107" s="16"/>
      <c r="B107" s="17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7"/>
      <c r="N107" s="17"/>
      <c r="O107" s="15"/>
      <c r="P107" s="5">
        <v>106</v>
      </c>
      <c r="Q107" s="5">
        <f>VLOOKUP(P107:P107,'Rankings'!A1:T187,8,FALSE)</f>
        <v>0</v>
      </c>
      <c r="R107" s="9"/>
      <c r="S107" s="9"/>
      <c r="T107" s="7">
        <f>VLOOKUP(Q107:Q107,'RB'!B1:O162,4,FALSE)</f>
        <v>0</v>
      </c>
      <c r="U107" s="7">
        <f>VLOOKUP(Q107:Q107,'RB'!B1:O162,5,FALSE)</f>
        <v>0</v>
      </c>
      <c r="V107" s="7">
        <f>VLOOKUP(Q107:Q107,'RB'!B1:O162,6,FALSE)</f>
        <v>0</v>
      </c>
      <c r="W107" s="7">
        <f>VLOOKUP(Q107:Q107,'RB'!B1:O162,7,FALSE)</f>
        <v>0</v>
      </c>
      <c r="X107" s="7">
        <f>VLOOKUP(Q107:Q107,'RB'!B1:O162,8,FALSE)</f>
        <v>0</v>
      </c>
      <c r="Y107" s="7">
        <f>VLOOKUP(Q107:Q107,'RB'!B1:O162,9,FALSE)</f>
        <v>0</v>
      </c>
      <c r="Z107" s="7">
        <f>VLOOKUP(Q107:Q107,'RB'!B1:O162,10,FALSE)</f>
        <v>0</v>
      </c>
      <c r="AA107" s="8">
        <f>VLOOKUP(Q107:Q107,'RB'!B1:O162,14,FALSE)</f>
      </c>
      <c r="AB107" s="9">
        <f>IF(VLOOKUP(P107:P107,#REF!,13,FALSE)&lt;0,0,VLOOKUP(P107:P107,#REF!,13,FALSE))</f>
      </c>
      <c r="AC107" s="10"/>
      <c r="AD107" s="5">
        <v>106</v>
      </c>
      <c r="AE107" t="s" s="6">
        <f>VLOOKUP(AD107:AD107,'Rankings'!A1:T187,13,FALSE)</f>
        <v>338</v>
      </c>
      <c r="AF107" t="s" s="6">
        <v>145</v>
      </c>
      <c r="AG107" s="5">
        <v>11</v>
      </c>
      <c r="AH107" s="7">
        <f>VLOOKUP(AE107:AE107,'WR'!B1:O204,4,FALSE)</f>
      </c>
      <c r="AI107" s="7">
        <f>VLOOKUP(AE107:AE107,'WR'!B1:O204,5,FALSE)</f>
      </c>
      <c r="AJ107" s="7">
        <f>VLOOKUP(AE107:AE107,'WR'!B1:O204,6,FALSE)</f>
      </c>
      <c r="AK107" s="7">
        <f>VLOOKUP(AE107:AE107,'WR'!B1:O204,7,FALSE)</f>
      </c>
      <c r="AL107" s="7">
        <f>VLOOKUP(AE107:AE107,'WR'!B1:O204,8,FALSE)</f>
      </c>
      <c r="AM107" s="7">
        <f>VLOOKUP(AE107:AE107,'WR'!B1:O204,9,FALSE)</f>
      </c>
      <c r="AN107" s="8">
        <f>VLOOKUP(AE107:AE107,'WR'!B1:O204,13,FALSE)</f>
      </c>
      <c r="AO107" s="9">
        <f>IF(VLOOKUP(AD107:AD107,#REF!,12,FALSE)&lt;0,0,VLOOKUP(AD107:AD107,#REF!,12,FALSE))</f>
      </c>
      <c r="AP107" s="19"/>
      <c r="AQ107" s="17"/>
      <c r="AR107" s="17"/>
      <c r="AS107" s="17"/>
      <c r="AT107" s="17"/>
      <c r="AU107" s="18"/>
      <c r="AV107" s="18"/>
      <c r="AW107" s="18"/>
      <c r="AX107" s="18"/>
      <c r="AY107" s="17"/>
      <c r="AZ107" s="17"/>
      <c r="BA107" s="20"/>
    </row>
    <row r="108" ht="13.75" customHeight="1">
      <c r="A108" s="16"/>
      <c r="B108" s="17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7"/>
      <c r="N108" s="17"/>
      <c r="O108" s="15"/>
      <c r="P108" s="5">
        <v>107</v>
      </c>
      <c r="Q108" s="5">
        <f>VLOOKUP(P108:P108,'Rankings'!A1:T187,8,FALSE)</f>
        <v>0</v>
      </c>
      <c r="R108" s="9"/>
      <c r="S108" s="9"/>
      <c r="T108" s="7">
        <f>VLOOKUP(Q108:Q108,'RB'!B1:O162,4,FALSE)</f>
        <v>0</v>
      </c>
      <c r="U108" s="7">
        <f>VLOOKUP(Q108:Q108,'RB'!B1:O162,5,FALSE)</f>
        <v>0</v>
      </c>
      <c r="V108" s="7">
        <f>VLOOKUP(Q108:Q108,'RB'!B1:O162,6,FALSE)</f>
        <v>0</v>
      </c>
      <c r="W108" s="7">
        <f>VLOOKUP(Q108:Q108,'RB'!B1:O162,7,FALSE)</f>
        <v>0</v>
      </c>
      <c r="X108" s="7">
        <f>VLOOKUP(Q108:Q108,'RB'!B1:O162,8,FALSE)</f>
        <v>0</v>
      </c>
      <c r="Y108" s="7">
        <f>VLOOKUP(Q108:Q108,'RB'!B1:O162,9,FALSE)</f>
        <v>0</v>
      </c>
      <c r="Z108" s="7">
        <f>VLOOKUP(Q108:Q108,'RB'!B1:O162,10,FALSE)</f>
        <v>0</v>
      </c>
      <c r="AA108" s="8">
        <f>VLOOKUP(Q108:Q108,'RB'!B1:O162,14,FALSE)</f>
      </c>
      <c r="AB108" s="9">
        <f>IF(VLOOKUP(P108:P108,#REF!,13,FALSE)&lt;0,0,VLOOKUP(P108:P108,#REF!,13,FALSE))</f>
      </c>
      <c r="AC108" s="10"/>
      <c r="AD108" s="5">
        <v>107</v>
      </c>
      <c r="AE108" t="s" s="6">
        <f>VLOOKUP(AD108:AD108,'Rankings'!A1:T187,13,FALSE)</f>
        <v>339</v>
      </c>
      <c r="AF108" t="s" s="6">
        <v>25</v>
      </c>
      <c r="AG108" s="5">
        <v>6</v>
      </c>
      <c r="AH108" s="7">
        <f>VLOOKUP(AE108:AE108,'WR'!B1:O204,4,FALSE)</f>
        <v>0</v>
      </c>
      <c r="AI108" s="7">
        <f>VLOOKUP(AE108:AE108,'WR'!B1:O204,5,FALSE)</f>
        <v>0</v>
      </c>
      <c r="AJ108" s="7">
        <f>VLOOKUP(AE108:AE108,'WR'!B1:O204,6,FALSE)</f>
        <v>25.843776</v>
      </c>
      <c r="AK108" s="7">
        <f>VLOOKUP(AE108:AE108,'WR'!B1:O204,7,FALSE)</f>
        <v>16.100672448</v>
      </c>
      <c r="AL108" s="7">
        <f>VLOOKUP(AE108:AE108,'WR'!B1:O204,8,FALSE)</f>
        <v>166.158939663360</v>
      </c>
      <c r="AM108" s="7">
        <f>VLOOKUP(AE108:AE108,'WR'!B1:O204,9,FALSE)</f>
        <v>1.320255140736</v>
      </c>
      <c r="AN108" s="8">
        <f>VLOOKUP(AE108:AE108,'WR'!B1:O204,13,FALSE)</f>
      </c>
      <c r="AO108" s="9">
        <f>IF(VLOOKUP(AD108:AD108,#REF!,12,FALSE)&lt;0,0,VLOOKUP(AD108:AD108,#REF!,12,FALSE))</f>
      </c>
      <c r="AP108" s="19"/>
      <c r="AQ108" s="17"/>
      <c r="AR108" s="17"/>
      <c r="AS108" s="17"/>
      <c r="AT108" s="17"/>
      <c r="AU108" s="18"/>
      <c r="AV108" s="18"/>
      <c r="AW108" s="18"/>
      <c r="AX108" s="18"/>
      <c r="AY108" s="17"/>
      <c r="AZ108" s="17"/>
      <c r="BA108" s="20"/>
    </row>
    <row r="109" ht="13.75" customHeight="1">
      <c r="A109" s="16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7"/>
      <c r="N109" s="17"/>
      <c r="O109" s="15"/>
      <c r="P109" s="5">
        <v>108</v>
      </c>
      <c r="Q109" s="5">
        <f>VLOOKUP(P109:P109,'Rankings'!A1:T187,8,FALSE)</f>
        <v>0</v>
      </c>
      <c r="R109" s="9"/>
      <c r="S109" s="9"/>
      <c r="T109" s="7">
        <f>VLOOKUP(Q109:Q109,'RB'!B1:O162,4,FALSE)</f>
        <v>0</v>
      </c>
      <c r="U109" s="7">
        <f>VLOOKUP(Q109:Q109,'RB'!B1:O162,5,FALSE)</f>
        <v>0</v>
      </c>
      <c r="V109" s="7">
        <f>VLOOKUP(Q109:Q109,'RB'!B1:O162,6,FALSE)</f>
        <v>0</v>
      </c>
      <c r="W109" s="7">
        <f>VLOOKUP(Q109:Q109,'RB'!B1:O162,7,FALSE)</f>
        <v>0</v>
      </c>
      <c r="X109" s="7">
        <f>VLOOKUP(Q109:Q109,'RB'!B1:O162,8,FALSE)</f>
        <v>0</v>
      </c>
      <c r="Y109" s="7">
        <f>VLOOKUP(Q109:Q109,'RB'!B1:O162,9,FALSE)</f>
        <v>0</v>
      </c>
      <c r="Z109" s="7">
        <f>VLOOKUP(Q109:Q109,'RB'!B1:O162,10,FALSE)</f>
        <v>0</v>
      </c>
      <c r="AA109" s="8">
        <f>VLOOKUP(Q109:Q109,'RB'!B1:O162,14,FALSE)</f>
      </c>
      <c r="AB109" s="9">
        <f>IF(VLOOKUP(P109:P109,#REF!,13,FALSE)&lt;0,0,VLOOKUP(P109:P109,#REF!,13,FALSE))</f>
      </c>
      <c r="AC109" s="10"/>
      <c r="AD109" s="5">
        <v>108</v>
      </c>
      <c r="AE109" t="s" s="6">
        <f>VLOOKUP(AD109:AD109,'Rankings'!A1:T187,13,FALSE)</f>
        <v>340</v>
      </c>
      <c r="AF109" t="s" s="6">
        <v>127</v>
      </c>
      <c r="AG109" s="5">
        <v>5</v>
      </c>
      <c r="AH109" s="7">
        <f>VLOOKUP(AE109:AE109,'WR'!B1:O204,4,FALSE)</f>
        <v>0</v>
      </c>
      <c r="AI109" s="7">
        <f>VLOOKUP(AE109:AE109,'WR'!B1:O204,5,FALSE)</f>
        <v>0</v>
      </c>
      <c r="AJ109" s="7">
        <f>VLOOKUP(AE109:AE109,'WR'!B1:O204,6,FALSE)</f>
        <v>41.31877764</v>
      </c>
      <c r="AK109" s="7">
        <f>VLOOKUP(AE109:AE109,'WR'!B1:O204,7,FALSE)</f>
        <v>24.708629028720</v>
      </c>
      <c r="AL109" s="7">
        <f>VLOOKUP(AE109:AE109,'WR'!B1:O204,8,FALSE)</f>
        <v>321.459263663647</v>
      </c>
      <c r="AM109" s="7">
        <f>VLOOKUP(AE109:AE109,'WR'!B1:O204,9,FALSE)</f>
        <v>1.77902129006784</v>
      </c>
      <c r="AN109" s="8">
        <f>VLOOKUP(AE109:AE109,'WR'!B1:O204,13,FALSE)</f>
      </c>
      <c r="AO109" s="9">
        <f>IF(VLOOKUP(AD109:AD109,#REF!,12,FALSE)&lt;0,0,VLOOKUP(AD109:AD109,#REF!,12,FALSE))</f>
      </c>
      <c r="AP109" s="19"/>
      <c r="AQ109" s="17"/>
      <c r="AR109" s="17"/>
      <c r="AS109" s="17"/>
      <c r="AT109" s="17"/>
      <c r="AU109" s="18"/>
      <c r="AV109" s="18"/>
      <c r="AW109" s="18"/>
      <c r="AX109" s="18"/>
      <c r="AY109" s="17"/>
      <c r="AZ109" s="17"/>
      <c r="BA109" s="20"/>
    </row>
    <row r="110" ht="13.75" customHeight="1">
      <c r="A110" s="16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7"/>
      <c r="N110" s="17"/>
      <c r="O110" s="15"/>
      <c r="P110" s="5">
        <v>109</v>
      </c>
      <c r="Q110" s="5">
        <f>VLOOKUP(P110:P110,'Rankings'!A1:T187,8,FALSE)</f>
        <v>0</v>
      </c>
      <c r="R110" s="9"/>
      <c r="S110" s="9"/>
      <c r="T110" s="7">
        <f>VLOOKUP(Q110:Q110,'RB'!B1:O162,4,FALSE)</f>
        <v>0</v>
      </c>
      <c r="U110" s="7">
        <f>VLOOKUP(Q110:Q110,'RB'!B1:O162,5,FALSE)</f>
        <v>0</v>
      </c>
      <c r="V110" s="7">
        <f>VLOOKUP(Q110:Q110,'RB'!B1:O162,6,FALSE)</f>
        <v>0</v>
      </c>
      <c r="W110" s="7">
        <f>VLOOKUP(Q110:Q110,'RB'!B1:O162,7,FALSE)</f>
        <v>0</v>
      </c>
      <c r="X110" s="7">
        <f>VLOOKUP(Q110:Q110,'RB'!B1:O162,8,FALSE)</f>
        <v>0</v>
      </c>
      <c r="Y110" s="7">
        <f>VLOOKUP(Q110:Q110,'RB'!B1:O162,9,FALSE)</f>
        <v>0</v>
      </c>
      <c r="Z110" s="7">
        <f>VLOOKUP(Q110:Q110,'RB'!B1:O162,10,FALSE)</f>
        <v>0</v>
      </c>
      <c r="AA110" s="8">
        <f>VLOOKUP(Q110:Q110,'RB'!B1:O162,14,FALSE)</f>
      </c>
      <c r="AB110" s="9">
        <f>IF(VLOOKUP(P110:P110,#REF!,13,FALSE)&lt;0,0,VLOOKUP(P110:P110,#REF!,13,FALSE))</f>
      </c>
      <c r="AC110" s="10"/>
      <c r="AD110" s="5">
        <v>109</v>
      </c>
      <c r="AE110" t="s" s="6">
        <f>VLOOKUP(AD110:AD110,'Rankings'!A1:T187,13,FALSE)</f>
        <v>341</v>
      </c>
      <c r="AF110" t="s" s="6">
        <v>102</v>
      </c>
      <c r="AG110" s="5">
        <v>14</v>
      </c>
      <c r="AH110" s="7">
        <f>VLOOKUP(AE110:AE110,'WR'!B1:O204,4,FALSE)</f>
        <v>0</v>
      </c>
      <c r="AI110" s="7">
        <f>VLOOKUP(AE110:AE110,'WR'!B1:O204,5,FALSE)</f>
        <v>0</v>
      </c>
      <c r="AJ110" s="7">
        <f>VLOOKUP(AE110:AE110,'WR'!B1:O204,6,FALSE)</f>
        <v>13.60519104</v>
      </c>
      <c r="AK110" s="7">
        <f>VLOOKUP(AE110:AE110,'WR'!B1:O204,7,FALSE)</f>
        <v>8.040667904639999</v>
      </c>
      <c r="AL110" s="7">
        <f>VLOOKUP(AE110:AE110,'WR'!B1:O204,8,FALSE)</f>
        <v>97.93533507851519</v>
      </c>
      <c r="AM110" s="7">
        <f>VLOOKUP(AE110:AE110,'WR'!B1:O204,9,FALSE)</f>
        <v>0.47439940637376</v>
      </c>
      <c r="AN110" s="8">
        <f>VLOOKUP(AE110:AE110,'WR'!B1:O204,13,FALSE)</f>
      </c>
      <c r="AO110" s="9">
        <f>IF(VLOOKUP(AD110:AD110,#REF!,12,FALSE)&lt;0,0,VLOOKUP(AD110:AD110,#REF!,12,FALSE))</f>
      </c>
      <c r="AP110" s="19"/>
      <c r="AQ110" s="17"/>
      <c r="AR110" s="17"/>
      <c r="AS110" s="17"/>
      <c r="AT110" s="17"/>
      <c r="AU110" s="18"/>
      <c r="AV110" s="18"/>
      <c r="AW110" s="18"/>
      <c r="AX110" s="18"/>
      <c r="AY110" s="17"/>
      <c r="AZ110" s="17"/>
      <c r="BA110" s="20"/>
    </row>
    <row r="111" ht="13.75" customHeight="1">
      <c r="A111" s="16"/>
      <c r="B111" s="17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7"/>
      <c r="N111" s="17"/>
      <c r="O111" s="15"/>
      <c r="P111" s="5">
        <v>110</v>
      </c>
      <c r="Q111" s="5">
        <f>VLOOKUP(P111:P111,'Rankings'!A1:T187,8,FALSE)</f>
        <v>0</v>
      </c>
      <c r="R111" s="9"/>
      <c r="S111" s="9"/>
      <c r="T111" s="7">
        <f>VLOOKUP(Q111:Q111,'RB'!B1:O162,4,FALSE)</f>
        <v>0</v>
      </c>
      <c r="U111" s="7">
        <f>VLOOKUP(Q111:Q111,'RB'!B1:O162,5,FALSE)</f>
        <v>0</v>
      </c>
      <c r="V111" s="7">
        <f>VLOOKUP(Q111:Q111,'RB'!B1:O162,6,FALSE)</f>
        <v>0</v>
      </c>
      <c r="W111" s="7">
        <f>VLOOKUP(Q111:Q111,'RB'!B1:O162,7,FALSE)</f>
        <v>0</v>
      </c>
      <c r="X111" s="7">
        <f>VLOOKUP(Q111:Q111,'RB'!B1:O162,8,FALSE)</f>
        <v>0</v>
      </c>
      <c r="Y111" s="7">
        <f>VLOOKUP(Q111:Q111,'RB'!B1:O162,9,FALSE)</f>
        <v>0</v>
      </c>
      <c r="Z111" s="7">
        <f>VLOOKUP(Q111:Q111,'RB'!B1:O162,10,FALSE)</f>
        <v>0</v>
      </c>
      <c r="AA111" s="8">
        <f>VLOOKUP(Q111:Q111,'RB'!B1:O162,14,FALSE)</f>
      </c>
      <c r="AB111" s="9">
        <f>IF(VLOOKUP(P111:P111,#REF!,13,FALSE)&lt;0,0,VLOOKUP(P111:P111,#REF!,13,FALSE))</f>
      </c>
      <c r="AC111" s="10"/>
      <c r="AD111" s="5">
        <v>110</v>
      </c>
      <c r="AE111" t="s" s="6">
        <f>VLOOKUP(AD111:AD111,'Rankings'!A1:T187,13,FALSE)</f>
        <v>342</v>
      </c>
      <c r="AF111" t="s" s="6">
        <v>97</v>
      </c>
      <c r="AG111" s="5">
        <v>12</v>
      </c>
      <c r="AH111" s="7">
        <f>VLOOKUP(AE111:AE111,'WR'!B1:O204,4,FALSE)</f>
        <v>0</v>
      </c>
      <c r="AI111" s="7">
        <f>VLOOKUP(AE111:AE111,'WR'!B1:O204,5,FALSE)</f>
        <v>0</v>
      </c>
      <c r="AJ111" s="7">
        <f>VLOOKUP(AE111:AE111,'WR'!B1:O204,6,FALSE)</f>
        <v>50.069965176</v>
      </c>
      <c r="AK111" s="7">
        <f>VLOOKUP(AE111:AE111,'WR'!B1:O204,7,FALSE)</f>
        <v>30.0419791056</v>
      </c>
      <c r="AL111" s="7">
        <f>VLOOKUP(AE111:AE111,'WR'!B1:O204,8,FALSE)</f>
        <v>335.268486818496</v>
      </c>
      <c r="AM111" s="7">
        <f>VLOOKUP(AE111:AE111,'WR'!B1:O204,9,FALSE)</f>
        <v>2.43124290880795</v>
      </c>
      <c r="AN111" s="8">
        <f>VLOOKUP(AE111:AE111,'WR'!B1:O204,13,FALSE)</f>
      </c>
      <c r="AO111" s="9">
        <f>IF(VLOOKUP(AD111:AD111,#REF!,12,FALSE)&lt;0,0,VLOOKUP(AD111:AD111,#REF!,12,FALSE))</f>
      </c>
      <c r="AP111" s="19"/>
      <c r="AQ111" s="17"/>
      <c r="AR111" s="17"/>
      <c r="AS111" s="17"/>
      <c r="AT111" s="17"/>
      <c r="AU111" s="18"/>
      <c r="AV111" s="18"/>
      <c r="AW111" s="18"/>
      <c r="AX111" s="18"/>
      <c r="AY111" s="17"/>
      <c r="AZ111" s="17"/>
      <c r="BA111" s="20"/>
    </row>
    <row r="112" ht="13.75" customHeight="1">
      <c r="A112" s="16"/>
      <c r="B112" s="17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7"/>
      <c r="N112" s="17"/>
      <c r="O112" s="15"/>
      <c r="P112" s="5">
        <v>111</v>
      </c>
      <c r="Q112" s="5">
        <f>VLOOKUP(P112:P112,'Rankings'!A1:T187,8,FALSE)</f>
        <v>0</v>
      </c>
      <c r="R112" s="9"/>
      <c r="S112" s="9"/>
      <c r="T112" s="7">
        <f>VLOOKUP(Q112:Q112,'RB'!B1:O162,4,FALSE)</f>
        <v>0</v>
      </c>
      <c r="U112" s="7">
        <f>VLOOKUP(Q112:Q112,'RB'!B1:O162,5,FALSE)</f>
        <v>0</v>
      </c>
      <c r="V112" s="7">
        <f>VLOOKUP(Q112:Q112,'RB'!B1:O162,6,FALSE)</f>
        <v>0</v>
      </c>
      <c r="W112" s="7">
        <f>VLOOKUP(Q112:Q112,'RB'!B1:O162,7,FALSE)</f>
        <v>0</v>
      </c>
      <c r="X112" s="7">
        <f>VLOOKUP(Q112:Q112,'RB'!B1:O162,8,FALSE)</f>
        <v>0</v>
      </c>
      <c r="Y112" s="7">
        <f>VLOOKUP(Q112:Q112,'RB'!B1:O162,9,FALSE)</f>
        <v>0</v>
      </c>
      <c r="Z112" s="7">
        <f>VLOOKUP(Q112:Q112,'RB'!B1:O162,10,FALSE)</f>
        <v>0</v>
      </c>
      <c r="AA112" s="8">
        <f>VLOOKUP(Q112:Q112,'RB'!B1:O162,14,FALSE)</f>
      </c>
      <c r="AB112" s="9">
        <f>IF(VLOOKUP(P112:P112,#REF!,13,FALSE)&lt;0,0,VLOOKUP(P112:P112,#REF!,13,FALSE))</f>
      </c>
      <c r="AC112" s="10"/>
      <c r="AD112" s="5">
        <v>111</v>
      </c>
      <c r="AE112" t="s" s="6">
        <f>VLOOKUP(AD112:AD112,'Rankings'!A1:T187,13,FALSE)</f>
        <v>343</v>
      </c>
      <c r="AF112" t="s" s="6">
        <v>21</v>
      </c>
      <c r="AG112" s="5">
        <v>9</v>
      </c>
      <c r="AH112" s="7">
        <f>VLOOKUP(AE112:AE112,'WR'!B1:O204,4,FALSE)</f>
        <v>0</v>
      </c>
      <c r="AI112" s="7">
        <f>VLOOKUP(AE112:AE112,'WR'!B1:O204,5,FALSE)</f>
        <v>0</v>
      </c>
      <c r="AJ112" s="7">
        <f>VLOOKUP(AE112:AE112,'WR'!B1:O204,6,FALSE)</f>
        <v>43.13525076</v>
      </c>
      <c r="AK112" s="7">
        <f>VLOOKUP(AE112:AE112,'WR'!B1:O204,7,FALSE)</f>
        <v>26.786990721960</v>
      </c>
      <c r="AL112" s="7">
        <f>VLOOKUP(AE112:AE112,'WR'!B1:O204,8,FALSE)</f>
        <v>345.016440498845</v>
      </c>
      <c r="AM112" s="7">
        <f>VLOOKUP(AE112:AE112,'WR'!B1:O204,9,FALSE)</f>
        <v>2.13359074700539</v>
      </c>
      <c r="AN112" s="8">
        <f>VLOOKUP(AE112:AE112,'WR'!B1:O204,13,FALSE)</f>
      </c>
      <c r="AO112" s="9">
        <f>IF(VLOOKUP(AD112:AD112,#REF!,12,FALSE)&lt;0,0,VLOOKUP(AD112:AD112,#REF!,12,FALSE))</f>
      </c>
      <c r="AP112" s="19"/>
      <c r="AQ112" s="17"/>
      <c r="AR112" s="17"/>
      <c r="AS112" s="17"/>
      <c r="AT112" s="17"/>
      <c r="AU112" s="18"/>
      <c r="AV112" s="18"/>
      <c r="AW112" s="18"/>
      <c r="AX112" s="18"/>
      <c r="AY112" s="17"/>
      <c r="AZ112" s="17"/>
      <c r="BA112" s="20"/>
    </row>
    <row r="113" ht="13.75" customHeight="1">
      <c r="A113" s="16"/>
      <c r="B113" s="17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7"/>
      <c r="N113" s="17"/>
      <c r="O113" s="15"/>
      <c r="P113" s="5">
        <v>112</v>
      </c>
      <c r="Q113" s="5">
        <f>VLOOKUP(P113:P113,'Rankings'!A1:T187,8,FALSE)</f>
        <v>0</v>
      </c>
      <c r="R113" s="9"/>
      <c r="S113" s="9"/>
      <c r="T113" s="7">
        <f>VLOOKUP(Q113:Q113,'RB'!B1:O162,4,FALSE)</f>
        <v>0</v>
      </c>
      <c r="U113" s="7">
        <f>VLOOKUP(Q113:Q113,'RB'!B1:O162,5,FALSE)</f>
        <v>0</v>
      </c>
      <c r="V113" s="7">
        <f>VLOOKUP(Q113:Q113,'RB'!B1:O162,6,FALSE)</f>
        <v>0</v>
      </c>
      <c r="W113" s="7">
        <f>VLOOKUP(Q113:Q113,'RB'!B1:O162,7,FALSE)</f>
        <v>0</v>
      </c>
      <c r="X113" s="7">
        <f>VLOOKUP(Q113:Q113,'RB'!B1:O162,8,FALSE)</f>
        <v>0</v>
      </c>
      <c r="Y113" s="7">
        <f>VLOOKUP(Q113:Q113,'RB'!B1:O162,9,FALSE)</f>
        <v>0</v>
      </c>
      <c r="Z113" s="7">
        <f>VLOOKUP(Q113:Q113,'RB'!B1:O162,10,FALSE)</f>
        <v>0</v>
      </c>
      <c r="AA113" s="8">
        <f>VLOOKUP(Q113:Q113,'RB'!B1:O162,14,FALSE)</f>
      </c>
      <c r="AB113" s="9">
        <f>IF(VLOOKUP(P113:P113,#REF!,13,FALSE)&lt;0,0,VLOOKUP(P113:P113,#REF!,13,FALSE))</f>
      </c>
      <c r="AC113" s="10"/>
      <c r="AD113" s="5">
        <v>112</v>
      </c>
      <c r="AE113" t="s" s="6">
        <f>VLOOKUP(AD113:AD113,'Rankings'!A1:T187,13,FALSE)</f>
        <v>344</v>
      </c>
      <c r="AF113" t="s" s="6">
        <v>125</v>
      </c>
      <c r="AG113" s="5">
        <v>9</v>
      </c>
      <c r="AH113" s="7">
        <f>VLOOKUP(AE113:AE113,'WR'!B1:O204,4,FALSE)</f>
        <v>0</v>
      </c>
      <c r="AI113" s="7">
        <f>VLOOKUP(AE113:AE113,'WR'!B1:O204,5,FALSE)</f>
        <v>0</v>
      </c>
      <c r="AJ113" s="7">
        <f>VLOOKUP(AE113:AE113,'WR'!B1:O204,6,FALSE)</f>
        <v>48.44532</v>
      </c>
      <c r="AK113" s="7">
        <f>VLOOKUP(AE113:AE113,'WR'!B1:O204,7,FALSE)</f>
        <v>29.3094186</v>
      </c>
      <c r="AL113" s="7">
        <f>VLOOKUP(AE113:AE113,'WR'!B1:O204,8,FALSE)</f>
        <v>328.26548832</v>
      </c>
      <c r="AM113" s="7">
        <f>VLOOKUP(AE113:AE113,'WR'!B1:O204,9,FALSE)</f>
        <v>1.81587377255616</v>
      </c>
      <c r="AN113" s="8">
        <f>VLOOKUP(AE113:AE113,'WR'!B1:O204,13,FALSE)</f>
      </c>
      <c r="AO113" s="9">
        <f>IF(VLOOKUP(AD113:AD113,#REF!,12,FALSE)&lt;0,0,VLOOKUP(AD113:AD113,#REF!,12,FALSE))</f>
      </c>
      <c r="AP113" s="19"/>
      <c r="AQ113" s="17"/>
      <c r="AR113" s="17"/>
      <c r="AS113" s="17"/>
      <c r="AT113" s="17"/>
      <c r="AU113" s="18"/>
      <c r="AV113" s="18"/>
      <c r="AW113" s="18"/>
      <c r="AX113" s="18"/>
      <c r="AY113" s="17"/>
      <c r="AZ113" s="17"/>
      <c r="BA113" s="20"/>
    </row>
    <row r="114" ht="13.75" customHeight="1">
      <c r="A114" s="16"/>
      <c r="B114" s="17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7"/>
      <c r="N114" s="17"/>
      <c r="O114" s="15"/>
      <c r="P114" s="5">
        <v>113</v>
      </c>
      <c r="Q114" s="5">
        <f>VLOOKUP(P114:P114,'Rankings'!A1:T187,8,FALSE)</f>
        <v>0</v>
      </c>
      <c r="R114" s="9"/>
      <c r="S114" s="9"/>
      <c r="T114" s="7">
        <f>VLOOKUP(Q114:Q114,'RB'!B1:O162,4,FALSE)</f>
        <v>0</v>
      </c>
      <c r="U114" s="7">
        <f>VLOOKUP(Q114:Q114,'RB'!B1:O162,5,FALSE)</f>
        <v>0</v>
      </c>
      <c r="V114" s="7">
        <f>VLOOKUP(Q114:Q114,'RB'!B1:O162,6,FALSE)</f>
        <v>0</v>
      </c>
      <c r="W114" s="7">
        <f>VLOOKUP(Q114:Q114,'RB'!B1:O162,7,FALSE)</f>
        <v>0</v>
      </c>
      <c r="X114" s="7">
        <f>VLOOKUP(Q114:Q114,'RB'!B1:O162,8,FALSE)</f>
        <v>0</v>
      </c>
      <c r="Y114" s="7">
        <f>VLOOKUP(Q114:Q114,'RB'!B1:O162,9,FALSE)</f>
        <v>0</v>
      </c>
      <c r="Z114" s="7">
        <f>VLOOKUP(Q114:Q114,'RB'!B1:O162,10,FALSE)</f>
        <v>0</v>
      </c>
      <c r="AA114" s="8">
        <f>VLOOKUP(Q114:Q114,'RB'!B1:O162,14,FALSE)</f>
      </c>
      <c r="AB114" s="9">
        <f>IF(VLOOKUP(P114:P114,#REF!,13,FALSE)&lt;0,0,VLOOKUP(P114:P114,#REF!,13,FALSE))</f>
      </c>
      <c r="AC114" s="10"/>
      <c r="AD114" s="5">
        <v>113</v>
      </c>
      <c r="AE114" t="s" s="6">
        <f>VLOOKUP(AD114:AD114,'Rankings'!A1:T187,13,FALSE)</f>
        <v>345</v>
      </c>
      <c r="AF114" t="s" s="6">
        <v>72</v>
      </c>
      <c r="AG114" s="5">
        <v>11</v>
      </c>
      <c r="AH114" s="7">
        <f>VLOOKUP(AE114:AE114,'WR'!B1:O204,4,FALSE)</f>
        <v>24.730223364</v>
      </c>
      <c r="AI114" s="7">
        <f>VLOOKUP(AE114:AE114,'WR'!B1:O204,5,FALSE)</f>
        <v>0.03294676305416</v>
      </c>
      <c r="AJ114" s="7">
        <f>VLOOKUP(AE114:AE114,'WR'!B1:O204,6,FALSE)</f>
        <v>36.76915704</v>
      </c>
      <c r="AK114" s="7">
        <f>VLOOKUP(AE114:AE114,'WR'!B1:O204,7,FALSE)</f>
        <v>21.657033496560</v>
      </c>
      <c r="AL114" s="7">
        <f>VLOOKUP(AE114:AE114,'WR'!B1:O204,8,FALSE)</f>
        <v>256.852417269202</v>
      </c>
      <c r="AM114" s="7">
        <f>VLOOKUP(AE114:AE114,'WR'!B1:O204,9,FALSE)</f>
        <v>1.53506358649149</v>
      </c>
      <c r="AN114" s="8">
        <f>VLOOKUP(AE114:AE114,'WR'!B1:O204,13,FALSE)</f>
      </c>
      <c r="AO114" s="9">
        <f>IF(VLOOKUP(AD114:AD114,#REF!,12,FALSE)&lt;0,0,VLOOKUP(AD114:AD114,#REF!,12,FALSE))</f>
      </c>
      <c r="AP114" s="19"/>
      <c r="AQ114" s="17"/>
      <c r="AR114" s="17"/>
      <c r="AS114" s="17"/>
      <c r="AT114" s="17"/>
      <c r="AU114" s="18"/>
      <c r="AV114" s="18"/>
      <c r="AW114" s="18"/>
      <c r="AX114" s="18"/>
      <c r="AY114" s="17"/>
      <c r="AZ114" s="17"/>
      <c r="BA114" s="20"/>
    </row>
    <row r="115" ht="13.75" customHeight="1">
      <c r="A115" s="16"/>
      <c r="B115" s="17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7"/>
      <c r="N115" s="17"/>
      <c r="O115" s="15"/>
      <c r="P115" s="5">
        <v>114</v>
      </c>
      <c r="Q115" s="5">
        <f>VLOOKUP(P115:P115,'Rankings'!A1:T187,8,FALSE)</f>
        <v>0</v>
      </c>
      <c r="R115" s="9"/>
      <c r="S115" s="9"/>
      <c r="T115" s="7">
        <f>VLOOKUP(Q115:Q115,'RB'!B1:O162,4,FALSE)</f>
        <v>0</v>
      </c>
      <c r="U115" s="7">
        <f>VLOOKUP(Q115:Q115,'RB'!B1:O162,5,FALSE)</f>
        <v>0</v>
      </c>
      <c r="V115" s="7">
        <f>VLOOKUP(Q115:Q115,'RB'!B1:O162,6,FALSE)</f>
        <v>0</v>
      </c>
      <c r="W115" s="7">
        <f>VLOOKUP(Q115:Q115,'RB'!B1:O162,7,FALSE)</f>
        <v>0</v>
      </c>
      <c r="X115" s="7">
        <f>VLOOKUP(Q115:Q115,'RB'!B1:O162,8,FALSE)</f>
        <v>0</v>
      </c>
      <c r="Y115" s="7">
        <f>VLOOKUP(Q115:Q115,'RB'!B1:O162,9,FALSE)</f>
        <v>0</v>
      </c>
      <c r="Z115" s="7">
        <f>VLOOKUP(Q115:Q115,'RB'!B1:O162,10,FALSE)</f>
        <v>0</v>
      </c>
      <c r="AA115" s="8">
        <f>VLOOKUP(Q115:Q115,'RB'!B1:O162,14,FALSE)</f>
      </c>
      <c r="AB115" s="9">
        <f>IF(VLOOKUP(P115:P115,#REF!,13,FALSE)&lt;0,0,VLOOKUP(P115:P115,#REF!,13,FALSE))</f>
      </c>
      <c r="AC115" s="10"/>
      <c r="AD115" s="5">
        <v>114</v>
      </c>
      <c r="AE115" t="s" s="6">
        <f>VLOOKUP(AD115:AD115,'Rankings'!A1:T187,13,FALSE)</f>
        <v>346</v>
      </c>
      <c r="AF115" t="s" s="6">
        <v>97</v>
      </c>
      <c r="AG115" s="5">
        <v>12</v>
      </c>
      <c r="AH115" s="7">
        <f>VLOOKUP(AE115:AE115,'WR'!B1:O204,4,FALSE)</f>
        <v>0</v>
      </c>
      <c r="AI115" s="7">
        <f>VLOOKUP(AE115:AE115,'WR'!B1:O204,5,FALSE)</f>
        <v>0</v>
      </c>
      <c r="AJ115" s="7">
        <f>VLOOKUP(AE115:AE115,'WR'!B1:O204,6,FALSE)</f>
        <v>32.2673108912</v>
      </c>
      <c r="AK115" s="7">
        <f>VLOOKUP(AE115:AE115,'WR'!B1:O204,7,FALSE)</f>
        <v>19.2313172911552</v>
      </c>
      <c r="AL115" s="7">
        <f>VLOOKUP(AE115:AE115,'WR'!B1:O204,8,FALSE)</f>
        <v>256.738085836922</v>
      </c>
      <c r="AM115" s="7">
        <f>VLOOKUP(AE115:AE115,'WR'!B1:O204,9,FALSE)</f>
        <v>1.75004987349512</v>
      </c>
      <c r="AN115" s="8">
        <f>VLOOKUP(AE115:AE115,'WR'!B1:O204,13,FALSE)</f>
      </c>
      <c r="AO115" s="9">
        <f>IF(VLOOKUP(AD115:AD115,#REF!,12,FALSE)&lt;0,0,VLOOKUP(AD115:AD115,#REF!,12,FALSE))</f>
      </c>
      <c r="AP115" s="19"/>
      <c r="AQ115" s="17"/>
      <c r="AR115" s="17"/>
      <c r="AS115" s="17"/>
      <c r="AT115" s="17"/>
      <c r="AU115" s="18"/>
      <c r="AV115" s="18"/>
      <c r="AW115" s="18"/>
      <c r="AX115" s="18"/>
      <c r="AY115" s="17"/>
      <c r="AZ115" s="17"/>
      <c r="BA115" s="20"/>
    </row>
    <row r="116" ht="13.75" customHeight="1">
      <c r="A116" s="16"/>
      <c r="B116" s="17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7"/>
      <c r="N116" s="17"/>
      <c r="O116" s="15"/>
      <c r="P116" s="5">
        <v>115</v>
      </c>
      <c r="Q116" s="5">
        <f>VLOOKUP(P116:P116,'Rankings'!A1:T187,8,FALSE)</f>
        <v>0</v>
      </c>
      <c r="R116" s="9"/>
      <c r="S116" s="9"/>
      <c r="T116" s="7">
        <f>VLOOKUP(Q116:Q116,'RB'!B1:O162,4,FALSE)</f>
        <v>0</v>
      </c>
      <c r="U116" s="7">
        <f>VLOOKUP(Q116:Q116,'RB'!B1:O162,5,FALSE)</f>
        <v>0</v>
      </c>
      <c r="V116" s="7">
        <f>VLOOKUP(Q116:Q116,'RB'!B1:O162,6,FALSE)</f>
        <v>0</v>
      </c>
      <c r="W116" s="7">
        <f>VLOOKUP(Q116:Q116,'RB'!B1:O162,7,FALSE)</f>
        <v>0</v>
      </c>
      <c r="X116" s="7">
        <f>VLOOKUP(Q116:Q116,'RB'!B1:O162,8,FALSE)</f>
        <v>0</v>
      </c>
      <c r="Y116" s="7">
        <f>VLOOKUP(Q116:Q116,'RB'!B1:O162,9,FALSE)</f>
        <v>0</v>
      </c>
      <c r="Z116" s="7">
        <f>VLOOKUP(Q116:Q116,'RB'!B1:O162,10,FALSE)</f>
        <v>0</v>
      </c>
      <c r="AA116" s="8">
        <f>VLOOKUP(Q116:Q116,'RB'!B1:O162,14,FALSE)</f>
      </c>
      <c r="AB116" s="9">
        <f>IF(VLOOKUP(P116:P116,#REF!,13,FALSE)&lt;0,0,VLOOKUP(P116:P116,#REF!,13,FALSE))</f>
      </c>
      <c r="AC116" s="10"/>
      <c r="AD116" s="5">
        <v>115</v>
      </c>
      <c r="AE116" t="s" s="6">
        <f>VLOOKUP(AD116:AD116,'Rankings'!A1:T187,13,FALSE)</f>
        <v>347</v>
      </c>
      <c r="AF116" t="s" s="6">
        <v>31</v>
      </c>
      <c r="AG116" s="5">
        <v>6</v>
      </c>
      <c r="AH116" s="7">
        <f>VLOOKUP(AE116:AE116,'WR'!B1:O204,4,FALSE)</f>
        <v>0</v>
      </c>
      <c r="AI116" s="7">
        <f>VLOOKUP(AE116:AE116,'WR'!B1:O204,5,FALSE)</f>
        <v>0</v>
      </c>
      <c r="AJ116" s="7">
        <f>VLOOKUP(AE116:AE116,'WR'!B1:O204,6,FALSE)</f>
        <v>30.48916416</v>
      </c>
      <c r="AK116" s="7">
        <f>VLOOKUP(AE116:AE116,'WR'!B1:O204,7,FALSE)</f>
        <v>17.744693541120</v>
      </c>
      <c r="AL116" s="7">
        <f>VLOOKUP(AE116:AE116,'WR'!B1:O204,8,FALSE)</f>
        <v>246.864576494083</v>
      </c>
      <c r="AM116" s="7">
        <f>VLOOKUP(AE116:AE116,'WR'!B1:O204,9,FALSE)</f>
        <v>1.59767824734514</v>
      </c>
      <c r="AN116" s="8">
        <f>VLOOKUP(AE116:AE116,'WR'!B1:O204,13,FALSE)</f>
      </c>
      <c r="AO116" s="9">
        <f>IF(VLOOKUP(AD116:AD116,#REF!,12,FALSE)&lt;0,0,VLOOKUP(AD116:AD116,#REF!,12,FALSE))</f>
      </c>
      <c r="AP116" s="19"/>
      <c r="AQ116" s="17"/>
      <c r="AR116" s="17"/>
      <c r="AS116" s="17"/>
      <c r="AT116" s="17"/>
      <c r="AU116" s="18"/>
      <c r="AV116" s="18"/>
      <c r="AW116" s="18"/>
      <c r="AX116" s="18"/>
      <c r="AY116" s="17"/>
      <c r="AZ116" s="17"/>
      <c r="BA116" s="20"/>
    </row>
    <row r="117" ht="13.75" customHeight="1">
      <c r="A117" s="16"/>
      <c r="B117" s="17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7"/>
      <c r="N117" s="17"/>
      <c r="O117" s="15"/>
      <c r="P117" s="5">
        <v>116</v>
      </c>
      <c r="Q117" s="5">
        <f>VLOOKUP(P117:P117,'Rankings'!A1:T187,8,FALSE)</f>
        <v>0</v>
      </c>
      <c r="R117" s="9"/>
      <c r="S117" s="9"/>
      <c r="T117" s="7">
        <f>VLOOKUP(Q117:Q117,'RB'!B1:O162,4,FALSE)</f>
        <v>0</v>
      </c>
      <c r="U117" s="7">
        <f>VLOOKUP(Q117:Q117,'RB'!B1:O162,5,FALSE)</f>
        <v>0</v>
      </c>
      <c r="V117" s="7">
        <f>VLOOKUP(Q117:Q117,'RB'!B1:O162,6,FALSE)</f>
        <v>0</v>
      </c>
      <c r="W117" s="7">
        <f>VLOOKUP(Q117:Q117,'RB'!B1:O162,7,FALSE)</f>
        <v>0</v>
      </c>
      <c r="X117" s="7">
        <f>VLOOKUP(Q117:Q117,'RB'!B1:O162,8,FALSE)</f>
        <v>0</v>
      </c>
      <c r="Y117" s="7">
        <f>VLOOKUP(Q117:Q117,'RB'!B1:O162,9,FALSE)</f>
        <v>0</v>
      </c>
      <c r="Z117" s="7">
        <f>VLOOKUP(Q117:Q117,'RB'!B1:O162,10,FALSE)</f>
        <v>0</v>
      </c>
      <c r="AA117" s="8">
        <f>VLOOKUP(Q117:Q117,'RB'!B1:O162,14,FALSE)</f>
      </c>
      <c r="AB117" s="9">
        <f>IF(VLOOKUP(P117:P117,#REF!,13,FALSE)&lt;0,0,VLOOKUP(P117:P117,#REF!,13,FALSE))</f>
      </c>
      <c r="AC117" s="10"/>
      <c r="AD117" s="5">
        <v>116</v>
      </c>
      <c r="AE117" t="s" s="6">
        <f>VLOOKUP(AD117:AD117,'Rankings'!A1:T187,13,FALSE)</f>
        <v>348</v>
      </c>
      <c r="AF117" t="s" s="6">
        <v>87</v>
      </c>
      <c r="AG117" s="5">
        <v>10</v>
      </c>
      <c r="AH117" s="7">
        <f>VLOOKUP(AE117:AE117,'WR'!B1:O204,4,FALSE)</f>
      </c>
      <c r="AI117" s="7">
        <f>VLOOKUP(AE117:AE117,'WR'!B1:O204,5,FALSE)</f>
      </c>
      <c r="AJ117" s="7">
        <f>VLOOKUP(AE117:AE117,'WR'!B1:O204,6,FALSE)</f>
      </c>
      <c r="AK117" s="7">
        <f>VLOOKUP(AE117:AE117,'WR'!B1:O204,7,FALSE)</f>
      </c>
      <c r="AL117" s="7">
        <f>VLOOKUP(AE117:AE117,'WR'!B1:O204,8,FALSE)</f>
      </c>
      <c r="AM117" s="7">
        <f>VLOOKUP(AE117:AE117,'WR'!B1:O204,9,FALSE)</f>
      </c>
      <c r="AN117" s="8">
        <f>VLOOKUP(AE117:AE117,'WR'!B1:O204,13,FALSE)</f>
      </c>
      <c r="AO117" s="9">
        <f>IF(VLOOKUP(AD117:AD117,#REF!,12,FALSE)&lt;0,0,VLOOKUP(AD117:AD117,#REF!,12,FALSE))</f>
      </c>
      <c r="AP117" s="19"/>
      <c r="AQ117" s="17"/>
      <c r="AR117" s="17"/>
      <c r="AS117" s="17"/>
      <c r="AT117" s="17"/>
      <c r="AU117" s="18"/>
      <c r="AV117" s="18"/>
      <c r="AW117" s="18"/>
      <c r="AX117" s="18"/>
      <c r="AY117" s="17"/>
      <c r="AZ117" s="17"/>
      <c r="BA117" s="20"/>
    </row>
    <row r="118" ht="13.75" customHeight="1">
      <c r="A118" s="16"/>
      <c r="B118" s="17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7"/>
      <c r="N118" s="17"/>
      <c r="O118" s="15"/>
      <c r="P118" s="5">
        <v>117</v>
      </c>
      <c r="Q118" s="5">
        <f>VLOOKUP(P118:P118,'Rankings'!A1:T187,8,FALSE)</f>
        <v>0</v>
      </c>
      <c r="R118" s="9"/>
      <c r="S118" s="9"/>
      <c r="T118" s="7">
        <f>VLOOKUP(Q118:Q118,'RB'!B1:O162,4,FALSE)</f>
        <v>0</v>
      </c>
      <c r="U118" s="7">
        <f>VLOOKUP(Q118:Q118,'RB'!B1:O162,5,FALSE)</f>
        <v>0</v>
      </c>
      <c r="V118" s="7">
        <f>VLOOKUP(Q118:Q118,'RB'!B1:O162,6,FALSE)</f>
        <v>0</v>
      </c>
      <c r="W118" s="7">
        <f>VLOOKUP(Q118:Q118,'RB'!B1:O162,7,FALSE)</f>
        <v>0</v>
      </c>
      <c r="X118" s="7">
        <f>VLOOKUP(Q118:Q118,'RB'!B1:O162,8,FALSE)</f>
        <v>0</v>
      </c>
      <c r="Y118" s="7">
        <f>VLOOKUP(Q118:Q118,'RB'!B1:O162,9,FALSE)</f>
        <v>0</v>
      </c>
      <c r="Z118" s="7">
        <f>VLOOKUP(Q118:Q118,'RB'!B1:O162,10,FALSE)</f>
        <v>0</v>
      </c>
      <c r="AA118" s="8">
        <f>VLOOKUP(Q118:Q118,'RB'!B1:O162,14,FALSE)</f>
      </c>
      <c r="AB118" s="9">
        <f>IF(VLOOKUP(P118:P118,#REF!,13,FALSE)&lt;0,0,VLOOKUP(P118:P118,#REF!,13,FALSE))</f>
      </c>
      <c r="AC118" s="10"/>
      <c r="AD118" s="5">
        <v>117</v>
      </c>
      <c r="AE118" t="s" s="6">
        <f>VLOOKUP(AD118:AD118,'Rankings'!A1:T187,13,FALSE)</f>
        <v>349</v>
      </c>
      <c r="AF118" t="s" s="6">
        <v>41</v>
      </c>
      <c r="AG118" s="5">
        <v>11</v>
      </c>
      <c r="AH118" s="7">
        <f>VLOOKUP(AE118:AE118,'WR'!B1:O204,4,FALSE)</f>
      </c>
      <c r="AI118" s="7">
        <f>VLOOKUP(AE118:AE118,'WR'!B1:O204,5,FALSE)</f>
      </c>
      <c r="AJ118" s="7">
        <f>VLOOKUP(AE118:AE118,'WR'!B1:O204,6,FALSE)</f>
      </c>
      <c r="AK118" s="7">
        <f>VLOOKUP(AE118:AE118,'WR'!B1:O204,7,FALSE)</f>
      </c>
      <c r="AL118" s="7">
        <f>VLOOKUP(AE118:AE118,'WR'!B1:O204,8,FALSE)</f>
      </c>
      <c r="AM118" s="7">
        <f>VLOOKUP(AE118:AE118,'WR'!B1:O204,9,FALSE)</f>
      </c>
      <c r="AN118" s="8">
        <f>VLOOKUP(AE118:AE118,'WR'!B1:O204,13,FALSE)</f>
      </c>
      <c r="AO118" s="9">
        <f>IF(VLOOKUP(AD118:AD118,#REF!,12,FALSE)&lt;0,0,VLOOKUP(AD118:AD118,#REF!,12,FALSE))</f>
      </c>
      <c r="AP118" s="19"/>
      <c r="AQ118" s="17"/>
      <c r="AR118" s="17"/>
      <c r="AS118" s="17"/>
      <c r="AT118" s="17"/>
      <c r="AU118" s="18"/>
      <c r="AV118" s="18"/>
      <c r="AW118" s="18"/>
      <c r="AX118" s="18"/>
      <c r="AY118" s="17"/>
      <c r="AZ118" s="17"/>
      <c r="BA118" s="20"/>
    </row>
    <row r="119" ht="13.75" customHeight="1">
      <c r="A119" s="16"/>
      <c r="B119" s="17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7"/>
      <c r="N119" s="17"/>
      <c r="O119" s="15"/>
      <c r="P119" s="5">
        <v>118</v>
      </c>
      <c r="Q119" s="5">
        <f>VLOOKUP(P119:P119,'Rankings'!A1:T187,8,FALSE)</f>
        <v>0</v>
      </c>
      <c r="R119" s="9"/>
      <c r="S119" s="9"/>
      <c r="T119" s="7">
        <f>VLOOKUP(Q119:Q119,'RB'!B1:O162,4,FALSE)</f>
        <v>0</v>
      </c>
      <c r="U119" s="7">
        <f>VLOOKUP(Q119:Q119,'RB'!B1:O162,5,FALSE)</f>
        <v>0</v>
      </c>
      <c r="V119" s="7">
        <f>VLOOKUP(Q119:Q119,'RB'!B1:O162,6,FALSE)</f>
        <v>0</v>
      </c>
      <c r="W119" s="7">
        <f>VLOOKUP(Q119:Q119,'RB'!B1:O162,7,FALSE)</f>
        <v>0</v>
      </c>
      <c r="X119" s="7">
        <f>VLOOKUP(Q119:Q119,'RB'!B1:O162,8,FALSE)</f>
        <v>0</v>
      </c>
      <c r="Y119" s="7">
        <f>VLOOKUP(Q119:Q119,'RB'!B1:O162,9,FALSE)</f>
        <v>0</v>
      </c>
      <c r="Z119" s="7">
        <f>VLOOKUP(Q119:Q119,'RB'!B1:O162,10,FALSE)</f>
        <v>0</v>
      </c>
      <c r="AA119" s="8">
        <f>VLOOKUP(Q119:Q119,'RB'!B1:O162,14,FALSE)</f>
      </c>
      <c r="AB119" s="9">
        <f>IF(VLOOKUP(P119:P119,#REF!,13,FALSE)&lt;0,0,VLOOKUP(P119:P119,#REF!,13,FALSE))</f>
      </c>
      <c r="AC119" s="10"/>
      <c r="AD119" s="5">
        <v>118</v>
      </c>
      <c r="AE119" t="s" s="6">
        <f>VLOOKUP(AD119:AD119,'Rankings'!A1:T187,13,FALSE)</f>
        <v>350</v>
      </c>
      <c r="AF119" t="s" s="6">
        <v>37</v>
      </c>
      <c r="AG119" s="5">
        <v>12</v>
      </c>
      <c r="AH119" s="7">
        <f>VLOOKUP(AE119:AE119,'WR'!B1:O204,4,FALSE)</f>
        <v>0</v>
      </c>
      <c r="AI119" s="7">
        <f>VLOOKUP(AE119:AE119,'WR'!B1:O204,5,FALSE)</f>
        <v>0</v>
      </c>
      <c r="AJ119" s="7">
        <f>VLOOKUP(AE119:AE119,'WR'!B1:O204,6,FALSE)</f>
        <v>30.21810792</v>
      </c>
      <c r="AK119" s="7">
        <f>VLOOKUP(AE119:AE119,'WR'!B1:O204,7,FALSE)</f>
        <v>18.191300967840</v>
      </c>
      <c r="AL119" s="7">
        <f>VLOOKUP(AE119:AE119,'WR'!B1:O204,8,FALSE)</f>
        <v>235.772036358101</v>
      </c>
      <c r="AM119" s="7">
        <f>VLOOKUP(AE119:AE119,'WR'!B1:O204,9,FALSE)</f>
        <v>1.63125059897384</v>
      </c>
      <c r="AN119" s="8">
        <f>VLOOKUP(AE119:AE119,'WR'!B1:O204,13,FALSE)</f>
      </c>
      <c r="AO119" s="9">
        <f>IF(VLOOKUP(AD119:AD119,#REF!,12,FALSE)&lt;0,0,VLOOKUP(AD119:AD119,#REF!,12,FALSE))</f>
      </c>
      <c r="AP119" s="19"/>
      <c r="AQ119" s="17"/>
      <c r="AR119" s="17"/>
      <c r="AS119" s="17"/>
      <c r="AT119" s="17"/>
      <c r="AU119" s="18"/>
      <c r="AV119" s="18"/>
      <c r="AW119" s="18"/>
      <c r="AX119" s="18"/>
      <c r="AY119" s="17"/>
      <c r="AZ119" s="17"/>
      <c r="BA119" s="20"/>
    </row>
    <row r="120" ht="13.75" customHeight="1">
      <c r="A120" s="16"/>
      <c r="B120" s="17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7"/>
      <c r="N120" s="17"/>
      <c r="O120" s="15"/>
      <c r="P120" s="5">
        <v>119</v>
      </c>
      <c r="Q120" s="5">
        <f>VLOOKUP(P120:P120,'Rankings'!A1:T187,8,FALSE)</f>
        <v>0</v>
      </c>
      <c r="R120" s="9"/>
      <c r="S120" s="9"/>
      <c r="T120" s="7">
        <f>VLOOKUP(Q120:Q120,'RB'!B1:O162,4,FALSE)</f>
        <v>0</v>
      </c>
      <c r="U120" s="7">
        <f>VLOOKUP(Q120:Q120,'RB'!B1:O162,5,FALSE)</f>
        <v>0</v>
      </c>
      <c r="V120" s="7">
        <f>VLOOKUP(Q120:Q120,'RB'!B1:O162,6,FALSE)</f>
        <v>0</v>
      </c>
      <c r="W120" s="7">
        <f>VLOOKUP(Q120:Q120,'RB'!B1:O162,7,FALSE)</f>
        <v>0</v>
      </c>
      <c r="X120" s="7">
        <f>VLOOKUP(Q120:Q120,'RB'!B1:O162,8,FALSE)</f>
        <v>0</v>
      </c>
      <c r="Y120" s="7">
        <f>VLOOKUP(Q120:Q120,'RB'!B1:O162,9,FALSE)</f>
        <v>0</v>
      </c>
      <c r="Z120" s="7">
        <f>VLOOKUP(Q120:Q120,'RB'!B1:O162,10,FALSE)</f>
        <v>0</v>
      </c>
      <c r="AA120" s="8">
        <f>VLOOKUP(Q120:Q120,'RB'!B1:O162,14,FALSE)</f>
      </c>
      <c r="AB120" s="9">
        <f>IF(VLOOKUP(P120:P120,#REF!,13,FALSE)&lt;0,0,VLOOKUP(P120:P120,#REF!,13,FALSE))</f>
      </c>
      <c r="AC120" s="10"/>
      <c r="AD120" s="5">
        <v>119</v>
      </c>
      <c r="AE120" t="s" s="6">
        <f>VLOOKUP(AD120:AD120,'Rankings'!A1:T187,13,FALSE)</f>
        <v>351</v>
      </c>
      <c r="AF120" t="s" s="6">
        <v>35</v>
      </c>
      <c r="AG120" s="5">
        <v>14</v>
      </c>
      <c r="AH120" s="7">
        <f>VLOOKUP(AE120:AE120,'WR'!B1:O204,4,FALSE)</f>
      </c>
      <c r="AI120" s="7">
        <f>VLOOKUP(AE120:AE120,'WR'!B1:O204,5,FALSE)</f>
      </c>
      <c r="AJ120" s="7">
        <f>VLOOKUP(AE120:AE120,'WR'!B1:O204,6,FALSE)</f>
      </c>
      <c r="AK120" s="7">
        <f>VLOOKUP(AE120:AE120,'WR'!B1:O204,7,FALSE)</f>
      </c>
      <c r="AL120" s="7">
        <f>VLOOKUP(AE120:AE120,'WR'!B1:O204,8,FALSE)</f>
      </c>
      <c r="AM120" s="7">
        <f>VLOOKUP(AE120:AE120,'WR'!B1:O204,9,FALSE)</f>
      </c>
      <c r="AN120" s="8">
        <f>VLOOKUP(AE120:AE120,'WR'!B1:O204,13,FALSE)</f>
      </c>
      <c r="AO120" s="9">
        <f>IF(VLOOKUP(AD120:AD120,#REF!,12,FALSE)&lt;0,0,VLOOKUP(AD120:AD120,#REF!,12,FALSE))</f>
      </c>
      <c r="AP120" s="19"/>
      <c r="AQ120" s="17"/>
      <c r="AR120" s="17"/>
      <c r="AS120" s="17"/>
      <c r="AT120" s="17"/>
      <c r="AU120" s="18"/>
      <c r="AV120" s="18"/>
      <c r="AW120" s="18"/>
      <c r="AX120" s="18"/>
      <c r="AY120" s="17"/>
      <c r="AZ120" s="17"/>
      <c r="BA120" s="20"/>
    </row>
    <row r="121" ht="13.75" customHeight="1">
      <c r="A121" s="16"/>
      <c r="B121" s="17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7"/>
      <c r="N121" s="17"/>
      <c r="O121" s="15"/>
      <c r="P121" s="5">
        <v>120</v>
      </c>
      <c r="Q121" s="5">
        <f>VLOOKUP(P121:P121,'Rankings'!A1:T187,8,FALSE)</f>
        <v>0</v>
      </c>
      <c r="R121" s="9"/>
      <c r="S121" s="9"/>
      <c r="T121" s="7">
        <f>VLOOKUP(Q121:Q121,'RB'!B1:O162,4,FALSE)</f>
        <v>0</v>
      </c>
      <c r="U121" s="7">
        <f>VLOOKUP(Q121:Q121,'RB'!B1:O162,5,FALSE)</f>
        <v>0</v>
      </c>
      <c r="V121" s="7">
        <f>VLOOKUP(Q121:Q121,'RB'!B1:O162,6,FALSE)</f>
        <v>0</v>
      </c>
      <c r="W121" s="7">
        <f>VLOOKUP(Q121:Q121,'RB'!B1:O162,7,FALSE)</f>
        <v>0</v>
      </c>
      <c r="X121" s="7">
        <f>VLOOKUP(Q121:Q121,'RB'!B1:O162,8,FALSE)</f>
        <v>0</v>
      </c>
      <c r="Y121" s="7">
        <f>VLOOKUP(Q121:Q121,'RB'!B1:O162,9,FALSE)</f>
        <v>0</v>
      </c>
      <c r="Z121" s="7">
        <f>VLOOKUP(Q121:Q121,'RB'!B1:O162,10,FALSE)</f>
        <v>0</v>
      </c>
      <c r="AA121" s="8">
        <f>VLOOKUP(Q121:Q121,'RB'!B1:O162,14,FALSE)</f>
      </c>
      <c r="AB121" s="9">
        <f>IF(VLOOKUP(P121:P121,#REF!,13,FALSE)&lt;0,0,VLOOKUP(P121:P121,#REF!,13,FALSE))</f>
      </c>
      <c r="AC121" s="10"/>
      <c r="AD121" s="5">
        <v>120</v>
      </c>
      <c r="AE121" t="s" s="6">
        <f>VLOOKUP(AD121:AD121,'Rankings'!A1:T187,13,FALSE)</f>
        <v>352</v>
      </c>
      <c r="AF121" t="s" s="6">
        <v>106</v>
      </c>
      <c r="AG121" s="5">
        <v>10</v>
      </c>
      <c r="AH121" s="7">
        <f>VLOOKUP(AE121:AE121,'WR'!B1:O204,4,FALSE)</f>
        <v>0</v>
      </c>
      <c r="AI121" s="7">
        <f>VLOOKUP(AE121:AE121,'WR'!B1:O204,5,FALSE)</f>
        <v>0</v>
      </c>
      <c r="AJ121" s="7">
        <f>VLOOKUP(AE121:AE121,'WR'!B1:O204,6,FALSE)</f>
        <v>26.1217089</v>
      </c>
      <c r="AK121" s="7">
        <f>VLOOKUP(AE121:AE121,'WR'!B1:O204,7,FALSE)</f>
        <v>17.1880844562</v>
      </c>
      <c r="AL121" s="7">
        <f>VLOOKUP(AE121:AE121,'WR'!B1:O204,8,FALSE)</f>
        <v>187.345511481380</v>
      </c>
      <c r="AM121" s="7">
        <f>VLOOKUP(AE121:AE121,'WR'!B1:O204,9,FALSE)</f>
        <v>1.1687897430216</v>
      </c>
      <c r="AN121" s="8">
        <f>VLOOKUP(AE121:AE121,'WR'!B1:O204,13,FALSE)</f>
      </c>
      <c r="AO121" s="9">
        <f>IF(VLOOKUP(AD121:AD121,#REF!,12,FALSE)&lt;0,0,VLOOKUP(AD121:AD121,#REF!,12,FALSE))</f>
      </c>
      <c r="AP121" s="19"/>
      <c r="AQ121" s="17"/>
      <c r="AR121" s="17"/>
      <c r="AS121" s="17"/>
      <c r="AT121" s="17"/>
      <c r="AU121" s="18"/>
      <c r="AV121" s="18"/>
      <c r="AW121" s="18"/>
      <c r="AX121" s="18"/>
      <c r="AY121" s="17"/>
      <c r="AZ121" s="17"/>
      <c r="BA121" s="20"/>
    </row>
    <row r="122" ht="13.75" customHeight="1">
      <c r="A122" s="16"/>
      <c r="B122" s="17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7"/>
      <c r="N122" s="17"/>
      <c r="O122" s="15"/>
      <c r="P122" s="5">
        <v>121</v>
      </c>
      <c r="Q122" s="5">
        <f>VLOOKUP(P122:P122,'Rankings'!A1:T187,8,FALSE)</f>
        <v>0</v>
      </c>
      <c r="R122" s="9"/>
      <c r="S122" s="9"/>
      <c r="T122" s="7">
        <f>VLOOKUP(Q122:Q122,'RB'!B1:O162,4,FALSE)</f>
        <v>0</v>
      </c>
      <c r="U122" s="7">
        <f>VLOOKUP(Q122:Q122,'RB'!B1:O162,5,FALSE)</f>
        <v>0</v>
      </c>
      <c r="V122" s="7">
        <f>VLOOKUP(Q122:Q122,'RB'!B1:O162,6,FALSE)</f>
        <v>0</v>
      </c>
      <c r="W122" s="7">
        <f>VLOOKUP(Q122:Q122,'RB'!B1:O162,7,FALSE)</f>
        <v>0</v>
      </c>
      <c r="X122" s="7">
        <f>VLOOKUP(Q122:Q122,'RB'!B1:O162,8,FALSE)</f>
        <v>0</v>
      </c>
      <c r="Y122" s="7">
        <f>VLOOKUP(Q122:Q122,'RB'!B1:O162,9,FALSE)</f>
        <v>0</v>
      </c>
      <c r="Z122" s="7">
        <f>VLOOKUP(Q122:Q122,'RB'!B1:O162,10,FALSE)</f>
        <v>0</v>
      </c>
      <c r="AA122" s="8">
        <f>VLOOKUP(Q122:Q122,'RB'!B1:O162,14,FALSE)</f>
      </c>
      <c r="AB122" s="9">
        <f>IF(VLOOKUP(P122:P122,#REF!,13,FALSE)&lt;0,0,VLOOKUP(P122:P122,#REF!,13,FALSE))</f>
      </c>
      <c r="AC122" s="10"/>
      <c r="AD122" s="5">
        <v>121</v>
      </c>
      <c r="AE122" t="s" s="6">
        <f>VLOOKUP(AD122:AD122,'Rankings'!A1:T187,13,FALSE)</f>
        <v>353</v>
      </c>
      <c r="AF122" t="s" s="6">
        <v>117</v>
      </c>
      <c r="AG122" s="5">
        <v>5</v>
      </c>
      <c r="AH122" s="7">
        <f>VLOOKUP(AE122:AE122,'WR'!B1:O204,4,FALSE)</f>
        <v>0</v>
      </c>
      <c r="AI122" s="7">
        <f>VLOOKUP(AE122:AE122,'WR'!B1:O204,5,FALSE)</f>
        <v>0</v>
      </c>
      <c r="AJ122" s="7">
        <f>VLOOKUP(AE122:AE122,'WR'!B1:O204,6,FALSE)</f>
        <v>21.98169204</v>
      </c>
      <c r="AK122" s="7">
        <f>VLOOKUP(AE122:AE122,'WR'!B1:O204,7,FALSE)</f>
        <v>12.8592898434</v>
      </c>
      <c r="AL122" s="7">
        <f>VLOOKUP(AE122:AE122,'WR'!B1:O204,8,FALSE)</f>
        <v>175.500146920743</v>
      </c>
      <c r="AM122" s="7">
        <f>VLOOKUP(AE122:AE122,'WR'!B1:O204,9,FALSE)</f>
        <v>0.793082619589498</v>
      </c>
      <c r="AN122" s="8">
        <f>VLOOKUP(AE122:AE122,'WR'!B1:O204,13,FALSE)</f>
      </c>
      <c r="AO122" s="9">
        <f>IF(VLOOKUP(AD122:AD122,#REF!,12,FALSE)&lt;0,0,VLOOKUP(AD122:AD122,#REF!,12,FALSE))</f>
      </c>
      <c r="AP122" s="19"/>
      <c r="AQ122" s="17"/>
      <c r="AR122" s="17"/>
      <c r="AS122" s="17"/>
      <c r="AT122" s="17"/>
      <c r="AU122" s="18"/>
      <c r="AV122" s="18"/>
      <c r="AW122" s="18"/>
      <c r="AX122" s="18"/>
      <c r="AY122" s="17"/>
      <c r="AZ122" s="17"/>
      <c r="BA122" s="20"/>
    </row>
    <row r="123" ht="13.75" customHeight="1">
      <c r="A123" s="16"/>
      <c r="B123" s="17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7"/>
      <c r="N123" s="17"/>
      <c r="O123" s="15"/>
      <c r="P123" s="5">
        <v>122</v>
      </c>
      <c r="Q123" s="5">
        <f>VLOOKUP(P123:P123,'Rankings'!A1:T187,8,FALSE)</f>
        <v>0</v>
      </c>
      <c r="R123" s="9"/>
      <c r="S123" s="9"/>
      <c r="T123" s="7">
        <f>VLOOKUP(Q123:Q123,'RB'!B1:O162,4,FALSE)</f>
        <v>0</v>
      </c>
      <c r="U123" s="7">
        <f>VLOOKUP(Q123:Q123,'RB'!B1:O162,5,FALSE)</f>
        <v>0</v>
      </c>
      <c r="V123" s="7">
        <f>VLOOKUP(Q123:Q123,'RB'!B1:O162,6,FALSE)</f>
        <v>0</v>
      </c>
      <c r="W123" s="7">
        <f>VLOOKUP(Q123:Q123,'RB'!B1:O162,7,FALSE)</f>
        <v>0</v>
      </c>
      <c r="X123" s="7">
        <f>VLOOKUP(Q123:Q123,'RB'!B1:O162,8,FALSE)</f>
        <v>0</v>
      </c>
      <c r="Y123" s="7">
        <f>VLOOKUP(Q123:Q123,'RB'!B1:O162,9,FALSE)</f>
        <v>0</v>
      </c>
      <c r="Z123" s="7">
        <f>VLOOKUP(Q123:Q123,'RB'!B1:O162,10,FALSE)</f>
        <v>0</v>
      </c>
      <c r="AA123" s="8">
        <f>VLOOKUP(Q123:Q123,'RB'!B1:O162,14,FALSE)</f>
      </c>
      <c r="AB123" s="9">
        <f>IF(VLOOKUP(P123:P123,#REF!,13,FALSE)&lt;0,0,VLOOKUP(P123:P123,#REF!,13,FALSE))</f>
      </c>
      <c r="AC123" s="10"/>
      <c r="AD123" s="5">
        <v>122</v>
      </c>
      <c r="AE123" t="s" s="6">
        <f>VLOOKUP(AD123:AD123,'Rankings'!A1:T187,13,FALSE)</f>
        <v>354</v>
      </c>
      <c r="AF123" t="s" s="6">
        <v>56</v>
      </c>
      <c r="AG123" s="5">
        <v>6</v>
      </c>
      <c r="AH123" s="7">
        <f>VLOOKUP(AE123:AE123,'WR'!B1:O204,4,FALSE)</f>
        <v>19.717208784</v>
      </c>
      <c r="AI123" s="7">
        <f>VLOOKUP(AE123:AE123,'WR'!B1:O204,5,FALSE)</f>
        <v>0.0353185209290791</v>
      </c>
      <c r="AJ123" s="7">
        <f>VLOOKUP(AE123:AE123,'WR'!B1:O204,6,FALSE)</f>
        <v>16.30184724</v>
      </c>
      <c r="AK123" s="7">
        <f>VLOOKUP(AE123:AE123,'WR'!B1:O204,7,FALSE)</f>
        <v>9.308354774040</v>
      </c>
      <c r="AL123" s="7">
        <f>VLOOKUP(AE123:AE123,'WR'!B1:O204,8,FALSE)</f>
        <v>101.554150584776</v>
      </c>
      <c r="AM123" s="7">
        <f>VLOOKUP(AE123:AE123,'WR'!B1:O204,9,FALSE)</f>
        <v>0.671539444746325</v>
      </c>
      <c r="AN123" s="8">
        <f>VLOOKUP(AE123:AE123,'WR'!B1:O204,13,FALSE)</f>
      </c>
      <c r="AO123" s="9">
        <f>IF(VLOOKUP(AD123:AD123,#REF!,12,FALSE)&lt;0,0,VLOOKUP(AD123:AD123,#REF!,12,FALSE))</f>
      </c>
      <c r="AP123" s="19"/>
      <c r="AQ123" s="17"/>
      <c r="AR123" s="17"/>
      <c r="AS123" s="17"/>
      <c r="AT123" s="17"/>
      <c r="AU123" s="18"/>
      <c r="AV123" s="18"/>
      <c r="AW123" s="18"/>
      <c r="AX123" s="18"/>
      <c r="AY123" s="17"/>
      <c r="AZ123" s="17"/>
      <c r="BA123" s="20"/>
    </row>
    <row r="124" ht="13.75" customHeight="1">
      <c r="A124" s="16"/>
      <c r="B124" s="17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7"/>
      <c r="N124" s="17"/>
      <c r="O124" s="15"/>
      <c r="P124" s="5">
        <v>123</v>
      </c>
      <c r="Q124" s="5">
        <f>VLOOKUP(P124:P124,'Rankings'!A1:T187,8,FALSE)</f>
        <v>0</v>
      </c>
      <c r="R124" s="9"/>
      <c r="S124" s="9"/>
      <c r="T124" s="7">
        <f>VLOOKUP(Q124:Q124,'RB'!B1:O162,4,FALSE)</f>
        <v>0</v>
      </c>
      <c r="U124" s="7">
        <f>VLOOKUP(Q124:Q124,'RB'!B1:O162,5,FALSE)</f>
        <v>0</v>
      </c>
      <c r="V124" s="7">
        <f>VLOOKUP(Q124:Q124,'RB'!B1:O162,6,FALSE)</f>
        <v>0</v>
      </c>
      <c r="W124" s="7">
        <f>VLOOKUP(Q124:Q124,'RB'!B1:O162,7,FALSE)</f>
        <v>0</v>
      </c>
      <c r="X124" s="7">
        <f>VLOOKUP(Q124:Q124,'RB'!B1:O162,8,FALSE)</f>
        <v>0</v>
      </c>
      <c r="Y124" s="7">
        <f>VLOOKUP(Q124:Q124,'RB'!B1:O162,9,FALSE)</f>
        <v>0</v>
      </c>
      <c r="Z124" s="7">
        <f>VLOOKUP(Q124:Q124,'RB'!B1:O162,10,FALSE)</f>
        <v>0</v>
      </c>
      <c r="AA124" s="8">
        <f>VLOOKUP(Q124:Q124,'RB'!B1:O162,14,FALSE)</f>
      </c>
      <c r="AB124" s="9">
        <f>IF(VLOOKUP(P124:P124,#REF!,13,FALSE)&lt;0,0,VLOOKUP(P124:P124,#REF!,13,FALSE))</f>
      </c>
      <c r="AC124" s="10"/>
      <c r="AD124" s="5">
        <v>123</v>
      </c>
      <c r="AE124" t="s" s="6">
        <f>VLOOKUP(AD124:AD124,'Rankings'!A1:T187,13,FALSE)</f>
        <v>355</v>
      </c>
      <c r="AF124" t="s" s="6">
        <v>27</v>
      </c>
      <c r="AG124" s="5">
        <v>12</v>
      </c>
      <c r="AH124" s="7">
        <f>VLOOKUP(AE124:AE124,'WR'!B1:O204,4,FALSE)</f>
      </c>
      <c r="AI124" s="7">
        <f>VLOOKUP(AE124:AE124,'WR'!B1:O204,5,FALSE)</f>
      </c>
      <c r="AJ124" s="7">
        <f>VLOOKUP(AE124:AE124,'WR'!B1:O204,6,FALSE)</f>
      </c>
      <c r="AK124" s="7">
        <f>VLOOKUP(AE124:AE124,'WR'!B1:O204,7,FALSE)</f>
      </c>
      <c r="AL124" s="7">
        <f>VLOOKUP(AE124:AE124,'WR'!B1:O204,8,FALSE)</f>
      </c>
      <c r="AM124" s="7">
        <f>VLOOKUP(AE124:AE124,'WR'!B1:O204,9,FALSE)</f>
      </c>
      <c r="AN124" s="8">
        <f>VLOOKUP(AE124:AE124,'WR'!B1:O204,13,FALSE)</f>
      </c>
      <c r="AO124" s="9">
        <f>IF(VLOOKUP(AD124:AD124,#REF!,12,FALSE)&lt;0,0,VLOOKUP(AD124:AD124,#REF!,12,FALSE))</f>
      </c>
      <c r="AP124" s="19"/>
      <c r="AQ124" s="17"/>
      <c r="AR124" s="17"/>
      <c r="AS124" s="17"/>
      <c r="AT124" s="17"/>
      <c r="AU124" s="18"/>
      <c r="AV124" s="18"/>
      <c r="AW124" s="18"/>
      <c r="AX124" s="18"/>
      <c r="AY124" s="17"/>
      <c r="AZ124" s="17"/>
      <c r="BA124" s="20"/>
    </row>
    <row r="125" ht="13.75" customHeight="1">
      <c r="A125" s="16"/>
      <c r="B125" s="17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7"/>
      <c r="N125" s="17"/>
      <c r="O125" s="15"/>
      <c r="P125" s="5">
        <v>124</v>
      </c>
      <c r="Q125" s="5">
        <f>VLOOKUP(P125:P125,'Rankings'!A1:T187,8,FALSE)</f>
        <v>0</v>
      </c>
      <c r="R125" s="9"/>
      <c r="S125" s="9"/>
      <c r="T125" s="7">
        <f>VLOOKUP(Q125:Q125,'RB'!B1:O162,4,FALSE)</f>
        <v>0</v>
      </c>
      <c r="U125" s="7">
        <f>VLOOKUP(Q125:Q125,'RB'!B1:O162,5,FALSE)</f>
        <v>0</v>
      </c>
      <c r="V125" s="7">
        <f>VLOOKUP(Q125:Q125,'RB'!B1:O162,6,FALSE)</f>
        <v>0</v>
      </c>
      <c r="W125" s="7">
        <f>VLOOKUP(Q125:Q125,'RB'!B1:O162,7,FALSE)</f>
        <v>0</v>
      </c>
      <c r="X125" s="7">
        <f>VLOOKUP(Q125:Q125,'RB'!B1:O162,8,FALSE)</f>
        <v>0</v>
      </c>
      <c r="Y125" s="7">
        <f>VLOOKUP(Q125:Q125,'RB'!B1:O162,9,FALSE)</f>
        <v>0</v>
      </c>
      <c r="Z125" s="7">
        <f>VLOOKUP(Q125:Q125,'RB'!B1:O162,10,FALSE)</f>
        <v>0</v>
      </c>
      <c r="AA125" s="8">
        <f>VLOOKUP(Q125:Q125,'RB'!B1:O162,14,FALSE)</f>
      </c>
      <c r="AB125" s="9">
        <f>IF(VLOOKUP(P125:P125,#REF!,13,FALSE)&lt;0,0,VLOOKUP(P125:P125,#REF!,13,FALSE))</f>
      </c>
      <c r="AC125" s="10"/>
      <c r="AD125" s="5">
        <v>124</v>
      </c>
      <c r="AE125" t="s" s="6">
        <f>VLOOKUP(AD125:AD125,'Rankings'!A1:T187,13,FALSE)</f>
        <v>356</v>
      </c>
      <c r="AF125" t="s" s="6">
        <v>60</v>
      </c>
      <c r="AG125" s="5">
        <v>14</v>
      </c>
      <c r="AH125" s="7">
        <f>VLOOKUP(AE125:AE125,'WR'!B1:O204,4,FALSE)</f>
        <v>0</v>
      </c>
      <c r="AI125" s="7">
        <f>VLOOKUP(AE125:AE125,'WR'!B1:O204,5,FALSE)</f>
        <v>0</v>
      </c>
      <c r="AJ125" s="7">
        <f>VLOOKUP(AE125:AE125,'WR'!B1:O204,6,FALSE)</f>
        <v>23.767744</v>
      </c>
      <c r="AK125" s="7">
        <f>VLOOKUP(AE125:AE125,'WR'!B1:O204,7,FALSE)</f>
        <v>14.569627072</v>
      </c>
      <c r="AL125" s="7">
        <f>VLOOKUP(AE125:AE125,'WR'!B1:O204,8,FALSE)</f>
        <v>171.9215994496</v>
      </c>
      <c r="AM125" s="7">
        <f>VLOOKUP(AE125:AE125,'WR'!B1:O204,9,FALSE)</f>
        <v>1.107291657472</v>
      </c>
      <c r="AN125" s="8">
        <f>VLOOKUP(AE125:AE125,'WR'!B1:O204,13,FALSE)</f>
      </c>
      <c r="AO125" s="9">
        <f>IF(VLOOKUP(AD125:AD125,#REF!,12,FALSE)&lt;0,0,VLOOKUP(AD125:AD125,#REF!,12,FALSE))</f>
      </c>
      <c r="AP125" s="19"/>
      <c r="AQ125" s="17"/>
      <c r="AR125" s="17"/>
      <c r="AS125" s="17"/>
      <c r="AT125" s="17"/>
      <c r="AU125" s="18"/>
      <c r="AV125" s="18"/>
      <c r="AW125" s="18"/>
      <c r="AX125" s="18"/>
      <c r="AY125" s="17"/>
      <c r="AZ125" s="17"/>
      <c r="BA125" s="20"/>
    </row>
    <row r="126" ht="13.75" customHeight="1">
      <c r="A126" s="16"/>
      <c r="B126" s="17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7"/>
      <c r="N126" s="17"/>
      <c r="O126" s="15"/>
      <c r="P126" s="5">
        <v>125</v>
      </c>
      <c r="Q126" s="5">
        <f>VLOOKUP(P126:P126,'Rankings'!A1:T187,8,FALSE)</f>
        <v>0</v>
      </c>
      <c r="R126" s="9"/>
      <c r="S126" s="9"/>
      <c r="T126" s="7">
        <f>VLOOKUP(Q126:Q126,'RB'!B1:O162,4,FALSE)</f>
        <v>0</v>
      </c>
      <c r="U126" s="7">
        <f>VLOOKUP(Q126:Q126,'RB'!B1:O162,5,FALSE)</f>
        <v>0</v>
      </c>
      <c r="V126" s="7">
        <f>VLOOKUP(Q126:Q126,'RB'!B1:O162,6,FALSE)</f>
        <v>0</v>
      </c>
      <c r="W126" s="7">
        <f>VLOOKUP(Q126:Q126,'RB'!B1:O162,7,FALSE)</f>
        <v>0</v>
      </c>
      <c r="X126" s="7">
        <f>VLOOKUP(Q126:Q126,'RB'!B1:O162,8,FALSE)</f>
        <v>0</v>
      </c>
      <c r="Y126" s="7">
        <f>VLOOKUP(Q126:Q126,'RB'!B1:O162,9,FALSE)</f>
        <v>0</v>
      </c>
      <c r="Z126" s="7">
        <f>VLOOKUP(Q126:Q126,'RB'!B1:O162,10,FALSE)</f>
        <v>0</v>
      </c>
      <c r="AA126" s="8">
        <f>VLOOKUP(Q126:Q126,'RB'!B1:O162,14,FALSE)</f>
      </c>
      <c r="AB126" s="9">
        <f>IF(VLOOKUP(P126:P126,#REF!,13,FALSE)&lt;0,0,VLOOKUP(P126:P126,#REF!,13,FALSE))</f>
      </c>
      <c r="AC126" s="10"/>
      <c r="AD126" s="5">
        <v>125</v>
      </c>
      <c r="AE126" t="s" s="6">
        <f>VLOOKUP(AD126:AD126,'Rankings'!A1:T187,13,FALSE)</f>
        <v>357</v>
      </c>
      <c r="AF126" t="s" s="6">
        <v>25</v>
      </c>
      <c r="AG126" s="5">
        <v>6</v>
      </c>
      <c r="AH126" s="7">
        <f>VLOOKUP(AE126:AE126,'WR'!B1:O204,4,FALSE)</f>
        <v>0</v>
      </c>
      <c r="AI126" s="7">
        <f>VLOOKUP(AE126:AE126,'WR'!B1:O204,5,FALSE)</f>
        <v>0</v>
      </c>
      <c r="AJ126" s="7">
        <f>VLOOKUP(AE126:AE126,'WR'!B1:O204,6,FALSE)</f>
        <v>20.801088</v>
      </c>
      <c r="AK126" s="7">
        <f>VLOOKUP(AE126:AE126,'WR'!B1:O204,7,FALSE)</f>
        <v>10.525350528</v>
      </c>
      <c r="AL126" s="7">
        <f>VLOOKUP(AE126:AE126,'WR'!B1:O204,8,FALSE)</f>
        <v>145.670851307520</v>
      </c>
      <c r="AM126" s="7">
        <f>VLOOKUP(AE126:AE126,'WR'!B1:O204,9,FALSE)</f>
        <v>0.852553392768</v>
      </c>
      <c r="AN126" s="8">
        <f>VLOOKUP(AE126:AE126,'WR'!B1:O204,13,FALSE)</f>
      </c>
      <c r="AO126" s="9">
        <f>IF(VLOOKUP(AD126:AD126,#REF!,12,FALSE)&lt;0,0,VLOOKUP(AD126:AD126,#REF!,12,FALSE))</f>
      </c>
      <c r="AP126" s="19"/>
      <c r="AQ126" s="17"/>
      <c r="AR126" s="17"/>
      <c r="AS126" s="17"/>
      <c r="AT126" s="17"/>
      <c r="AU126" s="18"/>
      <c r="AV126" s="18"/>
      <c r="AW126" s="18"/>
      <c r="AX126" s="18"/>
      <c r="AY126" s="17"/>
      <c r="AZ126" s="17"/>
      <c r="BA126" s="20"/>
    </row>
    <row r="127" ht="13.75" customHeight="1">
      <c r="A127" s="16"/>
      <c r="B127" s="17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7"/>
      <c r="N127" s="17"/>
      <c r="O127" s="15"/>
      <c r="P127" s="5">
        <v>126</v>
      </c>
      <c r="Q127" s="5">
        <f>VLOOKUP(P127:P127,'Rankings'!A1:T187,8,FALSE)</f>
        <v>0</v>
      </c>
      <c r="R127" s="9"/>
      <c r="S127" s="9"/>
      <c r="T127" s="7">
        <f>VLOOKUP(Q127:Q127,'RB'!B1:O162,4,FALSE)</f>
        <v>0</v>
      </c>
      <c r="U127" s="7">
        <f>VLOOKUP(Q127:Q127,'RB'!B1:O162,5,FALSE)</f>
        <v>0</v>
      </c>
      <c r="V127" s="7">
        <f>VLOOKUP(Q127:Q127,'RB'!B1:O162,6,FALSE)</f>
        <v>0</v>
      </c>
      <c r="W127" s="7">
        <f>VLOOKUP(Q127:Q127,'RB'!B1:O162,7,FALSE)</f>
        <v>0</v>
      </c>
      <c r="X127" s="7">
        <f>VLOOKUP(Q127:Q127,'RB'!B1:O162,8,FALSE)</f>
        <v>0</v>
      </c>
      <c r="Y127" s="7">
        <f>VLOOKUP(Q127:Q127,'RB'!B1:O162,9,FALSE)</f>
        <v>0</v>
      </c>
      <c r="Z127" s="7">
        <f>VLOOKUP(Q127:Q127,'RB'!B1:O162,10,FALSE)</f>
        <v>0</v>
      </c>
      <c r="AA127" s="8">
        <f>VLOOKUP(Q127:Q127,'RB'!B1:O162,14,FALSE)</f>
      </c>
      <c r="AB127" s="9">
        <f>IF(VLOOKUP(P127:P127,#REF!,13,FALSE)&lt;0,0,VLOOKUP(P127:P127,#REF!,13,FALSE))</f>
      </c>
      <c r="AC127" s="10"/>
      <c r="AD127" s="5">
        <v>126</v>
      </c>
      <c r="AE127" s="5">
        <f>VLOOKUP(AD127:AD127,'Rankings'!A1:T187,13,FALSE)</f>
        <v>0</v>
      </c>
      <c r="AF127" s="9"/>
      <c r="AG127" s="9"/>
      <c r="AH127" s="7">
        <f>VLOOKUP(AE127:AE127,'WR'!B1:O204,4,FALSE)</f>
        <v>0</v>
      </c>
      <c r="AI127" s="7">
        <f>VLOOKUP(AE127:AE127,'WR'!B1:O204,5,FALSE)</f>
        <v>0</v>
      </c>
      <c r="AJ127" s="7">
        <f>VLOOKUP(AE127:AE127,'WR'!B1:O204,6,FALSE)</f>
        <v>0</v>
      </c>
      <c r="AK127" s="7">
        <f>VLOOKUP(AE127:AE127,'WR'!B1:O204,7,FALSE)</f>
        <v>0</v>
      </c>
      <c r="AL127" s="7">
        <f>VLOOKUP(AE127:AE127,'WR'!B1:O204,8,FALSE)</f>
        <v>0</v>
      </c>
      <c r="AM127" s="7">
        <f>VLOOKUP(AE127:AE127,'WR'!B1:O204,9,FALSE)</f>
        <v>0</v>
      </c>
      <c r="AN127" s="8">
        <f>VLOOKUP(AE127:AE127,'WR'!B1:O204,13,FALSE)</f>
      </c>
      <c r="AO127" s="9">
        <f>IF(VLOOKUP(AD127:AD127,#REF!,12,FALSE)&lt;0,0,VLOOKUP(AD127:AD127,#REF!,12,FALSE))</f>
      </c>
      <c r="AP127" s="19"/>
      <c r="AQ127" s="17"/>
      <c r="AR127" s="17"/>
      <c r="AS127" s="17"/>
      <c r="AT127" s="17"/>
      <c r="AU127" s="18"/>
      <c r="AV127" s="18"/>
      <c r="AW127" s="18"/>
      <c r="AX127" s="18"/>
      <c r="AY127" s="17"/>
      <c r="AZ127" s="17"/>
      <c r="BA127" s="20"/>
    </row>
    <row r="128" ht="13.75" customHeight="1">
      <c r="A128" s="16"/>
      <c r="B128" s="17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7"/>
      <c r="N128" s="17"/>
      <c r="O128" s="15"/>
      <c r="P128" s="5">
        <v>127</v>
      </c>
      <c r="Q128" s="5">
        <f>VLOOKUP(P128:P128,'Rankings'!A1:T187,8,FALSE)</f>
        <v>0</v>
      </c>
      <c r="R128" s="9"/>
      <c r="S128" s="9"/>
      <c r="T128" s="7">
        <f>VLOOKUP(Q128:Q128,'RB'!B1:O162,4,FALSE)</f>
        <v>0</v>
      </c>
      <c r="U128" s="7">
        <f>VLOOKUP(Q128:Q128,'RB'!B1:O162,5,FALSE)</f>
        <v>0</v>
      </c>
      <c r="V128" s="7">
        <f>VLOOKUP(Q128:Q128,'RB'!B1:O162,6,FALSE)</f>
        <v>0</v>
      </c>
      <c r="W128" s="7">
        <f>VLOOKUP(Q128:Q128,'RB'!B1:O162,7,FALSE)</f>
        <v>0</v>
      </c>
      <c r="X128" s="7">
        <f>VLOOKUP(Q128:Q128,'RB'!B1:O162,8,FALSE)</f>
        <v>0</v>
      </c>
      <c r="Y128" s="7">
        <f>VLOOKUP(Q128:Q128,'RB'!B1:O162,9,FALSE)</f>
        <v>0</v>
      </c>
      <c r="Z128" s="7">
        <f>VLOOKUP(Q128:Q128,'RB'!B1:O162,10,FALSE)</f>
        <v>0</v>
      </c>
      <c r="AA128" s="8">
        <f>VLOOKUP(Q128:Q128,'RB'!B1:O162,14,FALSE)</f>
      </c>
      <c r="AB128" s="9">
        <f>IF(VLOOKUP(P128:P128,#REF!,13,FALSE)&lt;0,0,VLOOKUP(P128:P128,#REF!,13,FALSE))</f>
      </c>
      <c r="AC128" s="10"/>
      <c r="AD128" s="5">
        <v>127</v>
      </c>
      <c r="AE128" s="5">
        <f>VLOOKUP(AD128:AD128,'Rankings'!A1:T187,13,FALSE)</f>
        <v>0</v>
      </c>
      <c r="AF128" s="9"/>
      <c r="AG128" s="9"/>
      <c r="AH128" s="7">
        <f>VLOOKUP(AE128:AE128,'WR'!B1:O204,4,FALSE)</f>
        <v>0</v>
      </c>
      <c r="AI128" s="7">
        <f>VLOOKUP(AE128:AE128,'WR'!B1:O204,5,FALSE)</f>
        <v>0</v>
      </c>
      <c r="AJ128" s="7">
        <f>VLOOKUP(AE128:AE128,'WR'!B1:O204,6,FALSE)</f>
        <v>0</v>
      </c>
      <c r="AK128" s="7">
        <f>VLOOKUP(AE128:AE128,'WR'!B1:O204,7,FALSE)</f>
        <v>0</v>
      </c>
      <c r="AL128" s="7">
        <f>VLOOKUP(AE128:AE128,'WR'!B1:O204,8,FALSE)</f>
        <v>0</v>
      </c>
      <c r="AM128" s="7">
        <f>VLOOKUP(AE128:AE128,'WR'!B1:O204,9,FALSE)</f>
        <v>0</v>
      </c>
      <c r="AN128" s="8">
        <f>VLOOKUP(AE128:AE128,'WR'!B1:O204,13,FALSE)</f>
      </c>
      <c r="AO128" s="9">
        <f>IF(VLOOKUP(AD128:AD128,#REF!,12,FALSE)&lt;0,0,VLOOKUP(AD128:AD128,#REF!,12,FALSE))</f>
      </c>
      <c r="AP128" s="19"/>
      <c r="AQ128" s="17"/>
      <c r="AR128" s="17"/>
      <c r="AS128" s="17"/>
      <c r="AT128" s="17"/>
      <c r="AU128" s="18"/>
      <c r="AV128" s="18"/>
      <c r="AW128" s="18"/>
      <c r="AX128" s="18"/>
      <c r="AY128" s="17"/>
      <c r="AZ128" s="17"/>
      <c r="BA128" s="20"/>
    </row>
    <row r="129" ht="13.75" customHeight="1">
      <c r="A129" s="16"/>
      <c r="B129" s="17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7"/>
      <c r="N129" s="17"/>
      <c r="O129" s="15"/>
      <c r="P129" s="5">
        <v>128</v>
      </c>
      <c r="Q129" s="5">
        <f>VLOOKUP(P129:P129,'Rankings'!A1:T187,8,FALSE)</f>
        <v>0</v>
      </c>
      <c r="R129" s="9"/>
      <c r="S129" s="9"/>
      <c r="T129" s="7">
        <f>VLOOKUP(Q129:Q129,'RB'!B1:O162,4,FALSE)</f>
        <v>0</v>
      </c>
      <c r="U129" s="7">
        <f>VLOOKUP(Q129:Q129,'RB'!B1:O162,5,FALSE)</f>
        <v>0</v>
      </c>
      <c r="V129" s="7">
        <f>VLOOKUP(Q129:Q129,'RB'!B1:O162,6,FALSE)</f>
        <v>0</v>
      </c>
      <c r="W129" s="7">
        <f>VLOOKUP(Q129:Q129,'RB'!B1:O162,7,FALSE)</f>
        <v>0</v>
      </c>
      <c r="X129" s="7">
        <f>VLOOKUP(Q129:Q129,'RB'!B1:O162,8,FALSE)</f>
        <v>0</v>
      </c>
      <c r="Y129" s="7">
        <f>VLOOKUP(Q129:Q129,'RB'!B1:O162,9,FALSE)</f>
        <v>0</v>
      </c>
      <c r="Z129" s="7">
        <f>VLOOKUP(Q129:Q129,'RB'!B1:O162,10,FALSE)</f>
        <v>0</v>
      </c>
      <c r="AA129" s="8">
        <f>VLOOKUP(Q129:Q129,'RB'!B1:O162,14,FALSE)</f>
      </c>
      <c r="AB129" s="9">
        <f>IF(VLOOKUP(P129:P129,#REF!,13,FALSE)&lt;0,0,VLOOKUP(P129:P129,#REF!,13,FALSE))</f>
      </c>
      <c r="AC129" s="10"/>
      <c r="AD129" s="5">
        <v>128</v>
      </c>
      <c r="AE129" s="5">
        <f>VLOOKUP(AD129:AD129,'Rankings'!A1:T187,13,FALSE)</f>
        <v>0</v>
      </c>
      <c r="AF129" s="9"/>
      <c r="AG129" s="9"/>
      <c r="AH129" s="7">
        <f>VLOOKUP(AE129:AE129,'WR'!B1:O204,4,FALSE)</f>
        <v>0</v>
      </c>
      <c r="AI129" s="7">
        <f>VLOOKUP(AE129:AE129,'WR'!B1:O204,5,FALSE)</f>
        <v>0</v>
      </c>
      <c r="AJ129" s="7">
        <f>VLOOKUP(AE129:AE129,'WR'!B1:O204,6,FALSE)</f>
        <v>0</v>
      </c>
      <c r="AK129" s="7">
        <f>VLOOKUP(AE129:AE129,'WR'!B1:O204,7,FALSE)</f>
        <v>0</v>
      </c>
      <c r="AL129" s="7">
        <f>VLOOKUP(AE129:AE129,'WR'!B1:O204,8,FALSE)</f>
        <v>0</v>
      </c>
      <c r="AM129" s="7">
        <f>VLOOKUP(AE129:AE129,'WR'!B1:O204,9,FALSE)</f>
        <v>0</v>
      </c>
      <c r="AN129" s="8">
        <f>VLOOKUP(AE129:AE129,'WR'!B1:O204,13,FALSE)</f>
      </c>
      <c r="AO129" s="9">
        <f>IF(VLOOKUP(AD129:AD129,#REF!,12,FALSE)&lt;0,0,VLOOKUP(AD129:AD129,#REF!,12,FALSE))</f>
      </c>
      <c r="AP129" s="19"/>
      <c r="AQ129" s="17"/>
      <c r="AR129" s="17"/>
      <c r="AS129" s="17"/>
      <c r="AT129" s="17"/>
      <c r="AU129" s="18"/>
      <c r="AV129" s="18"/>
      <c r="AW129" s="18"/>
      <c r="AX129" s="18"/>
      <c r="AY129" s="17"/>
      <c r="AZ129" s="17"/>
      <c r="BA129" s="20"/>
    </row>
    <row r="130" ht="13.75" customHeight="1">
      <c r="A130" s="16"/>
      <c r="B130" s="17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7"/>
      <c r="N130" s="17"/>
      <c r="O130" s="15"/>
      <c r="P130" s="5">
        <v>129</v>
      </c>
      <c r="Q130" s="5">
        <f>VLOOKUP(P130:P130,'Rankings'!A1:T187,8,FALSE)</f>
        <v>0</v>
      </c>
      <c r="R130" s="9"/>
      <c r="S130" s="9"/>
      <c r="T130" s="7">
        <f>VLOOKUP(Q130:Q130,'RB'!B1:O162,4,FALSE)</f>
        <v>0</v>
      </c>
      <c r="U130" s="7">
        <f>VLOOKUP(Q130:Q130,'RB'!B1:O162,5,FALSE)</f>
        <v>0</v>
      </c>
      <c r="V130" s="7">
        <f>VLOOKUP(Q130:Q130,'RB'!B1:O162,6,FALSE)</f>
        <v>0</v>
      </c>
      <c r="W130" s="7">
        <f>VLOOKUP(Q130:Q130,'RB'!B1:O162,7,FALSE)</f>
        <v>0</v>
      </c>
      <c r="X130" s="7">
        <f>VLOOKUP(Q130:Q130,'RB'!B1:O162,8,FALSE)</f>
        <v>0</v>
      </c>
      <c r="Y130" s="7">
        <f>VLOOKUP(Q130:Q130,'RB'!B1:O162,9,FALSE)</f>
        <v>0</v>
      </c>
      <c r="Z130" s="7">
        <f>VLOOKUP(Q130:Q130,'RB'!B1:O162,10,FALSE)</f>
        <v>0</v>
      </c>
      <c r="AA130" s="8">
        <f>VLOOKUP(Q130:Q130,'RB'!B1:O162,14,FALSE)</f>
      </c>
      <c r="AB130" s="9">
        <f>IF(VLOOKUP(P130:P130,#REF!,13,FALSE)&lt;0,0,VLOOKUP(P130:P130,#REF!,13,FALSE))</f>
      </c>
      <c r="AC130" s="10"/>
      <c r="AD130" s="5">
        <v>129</v>
      </c>
      <c r="AE130" s="5">
        <f>VLOOKUP(AD130:AD130,'Rankings'!A1:T187,13,FALSE)</f>
        <v>0</v>
      </c>
      <c r="AF130" s="9"/>
      <c r="AG130" s="9"/>
      <c r="AH130" s="7">
        <f>VLOOKUP(AE130:AE130,'WR'!B1:O204,4,FALSE)</f>
        <v>0</v>
      </c>
      <c r="AI130" s="7">
        <f>VLOOKUP(AE130:AE130,'WR'!B1:O204,5,FALSE)</f>
        <v>0</v>
      </c>
      <c r="AJ130" s="7">
        <f>VLOOKUP(AE130:AE130,'WR'!B1:O204,6,FALSE)</f>
        <v>0</v>
      </c>
      <c r="AK130" s="7">
        <f>VLOOKUP(AE130:AE130,'WR'!B1:O204,7,FALSE)</f>
        <v>0</v>
      </c>
      <c r="AL130" s="7">
        <f>VLOOKUP(AE130:AE130,'WR'!B1:O204,8,FALSE)</f>
        <v>0</v>
      </c>
      <c r="AM130" s="7">
        <f>VLOOKUP(AE130:AE130,'WR'!B1:O204,9,FALSE)</f>
        <v>0</v>
      </c>
      <c r="AN130" s="8">
        <f>VLOOKUP(AE130:AE130,'WR'!B1:O204,13,FALSE)</f>
      </c>
      <c r="AO130" s="9">
        <f>IF(VLOOKUP(AD130:AD130,#REF!,12,FALSE)&lt;0,0,VLOOKUP(AD130:AD130,#REF!,12,FALSE))</f>
      </c>
      <c r="AP130" s="19"/>
      <c r="AQ130" s="17"/>
      <c r="AR130" s="17"/>
      <c r="AS130" s="17"/>
      <c r="AT130" s="17"/>
      <c r="AU130" s="18"/>
      <c r="AV130" s="18"/>
      <c r="AW130" s="18"/>
      <c r="AX130" s="18"/>
      <c r="AY130" s="17"/>
      <c r="AZ130" s="17"/>
      <c r="BA130" s="20"/>
    </row>
    <row r="131" ht="13.75" customHeight="1">
      <c r="A131" s="16"/>
      <c r="B131" s="17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7"/>
      <c r="N131" s="17"/>
      <c r="O131" s="15"/>
      <c r="P131" s="5">
        <v>130</v>
      </c>
      <c r="Q131" s="5">
        <f>VLOOKUP(P131:P131,'Rankings'!A1:T187,8,FALSE)</f>
        <v>0</v>
      </c>
      <c r="R131" s="9"/>
      <c r="S131" s="9"/>
      <c r="T131" s="7">
        <f>VLOOKUP(Q131:Q131,'RB'!B1:O162,4,FALSE)</f>
        <v>0</v>
      </c>
      <c r="U131" s="7">
        <f>VLOOKUP(Q131:Q131,'RB'!B1:O162,5,FALSE)</f>
        <v>0</v>
      </c>
      <c r="V131" s="7">
        <f>VLOOKUP(Q131:Q131,'RB'!B1:O162,6,FALSE)</f>
        <v>0</v>
      </c>
      <c r="W131" s="7">
        <f>VLOOKUP(Q131:Q131,'RB'!B1:O162,7,FALSE)</f>
        <v>0</v>
      </c>
      <c r="X131" s="7">
        <f>VLOOKUP(Q131:Q131,'RB'!B1:O162,8,FALSE)</f>
        <v>0</v>
      </c>
      <c r="Y131" s="7">
        <f>VLOOKUP(Q131:Q131,'RB'!B1:O162,9,FALSE)</f>
        <v>0</v>
      </c>
      <c r="Z131" s="7">
        <f>VLOOKUP(Q131:Q131,'RB'!B1:O162,10,FALSE)</f>
        <v>0</v>
      </c>
      <c r="AA131" s="8">
        <f>VLOOKUP(Q131:Q131,'RB'!B1:O162,14,FALSE)</f>
      </c>
      <c r="AB131" s="9">
        <f>IF(VLOOKUP(P131:P131,#REF!,13,FALSE)&lt;0,0,VLOOKUP(P131:P131,#REF!,13,FALSE))</f>
      </c>
      <c r="AC131" s="10"/>
      <c r="AD131" s="5">
        <v>130</v>
      </c>
      <c r="AE131" s="5">
        <f>VLOOKUP(AD131:AD131,'Rankings'!A1:T187,13,FALSE)</f>
        <v>0</v>
      </c>
      <c r="AF131" s="9"/>
      <c r="AG131" s="9"/>
      <c r="AH131" s="7">
        <f>VLOOKUP(AE131:AE131,'WR'!B1:O204,4,FALSE)</f>
        <v>0</v>
      </c>
      <c r="AI131" s="7">
        <f>VLOOKUP(AE131:AE131,'WR'!B1:O204,5,FALSE)</f>
        <v>0</v>
      </c>
      <c r="AJ131" s="7">
        <f>VLOOKUP(AE131:AE131,'WR'!B1:O204,6,FALSE)</f>
        <v>0</v>
      </c>
      <c r="AK131" s="7">
        <f>VLOOKUP(AE131:AE131,'WR'!B1:O204,7,FALSE)</f>
        <v>0</v>
      </c>
      <c r="AL131" s="7">
        <f>VLOOKUP(AE131:AE131,'WR'!B1:O204,8,FALSE)</f>
        <v>0</v>
      </c>
      <c r="AM131" s="7">
        <f>VLOOKUP(AE131:AE131,'WR'!B1:O204,9,FALSE)</f>
        <v>0</v>
      </c>
      <c r="AN131" s="8">
        <f>VLOOKUP(AE131:AE131,'WR'!B1:O204,13,FALSE)</f>
      </c>
      <c r="AO131" s="9">
        <f>IF(VLOOKUP(AD131:AD131,#REF!,12,FALSE)&lt;0,0,VLOOKUP(AD131:AD131,#REF!,12,FALSE))</f>
      </c>
      <c r="AP131" s="19"/>
      <c r="AQ131" s="17"/>
      <c r="AR131" s="17"/>
      <c r="AS131" s="17"/>
      <c r="AT131" s="17"/>
      <c r="AU131" s="18"/>
      <c r="AV131" s="18"/>
      <c r="AW131" s="18"/>
      <c r="AX131" s="18"/>
      <c r="AY131" s="17"/>
      <c r="AZ131" s="17"/>
      <c r="BA131" s="20"/>
    </row>
    <row r="132" ht="13.75" customHeight="1">
      <c r="A132" s="16"/>
      <c r="B132" s="17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7"/>
      <c r="N132" s="17"/>
      <c r="O132" s="15"/>
      <c r="P132" s="5">
        <v>131</v>
      </c>
      <c r="Q132" s="5">
        <f>VLOOKUP(P132:P132,'Rankings'!A1:T187,8,FALSE)</f>
        <v>0</v>
      </c>
      <c r="R132" s="9"/>
      <c r="S132" s="9"/>
      <c r="T132" s="7">
        <f>VLOOKUP(Q132:Q132,'RB'!B1:O162,4,FALSE)</f>
        <v>0</v>
      </c>
      <c r="U132" s="7">
        <f>VLOOKUP(Q132:Q132,'RB'!B1:O162,5,FALSE)</f>
        <v>0</v>
      </c>
      <c r="V132" s="7">
        <f>VLOOKUP(Q132:Q132,'RB'!B1:O162,6,FALSE)</f>
        <v>0</v>
      </c>
      <c r="W132" s="7">
        <f>VLOOKUP(Q132:Q132,'RB'!B1:O162,7,FALSE)</f>
        <v>0</v>
      </c>
      <c r="X132" s="7">
        <f>VLOOKUP(Q132:Q132,'RB'!B1:O162,8,FALSE)</f>
        <v>0</v>
      </c>
      <c r="Y132" s="7">
        <f>VLOOKUP(Q132:Q132,'RB'!B1:O162,9,FALSE)</f>
        <v>0</v>
      </c>
      <c r="Z132" s="7">
        <f>VLOOKUP(Q132:Q132,'RB'!B1:O162,10,FALSE)</f>
        <v>0</v>
      </c>
      <c r="AA132" s="8">
        <f>VLOOKUP(Q132:Q132,'RB'!B1:O162,14,FALSE)</f>
      </c>
      <c r="AB132" s="9">
        <f>IF(VLOOKUP(P132:P132,#REF!,13,FALSE)&lt;0,0,VLOOKUP(P132:P132,#REF!,13,FALSE))</f>
      </c>
      <c r="AC132" s="10"/>
      <c r="AD132" s="5">
        <v>131</v>
      </c>
      <c r="AE132" s="5">
        <f>VLOOKUP(AD132:AD132,'Rankings'!A1:T187,13,FALSE)</f>
        <v>0</v>
      </c>
      <c r="AF132" s="9"/>
      <c r="AG132" s="9"/>
      <c r="AH132" s="7">
        <f>VLOOKUP(AE132:AE132,'WR'!B1:O204,4,FALSE)</f>
        <v>0</v>
      </c>
      <c r="AI132" s="7">
        <f>VLOOKUP(AE132:AE132,'WR'!B1:O204,5,FALSE)</f>
        <v>0</v>
      </c>
      <c r="AJ132" s="7">
        <f>VLOOKUP(AE132:AE132,'WR'!B1:O204,6,FALSE)</f>
        <v>0</v>
      </c>
      <c r="AK132" s="7">
        <f>VLOOKUP(AE132:AE132,'WR'!B1:O204,7,FALSE)</f>
        <v>0</v>
      </c>
      <c r="AL132" s="7">
        <f>VLOOKUP(AE132:AE132,'WR'!B1:O204,8,FALSE)</f>
        <v>0</v>
      </c>
      <c r="AM132" s="7">
        <f>VLOOKUP(AE132:AE132,'WR'!B1:O204,9,FALSE)</f>
        <v>0</v>
      </c>
      <c r="AN132" s="8">
        <f>VLOOKUP(AE132:AE132,'WR'!B1:O204,13,FALSE)</f>
      </c>
      <c r="AO132" s="9">
        <f>IF(VLOOKUP(AD132:AD132,#REF!,12,FALSE)&lt;0,0,VLOOKUP(AD132:AD132,#REF!,12,FALSE))</f>
      </c>
      <c r="AP132" s="19"/>
      <c r="AQ132" s="17"/>
      <c r="AR132" s="17"/>
      <c r="AS132" s="17"/>
      <c r="AT132" s="17"/>
      <c r="AU132" s="18"/>
      <c r="AV132" s="18"/>
      <c r="AW132" s="18"/>
      <c r="AX132" s="18"/>
      <c r="AY132" s="17"/>
      <c r="AZ132" s="17"/>
      <c r="BA132" s="20"/>
    </row>
    <row r="133" ht="13.75" customHeight="1">
      <c r="A133" s="16"/>
      <c r="B133" s="17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7"/>
      <c r="N133" s="17"/>
      <c r="O133" s="15"/>
      <c r="P133" s="5">
        <v>132</v>
      </c>
      <c r="Q133" s="5">
        <f>VLOOKUP(P133:P133,'Rankings'!A1:T187,8,FALSE)</f>
        <v>0</v>
      </c>
      <c r="R133" s="9"/>
      <c r="S133" s="9"/>
      <c r="T133" s="7">
        <f>VLOOKUP(Q133:Q133,'RB'!B1:O162,4,FALSE)</f>
        <v>0</v>
      </c>
      <c r="U133" s="7">
        <f>VLOOKUP(Q133:Q133,'RB'!B1:O162,5,FALSE)</f>
        <v>0</v>
      </c>
      <c r="V133" s="7">
        <f>VLOOKUP(Q133:Q133,'RB'!B1:O162,6,FALSE)</f>
        <v>0</v>
      </c>
      <c r="W133" s="7">
        <f>VLOOKUP(Q133:Q133,'RB'!B1:O162,7,FALSE)</f>
        <v>0</v>
      </c>
      <c r="X133" s="7">
        <f>VLOOKUP(Q133:Q133,'RB'!B1:O162,8,FALSE)</f>
        <v>0</v>
      </c>
      <c r="Y133" s="7">
        <f>VLOOKUP(Q133:Q133,'RB'!B1:O162,9,FALSE)</f>
        <v>0</v>
      </c>
      <c r="Z133" s="7">
        <f>VLOOKUP(Q133:Q133,'RB'!B1:O162,10,FALSE)</f>
        <v>0</v>
      </c>
      <c r="AA133" s="8">
        <f>VLOOKUP(Q133:Q133,'RB'!B1:O162,14,FALSE)</f>
      </c>
      <c r="AB133" s="9">
        <f>IF(VLOOKUP(P133:P133,#REF!,13,FALSE)&lt;0,0,VLOOKUP(P133:P133,#REF!,13,FALSE))</f>
      </c>
      <c r="AC133" s="10"/>
      <c r="AD133" s="5">
        <v>132</v>
      </c>
      <c r="AE133" s="5">
        <f>VLOOKUP(AD133:AD133,'Rankings'!A1:T187,13,FALSE)</f>
        <v>0</v>
      </c>
      <c r="AF133" s="9"/>
      <c r="AG133" s="9"/>
      <c r="AH133" s="7">
        <f>VLOOKUP(AE133:AE133,'WR'!B1:O204,4,FALSE)</f>
        <v>0</v>
      </c>
      <c r="AI133" s="7">
        <f>VLOOKUP(AE133:AE133,'WR'!B1:O204,5,FALSE)</f>
        <v>0</v>
      </c>
      <c r="AJ133" s="7">
        <f>VLOOKUP(AE133:AE133,'WR'!B1:O204,6,FALSE)</f>
        <v>0</v>
      </c>
      <c r="AK133" s="7">
        <f>VLOOKUP(AE133:AE133,'WR'!B1:O204,7,FALSE)</f>
        <v>0</v>
      </c>
      <c r="AL133" s="7">
        <f>VLOOKUP(AE133:AE133,'WR'!B1:O204,8,FALSE)</f>
        <v>0</v>
      </c>
      <c r="AM133" s="7">
        <f>VLOOKUP(AE133:AE133,'WR'!B1:O204,9,FALSE)</f>
        <v>0</v>
      </c>
      <c r="AN133" s="8">
        <f>VLOOKUP(AE133:AE133,'WR'!B1:O204,13,FALSE)</f>
      </c>
      <c r="AO133" s="9">
        <f>IF(VLOOKUP(AD133:AD133,#REF!,12,FALSE)&lt;0,0,VLOOKUP(AD133:AD133,#REF!,12,FALSE))</f>
      </c>
      <c r="AP133" s="19"/>
      <c r="AQ133" s="17"/>
      <c r="AR133" s="17"/>
      <c r="AS133" s="17"/>
      <c r="AT133" s="17"/>
      <c r="AU133" s="18"/>
      <c r="AV133" s="18"/>
      <c r="AW133" s="18"/>
      <c r="AX133" s="18"/>
      <c r="AY133" s="17"/>
      <c r="AZ133" s="17"/>
      <c r="BA133" s="20"/>
    </row>
    <row r="134" ht="13.75" customHeight="1">
      <c r="A134" s="16"/>
      <c r="B134" s="17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7"/>
      <c r="N134" s="17"/>
      <c r="O134" s="15"/>
      <c r="P134" s="5">
        <v>133</v>
      </c>
      <c r="Q134" s="5">
        <f>VLOOKUP(P134:P134,'Rankings'!A1:T187,8,FALSE)</f>
        <v>0</v>
      </c>
      <c r="R134" s="9"/>
      <c r="S134" s="9"/>
      <c r="T134" s="7">
        <f>VLOOKUP(Q134:Q134,'RB'!B1:O162,4,FALSE)</f>
        <v>0</v>
      </c>
      <c r="U134" s="7">
        <f>VLOOKUP(Q134:Q134,'RB'!B1:O162,5,FALSE)</f>
        <v>0</v>
      </c>
      <c r="V134" s="7">
        <f>VLOOKUP(Q134:Q134,'RB'!B1:O162,6,FALSE)</f>
        <v>0</v>
      </c>
      <c r="W134" s="7">
        <f>VLOOKUP(Q134:Q134,'RB'!B1:O162,7,FALSE)</f>
        <v>0</v>
      </c>
      <c r="X134" s="7">
        <f>VLOOKUP(Q134:Q134,'RB'!B1:O162,8,FALSE)</f>
        <v>0</v>
      </c>
      <c r="Y134" s="7">
        <f>VLOOKUP(Q134:Q134,'RB'!B1:O162,9,FALSE)</f>
        <v>0</v>
      </c>
      <c r="Z134" s="7">
        <f>VLOOKUP(Q134:Q134,'RB'!B1:O162,10,FALSE)</f>
        <v>0</v>
      </c>
      <c r="AA134" s="8">
        <f>VLOOKUP(Q134:Q134,'RB'!B1:O162,14,FALSE)</f>
      </c>
      <c r="AB134" s="9">
        <f>IF(VLOOKUP(P134:P134,#REF!,13,FALSE)&lt;0,0,VLOOKUP(P134:P134,#REF!,13,FALSE))</f>
      </c>
      <c r="AC134" s="10"/>
      <c r="AD134" s="5">
        <v>133</v>
      </c>
      <c r="AE134" s="5">
        <f>VLOOKUP(AD134:AD134,'Rankings'!A1:T187,13,FALSE)</f>
        <v>0</v>
      </c>
      <c r="AF134" s="9"/>
      <c r="AG134" s="9"/>
      <c r="AH134" s="7">
        <f>VLOOKUP(AE134:AE134,'WR'!B1:O204,4,FALSE)</f>
        <v>0</v>
      </c>
      <c r="AI134" s="7">
        <f>VLOOKUP(AE134:AE134,'WR'!B1:O204,5,FALSE)</f>
        <v>0</v>
      </c>
      <c r="AJ134" s="7">
        <f>VLOOKUP(AE134:AE134,'WR'!B1:O204,6,FALSE)</f>
        <v>0</v>
      </c>
      <c r="AK134" s="7">
        <f>VLOOKUP(AE134:AE134,'WR'!B1:O204,7,FALSE)</f>
        <v>0</v>
      </c>
      <c r="AL134" s="7">
        <f>VLOOKUP(AE134:AE134,'WR'!B1:O204,8,FALSE)</f>
        <v>0</v>
      </c>
      <c r="AM134" s="7">
        <f>VLOOKUP(AE134:AE134,'WR'!B1:O204,9,FALSE)</f>
        <v>0</v>
      </c>
      <c r="AN134" s="8">
        <f>VLOOKUP(AE134:AE134,'WR'!B1:O204,13,FALSE)</f>
      </c>
      <c r="AO134" s="9">
        <f>IF(VLOOKUP(AD134:AD134,#REF!,12,FALSE)&lt;0,0,VLOOKUP(AD134:AD134,#REF!,12,FALSE))</f>
      </c>
      <c r="AP134" s="19"/>
      <c r="AQ134" s="17"/>
      <c r="AR134" s="17"/>
      <c r="AS134" s="17"/>
      <c r="AT134" s="17"/>
      <c r="AU134" s="18"/>
      <c r="AV134" s="18"/>
      <c r="AW134" s="18"/>
      <c r="AX134" s="18"/>
      <c r="AY134" s="17"/>
      <c r="AZ134" s="17"/>
      <c r="BA134" s="20"/>
    </row>
    <row r="135" ht="13.75" customHeight="1">
      <c r="A135" s="16"/>
      <c r="B135" s="17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7"/>
      <c r="N135" s="17"/>
      <c r="O135" s="15"/>
      <c r="P135" s="5">
        <v>134</v>
      </c>
      <c r="Q135" s="5">
        <f>VLOOKUP(P135:P135,'Rankings'!A1:T187,8,FALSE)</f>
        <v>0</v>
      </c>
      <c r="R135" s="9"/>
      <c r="S135" s="9"/>
      <c r="T135" s="7">
        <f>VLOOKUP(Q135:Q135,'RB'!B1:O162,4,FALSE)</f>
        <v>0</v>
      </c>
      <c r="U135" s="7">
        <f>VLOOKUP(Q135:Q135,'RB'!B1:O162,5,FALSE)</f>
        <v>0</v>
      </c>
      <c r="V135" s="7">
        <f>VLOOKUP(Q135:Q135,'RB'!B1:O162,6,FALSE)</f>
        <v>0</v>
      </c>
      <c r="W135" s="7">
        <f>VLOOKUP(Q135:Q135,'RB'!B1:O162,7,FALSE)</f>
        <v>0</v>
      </c>
      <c r="X135" s="7">
        <f>VLOOKUP(Q135:Q135,'RB'!B1:O162,8,FALSE)</f>
        <v>0</v>
      </c>
      <c r="Y135" s="7">
        <f>VLOOKUP(Q135:Q135,'RB'!B1:O162,9,FALSE)</f>
        <v>0</v>
      </c>
      <c r="Z135" s="7">
        <f>VLOOKUP(Q135:Q135,'RB'!B1:O162,10,FALSE)</f>
        <v>0</v>
      </c>
      <c r="AA135" s="8">
        <f>VLOOKUP(Q135:Q135,'RB'!B1:O162,14,FALSE)</f>
      </c>
      <c r="AB135" s="9">
        <f>IF(VLOOKUP(P135:P135,#REF!,13,FALSE)&lt;0,0,VLOOKUP(P135:P135,#REF!,13,FALSE))</f>
      </c>
      <c r="AC135" s="10"/>
      <c r="AD135" s="5">
        <v>134</v>
      </c>
      <c r="AE135" s="5">
        <f>VLOOKUP(AD135:AD135,'Rankings'!A1:T187,13,FALSE)</f>
        <v>0</v>
      </c>
      <c r="AF135" s="9"/>
      <c r="AG135" s="9"/>
      <c r="AH135" s="7">
        <f>VLOOKUP(AE135:AE135,'WR'!B1:O204,4,FALSE)</f>
        <v>0</v>
      </c>
      <c r="AI135" s="7">
        <f>VLOOKUP(AE135:AE135,'WR'!B1:O204,5,FALSE)</f>
        <v>0</v>
      </c>
      <c r="AJ135" s="7">
        <f>VLOOKUP(AE135:AE135,'WR'!B1:O204,6,FALSE)</f>
        <v>0</v>
      </c>
      <c r="AK135" s="7">
        <f>VLOOKUP(AE135:AE135,'WR'!B1:O204,7,FALSE)</f>
        <v>0</v>
      </c>
      <c r="AL135" s="7">
        <f>VLOOKUP(AE135:AE135,'WR'!B1:O204,8,FALSE)</f>
        <v>0</v>
      </c>
      <c r="AM135" s="7">
        <f>VLOOKUP(AE135:AE135,'WR'!B1:O204,9,FALSE)</f>
        <v>0</v>
      </c>
      <c r="AN135" s="8">
        <f>VLOOKUP(AE135:AE135,'WR'!B1:O204,13,FALSE)</f>
      </c>
      <c r="AO135" s="9">
        <f>IF(VLOOKUP(AD135:AD135,#REF!,12,FALSE)&lt;0,0,VLOOKUP(AD135:AD135,#REF!,12,FALSE))</f>
      </c>
      <c r="AP135" s="19"/>
      <c r="AQ135" s="17"/>
      <c r="AR135" s="17"/>
      <c r="AS135" s="17"/>
      <c r="AT135" s="17"/>
      <c r="AU135" s="18"/>
      <c r="AV135" s="18"/>
      <c r="AW135" s="18"/>
      <c r="AX135" s="18"/>
      <c r="AY135" s="17"/>
      <c r="AZ135" s="17"/>
      <c r="BA135" s="20"/>
    </row>
    <row r="136" ht="13.75" customHeight="1">
      <c r="A136" s="16"/>
      <c r="B136" s="17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7"/>
      <c r="N136" s="17"/>
      <c r="O136" s="15"/>
      <c r="P136" s="5">
        <v>135</v>
      </c>
      <c r="Q136" s="5">
        <f>VLOOKUP(P136:P136,'Rankings'!A1:T187,8,FALSE)</f>
        <v>0</v>
      </c>
      <c r="R136" s="9"/>
      <c r="S136" s="9"/>
      <c r="T136" s="7">
        <f>VLOOKUP(Q136:Q136,'RB'!B1:O162,4,FALSE)</f>
        <v>0</v>
      </c>
      <c r="U136" s="7">
        <f>VLOOKUP(Q136:Q136,'RB'!B1:O162,5,FALSE)</f>
        <v>0</v>
      </c>
      <c r="V136" s="7">
        <f>VLOOKUP(Q136:Q136,'RB'!B1:O162,6,FALSE)</f>
        <v>0</v>
      </c>
      <c r="W136" s="7">
        <f>VLOOKUP(Q136:Q136,'RB'!B1:O162,7,FALSE)</f>
        <v>0</v>
      </c>
      <c r="X136" s="7">
        <f>VLOOKUP(Q136:Q136,'RB'!B1:O162,8,FALSE)</f>
        <v>0</v>
      </c>
      <c r="Y136" s="7">
        <f>VLOOKUP(Q136:Q136,'RB'!B1:O162,9,FALSE)</f>
        <v>0</v>
      </c>
      <c r="Z136" s="7">
        <f>VLOOKUP(Q136:Q136,'RB'!B1:O162,10,FALSE)</f>
        <v>0</v>
      </c>
      <c r="AA136" s="8">
        <f>VLOOKUP(Q136:Q136,'RB'!B1:O162,14,FALSE)</f>
      </c>
      <c r="AB136" s="9">
        <f>IF(VLOOKUP(P136:P136,#REF!,13,FALSE)&lt;0,0,VLOOKUP(P136:P136,#REF!,13,FALSE))</f>
      </c>
      <c r="AC136" s="10"/>
      <c r="AD136" s="5">
        <v>135</v>
      </c>
      <c r="AE136" s="5">
        <f>VLOOKUP(AD136:AD136,'Rankings'!A1:T187,13,FALSE)</f>
        <v>0</v>
      </c>
      <c r="AF136" s="9"/>
      <c r="AG136" s="9"/>
      <c r="AH136" s="7">
        <f>VLOOKUP(AE136:AE136,'WR'!B1:O204,4,FALSE)</f>
        <v>0</v>
      </c>
      <c r="AI136" s="7">
        <f>VLOOKUP(AE136:AE136,'WR'!B1:O204,5,FALSE)</f>
        <v>0</v>
      </c>
      <c r="AJ136" s="7">
        <f>VLOOKUP(AE136:AE136,'WR'!B1:O204,6,FALSE)</f>
        <v>0</v>
      </c>
      <c r="AK136" s="7">
        <f>VLOOKUP(AE136:AE136,'WR'!B1:O204,7,FALSE)</f>
        <v>0</v>
      </c>
      <c r="AL136" s="7">
        <f>VLOOKUP(AE136:AE136,'WR'!B1:O204,8,FALSE)</f>
        <v>0</v>
      </c>
      <c r="AM136" s="7">
        <f>VLOOKUP(AE136:AE136,'WR'!B1:O204,9,FALSE)</f>
        <v>0</v>
      </c>
      <c r="AN136" s="8">
        <f>VLOOKUP(AE136:AE136,'WR'!B1:O204,13,FALSE)</f>
      </c>
      <c r="AO136" s="9">
        <f>IF(VLOOKUP(AD136:AD136,#REF!,12,FALSE)&lt;0,0,VLOOKUP(AD136:AD136,#REF!,12,FALSE))</f>
      </c>
      <c r="AP136" s="19"/>
      <c r="AQ136" s="17"/>
      <c r="AR136" s="17"/>
      <c r="AS136" s="17"/>
      <c r="AT136" s="17"/>
      <c r="AU136" s="18"/>
      <c r="AV136" s="18"/>
      <c r="AW136" s="18"/>
      <c r="AX136" s="18"/>
      <c r="AY136" s="17"/>
      <c r="AZ136" s="17"/>
      <c r="BA136" s="20"/>
    </row>
    <row r="137" ht="13.75" customHeight="1">
      <c r="A137" s="16"/>
      <c r="B137" s="17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7"/>
      <c r="N137" s="17"/>
      <c r="O137" s="15"/>
      <c r="P137" s="5">
        <v>136</v>
      </c>
      <c r="Q137" s="5">
        <f>VLOOKUP(P137:P137,'Rankings'!A1:T187,8,FALSE)</f>
        <v>0</v>
      </c>
      <c r="R137" s="9"/>
      <c r="S137" s="9"/>
      <c r="T137" s="7">
        <f>VLOOKUP(Q137:Q137,'RB'!B1:O162,4,FALSE)</f>
        <v>0</v>
      </c>
      <c r="U137" s="7">
        <f>VLOOKUP(Q137:Q137,'RB'!B1:O162,5,FALSE)</f>
        <v>0</v>
      </c>
      <c r="V137" s="7">
        <f>VLOOKUP(Q137:Q137,'RB'!B1:O162,6,FALSE)</f>
        <v>0</v>
      </c>
      <c r="W137" s="7">
        <f>VLOOKUP(Q137:Q137,'RB'!B1:O162,7,FALSE)</f>
        <v>0</v>
      </c>
      <c r="X137" s="7">
        <f>VLOOKUP(Q137:Q137,'RB'!B1:O162,8,FALSE)</f>
        <v>0</v>
      </c>
      <c r="Y137" s="7">
        <f>VLOOKUP(Q137:Q137,'RB'!B1:O162,9,FALSE)</f>
        <v>0</v>
      </c>
      <c r="Z137" s="7">
        <f>VLOOKUP(Q137:Q137,'RB'!B1:O162,10,FALSE)</f>
        <v>0</v>
      </c>
      <c r="AA137" s="8">
        <f>VLOOKUP(Q137:Q137,'RB'!B1:O162,14,FALSE)</f>
      </c>
      <c r="AB137" s="9">
        <f>IF(VLOOKUP(P137:P137,#REF!,13,FALSE)&lt;0,0,VLOOKUP(P137:P137,#REF!,13,FALSE))</f>
      </c>
      <c r="AC137" s="10"/>
      <c r="AD137" s="5">
        <v>136</v>
      </c>
      <c r="AE137" s="5">
        <f>VLOOKUP(AD137:AD137,'Rankings'!A1:T187,13,FALSE)</f>
        <v>0</v>
      </c>
      <c r="AF137" s="9"/>
      <c r="AG137" s="9"/>
      <c r="AH137" s="7">
        <f>VLOOKUP(AE137:AE137,'WR'!B1:O204,4,FALSE)</f>
        <v>0</v>
      </c>
      <c r="AI137" s="7">
        <f>VLOOKUP(AE137:AE137,'WR'!B1:O204,5,FALSE)</f>
        <v>0</v>
      </c>
      <c r="AJ137" s="7">
        <f>VLOOKUP(AE137:AE137,'WR'!B1:O204,6,FALSE)</f>
        <v>0</v>
      </c>
      <c r="AK137" s="7">
        <f>VLOOKUP(AE137:AE137,'WR'!B1:O204,7,FALSE)</f>
        <v>0</v>
      </c>
      <c r="AL137" s="7">
        <f>VLOOKUP(AE137:AE137,'WR'!B1:O204,8,FALSE)</f>
        <v>0</v>
      </c>
      <c r="AM137" s="7">
        <f>VLOOKUP(AE137:AE137,'WR'!B1:O204,9,FALSE)</f>
        <v>0</v>
      </c>
      <c r="AN137" s="8">
        <f>VLOOKUP(AE137:AE137,'WR'!B1:O204,13,FALSE)</f>
      </c>
      <c r="AO137" s="9">
        <f>IF(VLOOKUP(AD137:AD137,#REF!,12,FALSE)&lt;0,0,VLOOKUP(AD137:AD137,#REF!,12,FALSE))</f>
      </c>
      <c r="AP137" s="19"/>
      <c r="AQ137" s="17"/>
      <c r="AR137" s="17"/>
      <c r="AS137" s="17"/>
      <c r="AT137" s="17"/>
      <c r="AU137" s="18"/>
      <c r="AV137" s="18"/>
      <c r="AW137" s="18"/>
      <c r="AX137" s="18"/>
      <c r="AY137" s="17"/>
      <c r="AZ137" s="17"/>
      <c r="BA137" s="20"/>
    </row>
    <row r="138" ht="13.75" customHeight="1">
      <c r="A138" s="16"/>
      <c r="B138" s="17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7"/>
      <c r="N138" s="17"/>
      <c r="O138" s="15"/>
      <c r="P138" s="5">
        <v>137</v>
      </c>
      <c r="Q138" s="5">
        <f>VLOOKUP(P138:P138,'Rankings'!A1:T187,8,FALSE)</f>
        <v>0</v>
      </c>
      <c r="R138" s="9"/>
      <c r="S138" s="9"/>
      <c r="T138" s="7">
        <f>VLOOKUP(Q138:Q138,'RB'!B1:O162,4,FALSE)</f>
        <v>0</v>
      </c>
      <c r="U138" s="7">
        <f>VLOOKUP(Q138:Q138,'RB'!B1:O162,5,FALSE)</f>
        <v>0</v>
      </c>
      <c r="V138" s="7">
        <f>VLOOKUP(Q138:Q138,'RB'!B1:O162,6,FALSE)</f>
        <v>0</v>
      </c>
      <c r="W138" s="7">
        <f>VLOOKUP(Q138:Q138,'RB'!B1:O162,7,FALSE)</f>
        <v>0</v>
      </c>
      <c r="X138" s="7">
        <f>VLOOKUP(Q138:Q138,'RB'!B1:O162,8,FALSE)</f>
        <v>0</v>
      </c>
      <c r="Y138" s="7">
        <f>VLOOKUP(Q138:Q138,'RB'!B1:O162,9,FALSE)</f>
        <v>0</v>
      </c>
      <c r="Z138" s="7">
        <f>VLOOKUP(Q138:Q138,'RB'!B1:O162,10,FALSE)</f>
        <v>0</v>
      </c>
      <c r="AA138" s="8">
        <f>VLOOKUP(Q138:Q138,'RB'!B1:O162,14,FALSE)</f>
      </c>
      <c r="AB138" s="9">
        <f>IF(VLOOKUP(P138:P138,#REF!,13,FALSE)&lt;0,0,VLOOKUP(P138:P138,#REF!,13,FALSE))</f>
      </c>
      <c r="AC138" s="10"/>
      <c r="AD138" s="5">
        <v>137</v>
      </c>
      <c r="AE138" s="5">
        <f>VLOOKUP(AD138:AD138,'Rankings'!A1:T187,13,FALSE)</f>
        <v>0</v>
      </c>
      <c r="AF138" s="9"/>
      <c r="AG138" s="9"/>
      <c r="AH138" s="7">
        <f>VLOOKUP(AE138:AE138,'WR'!B1:O204,4,FALSE)</f>
        <v>0</v>
      </c>
      <c r="AI138" s="7">
        <f>VLOOKUP(AE138:AE138,'WR'!B1:O204,5,FALSE)</f>
        <v>0</v>
      </c>
      <c r="AJ138" s="7">
        <f>VLOOKUP(AE138:AE138,'WR'!B1:O204,6,FALSE)</f>
        <v>0</v>
      </c>
      <c r="AK138" s="7">
        <f>VLOOKUP(AE138:AE138,'WR'!B1:O204,7,FALSE)</f>
        <v>0</v>
      </c>
      <c r="AL138" s="7">
        <f>VLOOKUP(AE138:AE138,'WR'!B1:O204,8,FALSE)</f>
        <v>0</v>
      </c>
      <c r="AM138" s="7">
        <f>VLOOKUP(AE138:AE138,'WR'!B1:O204,9,FALSE)</f>
        <v>0</v>
      </c>
      <c r="AN138" s="8">
        <f>VLOOKUP(AE138:AE138,'WR'!B1:O204,13,FALSE)</f>
      </c>
      <c r="AO138" s="9">
        <f>IF(VLOOKUP(AD138:AD138,#REF!,12,FALSE)&lt;0,0,VLOOKUP(AD138:AD138,#REF!,12,FALSE))</f>
      </c>
      <c r="AP138" s="19"/>
      <c r="AQ138" s="17"/>
      <c r="AR138" s="17"/>
      <c r="AS138" s="17"/>
      <c r="AT138" s="17"/>
      <c r="AU138" s="18"/>
      <c r="AV138" s="18"/>
      <c r="AW138" s="18"/>
      <c r="AX138" s="18"/>
      <c r="AY138" s="17"/>
      <c r="AZ138" s="17"/>
      <c r="BA138" s="20"/>
    </row>
    <row r="139" ht="13.75" customHeight="1">
      <c r="A139" s="16"/>
      <c r="B139" s="17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7"/>
      <c r="N139" s="17"/>
      <c r="O139" s="15"/>
      <c r="P139" s="5">
        <v>138</v>
      </c>
      <c r="Q139" s="5">
        <f>VLOOKUP(P139:P139,'Rankings'!A1:T187,8,FALSE)</f>
        <v>0</v>
      </c>
      <c r="R139" s="9"/>
      <c r="S139" s="9"/>
      <c r="T139" s="7">
        <f>VLOOKUP(Q139:Q139,'RB'!B1:O162,4,FALSE)</f>
        <v>0</v>
      </c>
      <c r="U139" s="7">
        <f>VLOOKUP(Q139:Q139,'RB'!B1:O162,5,FALSE)</f>
        <v>0</v>
      </c>
      <c r="V139" s="7">
        <f>VLOOKUP(Q139:Q139,'RB'!B1:O162,6,FALSE)</f>
        <v>0</v>
      </c>
      <c r="W139" s="7">
        <f>VLOOKUP(Q139:Q139,'RB'!B1:O162,7,FALSE)</f>
        <v>0</v>
      </c>
      <c r="X139" s="7">
        <f>VLOOKUP(Q139:Q139,'RB'!B1:O162,8,FALSE)</f>
        <v>0</v>
      </c>
      <c r="Y139" s="7">
        <f>VLOOKUP(Q139:Q139,'RB'!B1:O162,9,FALSE)</f>
        <v>0</v>
      </c>
      <c r="Z139" s="7">
        <f>VLOOKUP(Q139:Q139,'RB'!B1:O162,10,FALSE)</f>
        <v>0</v>
      </c>
      <c r="AA139" s="8">
        <f>VLOOKUP(Q139:Q139,'RB'!B1:O162,14,FALSE)</f>
      </c>
      <c r="AB139" s="9">
        <f>IF(VLOOKUP(P139:P139,#REF!,13,FALSE)&lt;0,0,VLOOKUP(P139:P139,#REF!,13,FALSE))</f>
      </c>
      <c r="AC139" s="10"/>
      <c r="AD139" s="5">
        <v>138</v>
      </c>
      <c r="AE139" s="5">
        <f>VLOOKUP(AD139:AD139,'Rankings'!A1:T187,13,FALSE)</f>
        <v>0</v>
      </c>
      <c r="AF139" s="9"/>
      <c r="AG139" s="9"/>
      <c r="AH139" s="7">
        <f>VLOOKUP(AE139:AE139,'WR'!B1:O204,4,FALSE)</f>
        <v>0</v>
      </c>
      <c r="AI139" s="7">
        <f>VLOOKUP(AE139:AE139,'WR'!B1:O204,5,FALSE)</f>
        <v>0</v>
      </c>
      <c r="AJ139" s="7">
        <f>VLOOKUP(AE139:AE139,'WR'!B1:O204,6,FALSE)</f>
        <v>0</v>
      </c>
      <c r="AK139" s="7">
        <f>VLOOKUP(AE139:AE139,'WR'!B1:O204,7,FALSE)</f>
        <v>0</v>
      </c>
      <c r="AL139" s="7">
        <f>VLOOKUP(AE139:AE139,'WR'!B1:O204,8,FALSE)</f>
        <v>0</v>
      </c>
      <c r="AM139" s="7">
        <f>VLOOKUP(AE139:AE139,'WR'!B1:O204,9,FALSE)</f>
        <v>0</v>
      </c>
      <c r="AN139" s="8">
        <f>VLOOKUP(AE139:AE139,'WR'!B1:O204,13,FALSE)</f>
      </c>
      <c r="AO139" s="9">
        <f>IF(VLOOKUP(AD139:AD139,#REF!,12,FALSE)&lt;0,0,VLOOKUP(AD139:AD139,#REF!,12,FALSE))</f>
      </c>
      <c r="AP139" s="19"/>
      <c r="AQ139" s="17"/>
      <c r="AR139" s="17"/>
      <c r="AS139" s="17"/>
      <c r="AT139" s="17"/>
      <c r="AU139" s="18"/>
      <c r="AV139" s="18"/>
      <c r="AW139" s="18"/>
      <c r="AX139" s="18"/>
      <c r="AY139" s="17"/>
      <c r="AZ139" s="17"/>
      <c r="BA139" s="20"/>
    </row>
    <row r="140" ht="13.75" customHeight="1">
      <c r="A140" s="16"/>
      <c r="B140" s="17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7"/>
      <c r="N140" s="17"/>
      <c r="O140" s="15"/>
      <c r="P140" s="5">
        <v>139</v>
      </c>
      <c r="Q140" s="5">
        <f>VLOOKUP(P140:P140,'Rankings'!A1:T187,8,FALSE)</f>
        <v>0</v>
      </c>
      <c r="R140" s="9"/>
      <c r="S140" s="9"/>
      <c r="T140" s="7">
        <f>VLOOKUP(Q140:Q140,'RB'!B1:O162,4,FALSE)</f>
        <v>0</v>
      </c>
      <c r="U140" s="7">
        <f>VLOOKUP(Q140:Q140,'RB'!B1:O162,5,FALSE)</f>
        <v>0</v>
      </c>
      <c r="V140" s="7">
        <f>VLOOKUP(Q140:Q140,'RB'!B1:O162,6,FALSE)</f>
        <v>0</v>
      </c>
      <c r="W140" s="7">
        <f>VLOOKUP(Q140:Q140,'RB'!B1:O162,7,FALSE)</f>
        <v>0</v>
      </c>
      <c r="X140" s="7">
        <f>VLOOKUP(Q140:Q140,'RB'!B1:O162,8,FALSE)</f>
        <v>0</v>
      </c>
      <c r="Y140" s="7">
        <f>VLOOKUP(Q140:Q140,'RB'!B1:O162,9,FALSE)</f>
        <v>0</v>
      </c>
      <c r="Z140" s="7">
        <f>VLOOKUP(Q140:Q140,'RB'!B1:O162,10,FALSE)</f>
        <v>0</v>
      </c>
      <c r="AA140" s="8">
        <f>VLOOKUP(Q140:Q140,'RB'!B1:O162,14,FALSE)</f>
      </c>
      <c r="AB140" s="9">
        <f>IF(VLOOKUP(P140:P140,#REF!,13,FALSE)&lt;0,0,VLOOKUP(P140:P140,#REF!,13,FALSE))</f>
      </c>
      <c r="AC140" s="10"/>
      <c r="AD140" s="5">
        <v>139</v>
      </c>
      <c r="AE140" s="5">
        <f>VLOOKUP(AD140:AD140,'Rankings'!A1:T187,13,FALSE)</f>
        <v>0</v>
      </c>
      <c r="AF140" s="9"/>
      <c r="AG140" s="9"/>
      <c r="AH140" s="7">
        <f>VLOOKUP(AE140:AE140,'WR'!B1:O204,4,FALSE)</f>
        <v>0</v>
      </c>
      <c r="AI140" s="7">
        <f>VLOOKUP(AE140:AE140,'WR'!B1:O204,5,FALSE)</f>
        <v>0</v>
      </c>
      <c r="AJ140" s="7">
        <f>VLOOKUP(AE140:AE140,'WR'!B1:O204,6,FALSE)</f>
        <v>0</v>
      </c>
      <c r="AK140" s="7">
        <f>VLOOKUP(AE140:AE140,'WR'!B1:O204,7,FALSE)</f>
        <v>0</v>
      </c>
      <c r="AL140" s="7">
        <f>VLOOKUP(AE140:AE140,'WR'!B1:O204,8,FALSE)</f>
        <v>0</v>
      </c>
      <c r="AM140" s="7">
        <f>VLOOKUP(AE140:AE140,'WR'!B1:O204,9,FALSE)</f>
        <v>0</v>
      </c>
      <c r="AN140" s="8">
        <f>VLOOKUP(AE140:AE140,'WR'!B1:O204,13,FALSE)</f>
      </c>
      <c r="AO140" s="9">
        <f>IF(VLOOKUP(AD140:AD140,#REF!,12,FALSE)&lt;0,0,VLOOKUP(AD140:AD140,#REF!,12,FALSE))</f>
      </c>
      <c r="AP140" s="19"/>
      <c r="AQ140" s="17"/>
      <c r="AR140" s="17"/>
      <c r="AS140" s="17"/>
      <c r="AT140" s="17"/>
      <c r="AU140" s="18"/>
      <c r="AV140" s="18"/>
      <c r="AW140" s="18"/>
      <c r="AX140" s="18"/>
      <c r="AY140" s="17"/>
      <c r="AZ140" s="17"/>
      <c r="BA140" s="20"/>
    </row>
    <row r="141" ht="13.75" customHeight="1">
      <c r="A141" s="16"/>
      <c r="B141" s="17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7"/>
      <c r="N141" s="17"/>
      <c r="O141" s="15"/>
      <c r="P141" s="5">
        <v>140</v>
      </c>
      <c r="Q141" s="5">
        <f>VLOOKUP(P141:P141,'Rankings'!A1:T187,8,FALSE)</f>
        <v>0</v>
      </c>
      <c r="R141" s="9"/>
      <c r="S141" s="9"/>
      <c r="T141" s="7">
        <f>VLOOKUP(Q141:Q141,'RB'!B1:O162,4,FALSE)</f>
        <v>0</v>
      </c>
      <c r="U141" s="7">
        <f>VLOOKUP(Q141:Q141,'RB'!B1:O162,5,FALSE)</f>
        <v>0</v>
      </c>
      <c r="V141" s="7">
        <f>VLOOKUP(Q141:Q141,'RB'!B1:O162,6,FALSE)</f>
        <v>0</v>
      </c>
      <c r="W141" s="7">
        <f>VLOOKUP(Q141:Q141,'RB'!B1:O162,7,FALSE)</f>
        <v>0</v>
      </c>
      <c r="X141" s="7">
        <f>VLOOKUP(Q141:Q141,'RB'!B1:O162,8,FALSE)</f>
        <v>0</v>
      </c>
      <c r="Y141" s="7">
        <f>VLOOKUP(Q141:Q141,'RB'!B1:O162,9,FALSE)</f>
        <v>0</v>
      </c>
      <c r="Z141" s="7">
        <f>VLOOKUP(Q141:Q141,'RB'!B1:O162,10,FALSE)</f>
        <v>0</v>
      </c>
      <c r="AA141" s="8">
        <f>VLOOKUP(Q141:Q141,'RB'!B1:O162,14,FALSE)</f>
      </c>
      <c r="AB141" s="9">
        <f>IF(VLOOKUP(P141:P141,#REF!,13,FALSE)&lt;0,0,VLOOKUP(P141:P141,#REF!,13,FALSE))</f>
      </c>
      <c r="AC141" s="10"/>
      <c r="AD141" s="5">
        <v>140</v>
      </c>
      <c r="AE141" s="5">
        <f>VLOOKUP(AD141:AD141,'Rankings'!A1:T187,13,FALSE)</f>
        <v>0</v>
      </c>
      <c r="AF141" s="9"/>
      <c r="AG141" s="9"/>
      <c r="AH141" s="7">
        <f>VLOOKUP(AE141:AE141,'WR'!B1:O204,4,FALSE)</f>
        <v>0</v>
      </c>
      <c r="AI141" s="7">
        <f>VLOOKUP(AE141:AE141,'WR'!B1:O204,5,FALSE)</f>
        <v>0</v>
      </c>
      <c r="AJ141" s="7">
        <f>VLOOKUP(AE141:AE141,'WR'!B1:O204,6,FALSE)</f>
        <v>0</v>
      </c>
      <c r="AK141" s="7">
        <f>VLOOKUP(AE141:AE141,'WR'!B1:O204,7,FALSE)</f>
        <v>0</v>
      </c>
      <c r="AL141" s="7">
        <f>VLOOKUP(AE141:AE141,'WR'!B1:O204,8,FALSE)</f>
        <v>0</v>
      </c>
      <c r="AM141" s="7">
        <f>VLOOKUP(AE141:AE141,'WR'!B1:O204,9,FALSE)</f>
        <v>0</v>
      </c>
      <c r="AN141" s="8">
        <f>VLOOKUP(AE141:AE141,'WR'!B1:O204,13,FALSE)</f>
      </c>
      <c r="AO141" s="9">
        <f>IF(VLOOKUP(AD141:AD141,#REF!,12,FALSE)&lt;0,0,VLOOKUP(AD141:AD141,#REF!,12,FALSE))</f>
      </c>
      <c r="AP141" s="19"/>
      <c r="AQ141" s="17"/>
      <c r="AR141" s="17"/>
      <c r="AS141" s="17"/>
      <c r="AT141" s="17"/>
      <c r="AU141" s="18"/>
      <c r="AV141" s="18"/>
      <c r="AW141" s="18"/>
      <c r="AX141" s="18"/>
      <c r="AY141" s="17"/>
      <c r="AZ141" s="17"/>
      <c r="BA141" s="20"/>
    </row>
    <row r="142" ht="13.75" customHeight="1">
      <c r="A142" s="16"/>
      <c r="B142" s="17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7"/>
      <c r="N142" s="17"/>
      <c r="O142" s="15"/>
      <c r="P142" s="5">
        <v>141</v>
      </c>
      <c r="Q142" s="5">
        <f>VLOOKUP(P142:P142,'Rankings'!A1:T187,8,FALSE)</f>
        <v>0</v>
      </c>
      <c r="R142" s="9"/>
      <c r="S142" s="9"/>
      <c r="T142" s="7">
        <f>VLOOKUP(Q142:Q142,'RB'!B1:O162,4,FALSE)</f>
        <v>0</v>
      </c>
      <c r="U142" s="7">
        <f>VLOOKUP(Q142:Q142,'RB'!B1:O162,5,FALSE)</f>
        <v>0</v>
      </c>
      <c r="V142" s="7">
        <f>VLOOKUP(Q142:Q142,'RB'!B1:O162,6,FALSE)</f>
        <v>0</v>
      </c>
      <c r="W142" s="7">
        <f>VLOOKUP(Q142:Q142,'RB'!B1:O162,7,FALSE)</f>
        <v>0</v>
      </c>
      <c r="X142" s="7">
        <f>VLOOKUP(Q142:Q142,'RB'!B1:O162,8,FALSE)</f>
        <v>0</v>
      </c>
      <c r="Y142" s="7">
        <f>VLOOKUP(Q142:Q142,'RB'!B1:O162,9,FALSE)</f>
        <v>0</v>
      </c>
      <c r="Z142" s="7">
        <f>VLOOKUP(Q142:Q142,'RB'!B1:O162,10,FALSE)</f>
        <v>0</v>
      </c>
      <c r="AA142" s="8">
        <f>VLOOKUP(Q142:Q142,'RB'!B1:O162,14,FALSE)</f>
      </c>
      <c r="AB142" s="9">
        <f>IF(VLOOKUP(P142:P142,#REF!,13,FALSE)&lt;0,0,VLOOKUP(P142:P142,#REF!,13,FALSE))</f>
      </c>
      <c r="AC142" s="10"/>
      <c r="AD142" s="5">
        <v>141</v>
      </c>
      <c r="AE142" s="5">
        <f>VLOOKUP(AD142:AD142,'Rankings'!A1:T187,13,FALSE)</f>
        <v>0</v>
      </c>
      <c r="AF142" s="9"/>
      <c r="AG142" s="9"/>
      <c r="AH142" s="7">
        <f>VLOOKUP(AE142:AE142,'WR'!B1:O204,4,FALSE)</f>
        <v>0</v>
      </c>
      <c r="AI142" s="7">
        <f>VLOOKUP(AE142:AE142,'WR'!B1:O204,5,FALSE)</f>
        <v>0</v>
      </c>
      <c r="AJ142" s="7">
        <f>VLOOKUP(AE142:AE142,'WR'!B1:O204,6,FALSE)</f>
        <v>0</v>
      </c>
      <c r="AK142" s="7">
        <f>VLOOKUP(AE142:AE142,'WR'!B1:O204,7,FALSE)</f>
        <v>0</v>
      </c>
      <c r="AL142" s="7">
        <f>VLOOKUP(AE142:AE142,'WR'!B1:O204,8,FALSE)</f>
        <v>0</v>
      </c>
      <c r="AM142" s="7">
        <f>VLOOKUP(AE142:AE142,'WR'!B1:O204,9,FALSE)</f>
        <v>0</v>
      </c>
      <c r="AN142" s="8">
        <f>VLOOKUP(AE142:AE142,'WR'!B1:O204,13,FALSE)</f>
      </c>
      <c r="AO142" s="9">
        <f>IF(VLOOKUP(AD142:AD142,#REF!,12,FALSE)&lt;0,0,VLOOKUP(AD142:AD142,#REF!,12,FALSE))</f>
      </c>
      <c r="AP142" s="19"/>
      <c r="AQ142" s="17"/>
      <c r="AR142" s="17"/>
      <c r="AS142" s="17"/>
      <c r="AT142" s="17"/>
      <c r="AU142" s="18"/>
      <c r="AV142" s="18"/>
      <c r="AW142" s="18"/>
      <c r="AX142" s="18"/>
      <c r="AY142" s="17"/>
      <c r="AZ142" s="17"/>
      <c r="BA142" s="20"/>
    </row>
    <row r="143" ht="13.75" customHeight="1">
      <c r="A143" s="16"/>
      <c r="B143" s="17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7"/>
      <c r="N143" s="17"/>
      <c r="O143" s="15"/>
      <c r="P143" s="5">
        <v>142</v>
      </c>
      <c r="Q143" s="5">
        <f>VLOOKUP(P143:P143,'Rankings'!A1:T187,8,FALSE)</f>
        <v>0</v>
      </c>
      <c r="R143" s="9"/>
      <c r="S143" s="9"/>
      <c r="T143" s="7">
        <f>VLOOKUP(Q143:Q143,'RB'!B1:O162,4,FALSE)</f>
        <v>0</v>
      </c>
      <c r="U143" s="7">
        <f>VLOOKUP(Q143:Q143,'RB'!B1:O162,5,FALSE)</f>
        <v>0</v>
      </c>
      <c r="V143" s="7">
        <f>VLOOKUP(Q143:Q143,'RB'!B1:O162,6,FALSE)</f>
        <v>0</v>
      </c>
      <c r="W143" s="7">
        <f>VLOOKUP(Q143:Q143,'RB'!B1:O162,7,FALSE)</f>
        <v>0</v>
      </c>
      <c r="X143" s="7">
        <f>VLOOKUP(Q143:Q143,'RB'!B1:O162,8,FALSE)</f>
        <v>0</v>
      </c>
      <c r="Y143" s="7">
        <f>VLOOKUP(Q143:Q143,'RB'!B1:O162,9,FALSE)</f>
        <v>0</v>
      </c>
      <c r="Z143" s="7">
        <f>VLOOKUP(Q143:Q143,'RB'!B1:O162,10,FALSE)</f>
        <v>0</v>
      </c>
      <c r="AA143" s="8">
        <f>VLOOKUP(Q143:Q143,'RB'!B1:O162,14,FALSE)</f>
      </c>
      <c r="AB143" s="9">
        <f>IF(VLOOKUP(P143:P143,#REF!,13,FALSE)&lt;0,0,VLOOKUP(P143:P143,#REF!,13,FALSE))</f>
      </c>
      <c r="AC143" s="10"/>
      <c r="AD143" s="5">
        <v>142</v>
      </c>
      <c r="AE143" s="5">
        <f>VLOOKUP(AD143:AD143,'Rankings'!A1:T187,13,FALSE)</f>
        <v>0</v>
      </c>
      <c r="AF143" s="9"/>
      <c r="AG143" s="9"/>
      <c r="AH143" s="7">
        <f>VLOOKUP(AE143:AE143,'WR'!B1:O204,4,FALSE)</f>
        <v>0</v>
      </c>
      <c r="AI143" s="7">
        <f>VLOOKUP(AE143:AE143,'WR'!B1:O204,5,FALSE)</f>
        <v>0</v>
      </c>
      <c r="AJ143" s="7">
        <f>VLOOKUP(AE143:AE143,'WR'!B1:O204,6,FALSE)</f>
        <v>0</v>
      </c>
      <c r="AK143" s="7">
        <f>VLOOKUP(AE143:AE143,'WR'!B1:O204,7,FALSE)</f>
        <v>0</v>
      </c>
      <c r="AL143" s="7">
        <f>VLOOKUP(AE143:AE143,'WR'!B1:O204,8,FALSE)</f>
        <v>0</v>
      </c>
      <c r="AM143" s="7">
        <f>VLOOKUP(AE143:AE143,'WR'!B1:O204,9,FALSE)</f>
        <v>0</v>
      </c>
      <c r="AN143" s="8">
        <f>VLOOKUP(AE143:AE143,'WR'!B1:O204,13,FALSE)</f>
      </c>
      <c r="AO143" s="9">
        <f>IF(VLOOKUP(AD143:AD143,#REF!,12,FALSE)&lt;0,0,VLOOKUP(AD143:AD143,#REF!,12,FALSE))</f>
      </c>
      <c r="AP143" s="19"/>
      <c r="AQ143" s="17"/>
      <c r="AR143" s="17"/>
      <c r="AS143" s="17"/>
      <c r="AT143" s="17"/>
      <c r="AU143" s="18"/>
      <c r="AV143" s="18"/>
      <c r="AW143" s="18"/>
      <c r="AX143" s="18"/>
      <c r="AY143" s="17"/>
      <c r="AZ143" s="17"/>
      <c r="BA143" s="20"/>
    </row>
    <row r="144" ht="13.75" customHeight="1">
      <c r="A144" s="16"/>
      <c r="B144" s="17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7"/>
      <c r="N144" s="17"/>
      <c r="O144" s="15"/>
      <c r="P144" s="5">
        <v>143</v>
      </c>
      <c r="Q144" s="5">
        <f>VLOOKUP(P144:P144,'Rankings'!A1:T187,8,FALSE)</f>
        <v>0</v>
      </c>
      <c r="R144" s="9"/>
      <c r="S144" s="9"/>
      <c r="T144" s="7">
        <f>VLOOKUP(Q144:Q144,'RB'!B1:O162,4,FALSE)</f>
        <v>0</v>
      </c>
      <c r="U144" s="7">
        <f>VLOOKUP(Q144:Q144,'RB'!B1:O162,5,FALSE)</f>
        <v>0</v>
      </c>
      <c r="V144" s="7">
        <f>VLOOKUP(Q144:Q144,'RB'!B1:O162,6,FALSE)</f>
        <v>0</v>
      </c>
      <c r="W144" s="7">
        <f>VLOOKUP(Q144:Q144,'RB'!B1:O162,7,FALSE)</f>
        <v>0</v>
      </c>
      <c r="X144" s="7">
        <f>VLOOKUP(Q144:Q144,'RB'!B1:O162,8,FALSE)</f>
        <v>0</v>
      </c>
      <c r="Y144" s="7">
        <f>VLOOKUP(Q144:Q144,'RB'!B1:O162,9,FALSE)</f>
        <v>0</v>
      </c>
      <c r="Z144" s="7">
        <f>VLOOKUP(Q144:Q144,'RB'!B1:O162,10,FALSE)</f>
        <v>0</v>
      </c>
      <c r="AA144" s="8">
        <f>VLOOKUP(Q144:Q144,'RB'!B1:O162,14,FALSE)</f>
      </c>
      <c r="AB144" s="9">
        <f>IF(VLOOKUP(P144:P144,#REF!,13,FALSE)&lt;0,0,VLOOKUP(P144:P144,#REF!,13,FALSE))</f>
      </c>
      <c r="AC144" s="10"/>
      <c r="AD144" s="5">
        <v>143</v>
      </c>
      <c r="AE144" s="5">
        <f>VLOOKUP(AD144:AD144,'Rankings'!A1:T187,13,FALSE)</f>
        <v>0</v>
      </c>
      <c r="AF144" s="9"/>
      <c r="AG144" s="9"/>
      <c r="AH144" s="7">
        <f>VLOOKUP(AE144:AE144,'WR'!B1:O204,4,FALSE)</f>
        <v>0</v>
      </c>
      <c r="AI144" s="7">
        <f>VLOOKUP(AE144:AE144,'WR'!B1:O204,5,FALSE)</f>
        <v>0</v>
      </c>
      <c r="AJ144" s="7">
        <f>VLOOKUP(AE144:AE144,'WR'!B1:O204,6,FALSE)</f>
        <v>0</v>
      </c>
      <c r="AK144" s="7">
        <f>VLOOKUP(AE144:AE144,'WR'!B1:O204,7,FALSE)</f>
        <v>0</v>
      </c>
      <c r="AL144" s="7">
        <f>VLOOKUP(AE144:AE144,'WR'!B1:O204,8,FALSE)</f>
        <v>0</v>
      </c>
      <c r="AM144" s="7">
        <f>VLOOKUP(AE144:AE144,'WR'!B1:O204,9,FALSE)</f>
        <v>0</v>
      </c>
      <c r="AN144" s="8">
        <f>VLOOKUP(AE144:AE144,'WR'!B1:O204,13,FALSE)</f>
      </c>
      <c r="AO144" s="9">
        <f>IF(VLOOKUP(AD144:AD144,#REF!,12,FALSE)&lt;0,0,VLOOKUP(AD144:AD144,#REF!,12,FALSE))</f>
      </c>
      <c r="AP144" s="19"/>
      <c r="AQ144" s="17"/>
      <c r="AR144" s="17"/>
      <c r="AS144" s="17"/>
      <c r="AT144" s="17"/>
      <c r="AU144" s="18"/>
      <c r="AV144" s="18"/>
      <c r="AW144" s="18"/>
      <c r="AX144" s="18"/>
      <c r="AY144" s="17"/>
      <c r="AZ144" s="17"/>
      <c r="BA144" s="20"/>
    </row>
    <row r="145" ht="13.75" customHeight="1">
      <c r="A145" s="16"/>
      <c r="B145" s="17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7"/>
      <c r="N145" s="17"/>
      <c r="O145" s="15"/>
      <c r="P145" s="5">
        <v>144</v>
      </c>
      <c r="Q145" s="5">
        <f>VLOOKUP(P145:P145,'Rankings'!A1:T187,8,FALSE)</f>
        <v>0</v>
      </c>
      <c r="R145" s="9"/>
      <c r="S145" s="9"/>
      <c r="T145" s="7">
        <f>VLOOKUP(Q145:Q145,'RB'!B1:O162,4,FALSE)</f>
        <v>0</v>
      </c>
      <c r="U145" s="7">
        <f>VLOOKUP(Q145:Q145,'RB'!B1:O162,5,FALSE)</f>
        <v>0</v>
      </c>
      <c r="V145" s="7">
        <f>VLOOKUP(Q145:Q145,'RB'!B1:O162,6,FALSE)</f>
        <v>0</v>
      </c>
      <c r="W145" s="7">
        <f>VLOOKUP(Q145:Q145,'RB'!B1:O162,7,FALSE)</f>
        <v>0</v>
      </c>
      <c r="X145" s="7">
        <f>VLOOKUP(Q145:Q145,'RB'!B1:O162,8,FALSE)</f>
        <v>0</v>
      </c>
      <c r="Y145" s="7">
        <f>VLOOKUP(Q145:Q145,'RB'!B1:O162,9,FALSE)</f>
        <v>0</v>
      </c>
      <c r="Z145" s="7">
        <f>VLOOKUP(Q145:Q145,'RB'!B1:O162,10,FALSE)</f>
        <v>0</v>
      </c>
      <c r="AA145" s="8">
        <f>VLOOKUP(Q145:Q145,'RB'!B1:O162,14,FALSE)</f>
      </c>
      <c r="AB145" s="9">
        <f>IF(VLOOKUP(P145:P145,#REF!,13,FALSE)&lt;0,0,VLOOKUP(P145:P145,#REF!,13,FALSE))</f>
      </c>
      <c r="AC145" s="10"/>
      <c r="AD145" s="5">
        <v>144</v>
      </c>
      <c r="AE145" s="5">
        <f>VLOOKUP(AD145:AD145,'Rankings'!A1:T187,13,FALSE)</f>
        <v>0</v>
      </c>
      <c r="AF145" s="9"/>
      <c r="AG145" s="9"/>
      <c r="AH145" s="7">
        <f>VLOOKUP(AE145:AE145,'WR'!B1:O204,4,FALSE)</f>
        <v>0</v>
      </c>
      <c r="AI145" s="7">
        <f>VLOOKUP(AE145:AE145,'WR'!B1:O204,5,FALSE)</f>
        <v>0</v>
      </c>
      <c r="AJ145" s="7">
        <f>VLOOKUP(AE145:AE145,'WR'!B1:O204,6,FALSE)</f>
        <v>0</v>
      </c>
      <c r="AK145" s="7">
        <f>VLOOKUP(AE145:AE145,'WR'!B1:O204,7,FALSE)</f>
        <v>0</v>
      </c>
      <c r="AL145" s="7">
        <f>VLOOKUP(AE145:AE145,'WR'!B1:O204,8,FALSE)</f>
        <v>0</v>
      </c>
      <c r="AM145" s="7">
        <f>VLOOKUP(AE145:AE145,'WR'!B1:O204,9,FALSE)</f>
        <v>0</v>
      </c>
      <c r="AN145" s="8">
        <f>VLOOKUP(AE145:AE145,'WR'!B1:O204,13,FALSE)</f>
      </c>
      <c r="AO145" s="9">
        <f>IF(VLOOKUP(AD145:AD145,#REF!,12,FALSE)&lt;0,0,VLOOKUP(AD145:AD145,#REF!,12,FALSE))</f>
      </c>
      <c r="AP145" s="19"/>
      <c r="AQ145" s="17"/>
      <c r="AR145" s="17"/>
      <c r="AS145" s="17"/>
      <c r="AT145" s="17"/>
      <c r="AU145" s="18"/>
      <c r="AV145" s="18"/>
      <c r="AW145" s="18"/>
      <c r="AX145" s="18"/>
      <c r="AY145" s="17"/>
      <c r="AZ145" s="17"/>
      <c r="BA145" s="20"/>
    </row>
    <row r="146" ht="13.75" customHeight="1">
      <c r="A146" s="16"/>
      <c r="B146" s="17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7"/>
      <c r="N146" s="17"/>
      <c r="O146" s="15"/>
      <c r="P146" s="5">
        <v>145</v>
      </c>
      <c r="Q146" s="5">
        <f>VLOOKUP(P146:P146,'Rankings'!A1:T187,8,FALSE)</f>
        <v>0</v>
      </c>
      <c r="R146" s="9"/>
      <c r="S146" s="9"/>
      <c r="T146" s="7">
        <f>VLOOKUP(Q146:Q146,'RB'!B1:O162,4,FALSE)</f>
        <v>0</v>
      </c>
      <c r="U146" s="7">
        <f>VLOOKUP(Q146:Q146,'RB'!B1:O162,5,FALSE)</f>
        <v>0</v>
      </c>
      <c r="V146" s="7">
        <f>VLOOKUP(Q146:Q146,'RB'!B1:O162,6,FALSE)</f>
        <v>0</v>
      </c>
      <c r="W146" s="7">
        <f>VLOOKUP(Q146:Q146,'RB'!B1:O162,7,FALSE)</f>
        <v>0</v>
      </c>
      <c r="X146" s="7">
        <f>VLOOKUP(Q146:Q146,'RB'!B1:O162,8,FALSE)</f>
        <v>0</v>
      </c>
      <c r="Y146" s="7">
        <f>VLOOKUP(Q146:Q146,'RB'!B1:O162,9,FALSE)</f>
        <v>0</v>
      </c>
      <c r="Z146" s="7">
        <f>VLOOKUP(Q146:Q146,'RB'!B1:O162,10,FALSE)</f>
        <v>0</v>
      </c>
      <c r="AA146" s="8">
        <f>VLOOKUP(Q146:Q146,'RB'!B1:O162,14,FALSE)</f>
      </c>
      <c r="AB146" s="9">
        <f>IF(VLOOKUP(P146:P146,#REF!,13,FALSE)&lt;0,0,VLOOKUP(P146:P146,#REF!,13,FALSE))</f>
      </c>
      <c r="AC146" s="10"/>
      <c r="AD146" s="5">
        <v>145</v>
      </c>
      <c r="AE146" s="5">
        <f>VLOOKUP(AD146:AD146,'Rankings'!A1:T187,13,FALSE)</f>
        <v>0</v>
      </c>
      <c r="AF146" s="9"/>
      <c r="AG146" s="9"/>
      <c r="AH146" s="7">
        <f>VLOOKUP(AE146:AE146,'WR'!B1:O204,4,FALSE)</f>
        <v>0</v>
      </c>
      <c r="AI146" s="7">
        <f>VLOOKUP(AE146:AE146,'WR'!B1:O204,5,FALSE)</f>
        <v>0</v>
      </c>
      <c r="AJ146" s="7">
        <f>VLOOKUP(AE146:AE146,'WR'!B1:O204,6,FALSE)</f>
        <v>0</v>
      </c>
      <c r="AK146" s="7">
        <f>VLOOKUP(AE146:AE146,'WR'!B1:O204,7,FALSE)</f>
        <v>0</v>
      </c>
      <c r="AL146" s="7">
        <f>VLOOKUP(AE146:AE146,'WR'!B1:O204,8,FALSE)</f>
        <v>0</v>
      </c>
      <c r="AM146" s="7">
        <f>VLOOKUP(AE146:AE146,'WR'!B1:O204,9,FALSE)</f>
        <v>0</v>
      </c>
      <c r="AN146" s="8">
        <f>VLOOKUP(AE146:AE146,'WR'!B1:O204,13,FALSE)</f>
      </c>
      <c r="AO146" s="9">
        <f>IF(VLOOKUP(AD146:AD146,#REF!,12,FALSE)&lt;0,0,VLOOKUP(AD146:AD146,#REF!,12,FALSE))</f>
      </c>
      <c r="AP146" s="19"/>
      <c r="AQ146" s="17"/>
      <c r="AR146" s="17"/>
      <c r="AS146" s="17"/>
      <c r="AT146" s="17"/>
      <c r="AU146" s="18"/>
      <c r="AV146" s="18"/>
      <c r="AW146" s="18"/>
      <c r="AX146" s="18"/>
      <c r="AY146" s="17"/>
      <c r="AZ146" s="17"/>
      <c r="BA146" s="20"/>
    </row>
    <row r="147" ht="13.75" customHeight="1">
      <c r="A147" s="16"/>
      <c r="B147" s="17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7"/>
      <c r="N147" s="17"/>
      <c r="O147" s="15"/>
      <c r="P147" s="5">
        <v>146</v>
      </c>
      <c r="Q147" s="5">
        <f>VLOOKUP(P147:P147,'Rankings'!A1:T187,8,FALSE)</f>
        <v>0</v>
      </c>
      <c r="R147" s="9"/>
      <c r="S147" s="9"/>
      <c r="T147" s="7">
        <f>VLOOKUP(Q147:Q147,'RB'!B1:O162,4,FALSE)</f>
        <v>0</v>
      </c>
      <c r="U147" s="7">
        <f>VLOOKUP(Q147:Q147,'RB'!B1:O162,5,FALSE)</f>
        <v>0</v>
      </c>
      <c r="V147" s="7">
        <f>VLOOKUP(Q147:Q147,'RB'!B1:O162,6,FALSE)</f>
        <v>0</v>
      </c>
      <c r="W147" s="7">
        <f>VLOOKUP(Q147:Q147,'RB'!B1:O162,7,FALSE)</f>
        <v>0</v>
      </c>
      <c r="X147" s="7">
        <f>VLOOKUP(Q147:Q147,'RB'!B1:O162,8,FALSE)</f>
        <v>0</v>
      </c>
      <c r="Y147" s="7">
        <f>VLOOKUP(Q147:Q147,'RB'!B1:O162,9,FALSE)</f>
        <v>0</v>
      </c>
      <c r="Z147" s="7">
        <f>VLOOKUP(Q147:Q147,'RB'!B1:O162,10,FALSE)</f>
        <v>0</v>
      </c>
      <c r="AA147" s="8">
        <f>VLOOKUP(Q147:Q147,'RB'!B1:O162,14,FALSE)</f>
      </c>
      <c r="AB147" s="9">
        <f>IF(VLOOKUP(P147:P147,#REF!,13,FALSE)&lt;0,0,VLOOKUP(P147:P147,#REF!,13,FALSE))</f>
      </c>
      <c r="AC147" s="10"/>
      <c r="AD147" s="5">
        <v>146</v>
      </c>
      <c r="AE147" s="5">
        <f>VLOOKUP(AD147:AD147,'Rankings'!A1:T187,13,FALSE)</f>
        <v>0</v>
      </c>
      <c r="AF147" s="9"/>
      <c r="AG147" s="9"/>
      <c r="AH147" s="7">
        <f>VLOOKUP(AE147:AE147,'WR'!B1:O204,4,FALSE)</f>
        <v>0</v>
      </c>
      <c r="AI147" s="7">
        <f>VLOOKUP(AE147:AE147,'WR'!B1:O204,5,FALSE)</f>
        <v>0</v>
      </c>
      <c r="AJ147" s="7">
        <f>VLOOKUP(AE147:AE147,'WR'!B1:O204,6,FALSE)</f>
        <v>0</v>
      </c>
      <c r="AK147" s="7">
        <f>VLOOKUP(AE147:AE147,'WR'!B1:O204,7,FALSE)</f>
        <v>0</v>
      </c>
      <c r="AL147" s="7">
        <f>VLOOKUP(AE147:AE147,'WR'!B1:O204,8,FALSE)</f>
        <v>0</v>
      </c>
      <c r="AM147" s="7">
        <f>VLOOKUP(AE147:AE147,'WR'!B1:O204,9,FALSE)</f>
        <v>0</v>
      </c>
      <c r="AN147" s="8">
        <f>VLOOKUP(AE147:AE147,'WR'!B1:O204,13,FALSE)</f>
      </c>
      <c r="AO147" s="9">
        <f>IF(VLOOKUP(AD147:AD147,#REF!,12,FALSE)&lt;0,0,VLOOKUP(AD147:AD147,#REF!,12,FALSE))</f>
      </c>
      <c r="AP147" s="19"/>
      <c r="AQ147" s="17"/>
      <c r="AR147" s="17"/>
      <c r="AS147" s="17"/>
      <c r="AT147" s="17"/>
      <c r="AU147" s="18"/>
      <c r="AV147" s="18"/>
      <c r="AW147" s="18"/>
      <c r="AX147" s="18"/>
      <c r="AY147" s="17"/>
      <c r="AZ147" s="17"/>
      <c r="BA147" s="20"/>
    </row>
    <row r="148" ht="13.75" customHeight="1">
      <c r="A148" s="16"/>
      <c r="B148" s="17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7"/>
      <c r="N148" s="17"/>
      <c r="O148" s="15"/>
      <c r="P148" s="5">
        <v>147</v>
      </c>
      <c r="Q148" s="5">
        <f>VLOOKUP(P148:P148,'Rankings'!A1:T187,8,FALSE)</f>
        <v>0</v>
      </c>
      <c r="R148" s="9"/>
      <c r="S148" s="9"/>
      <c r="T148" s="7">
        <f>VLOOKUP(Q148:Q148,'RB'!B1:O162,4,FALSE)</f>
        <v>0</v>
      </c>
      <c r="U148" s="7">
        <f>VLOOKUP(Q148:Q148,'RB'!B1:O162,5,FALSE)</f>
        <v>0</v>
      </c>
      <c r="V148" s="7">
        <f>VLOOKUP(Q148:Q148,'RB'!B1:O162,6,FALSE)</f>
        <v>0</v>
      </c>
      <c r="W148" s="7">
        <f>VLOOKUP(Q148:Q148,'RB'!B1:O162,7,FALSE)</f>
        <v>0</v>
      </c>
      <c r="X148" s="7">
        <f>VLOOKUP(Q148:Q148,'RB'!B1:O162,8,FALSE)</f>
        <v>0</v>
      </c>
      <c r="Y148" s="7">
        <f>VLOOKUP(Q148:Q148,'RB'!B1:O162,9,FALSE)</f>
        <v>0</v>
      </c>
      <c r="Z148" s="7">
        <f>VLOOKUP(Q148:Q148,'RB'!B1:O162,10,FALSE)</f>
        <v>0</v>
      </c>
      <c r="AA148" s="8">
        <f>VLOOKUP(Q148:Q148,'RB'!B1:O162,14,FALSE)</f>
      </c>
      <c r="AB148" s="9">
        <f>IF(VLOOKUP(P148:P148,#REF!,13,FALSE)&lt;0,0,VLOOKUP(P148:P148,#REF!,13,FALSE))</f>
      </c>
      <c r="AC148" s="10"/>
      <c r="AD148" s="5">
        <v>147</v>
      </c>
      <c r="AE148" s="5">
        <f>VLOOKUP(AD148:AD148,'Rankings'!A1:T187,13,FALSE)</f>
        <v>0</v>
      </c>
      <c r="AF148" s="9"/>
      <c r="AG148" s="9"/>
      <c r="AH148" s="7">
        <f>VLOOKUP(AE148:AE148,'WR'!B1:O204,4,FALSE)</f>
        <v>0</v>
      </c>
      <c r="AI148" s="7">
        <f>VLOOKUP(AE148:AE148,'WR'!B1:O204,5,FALSE)</f>
        <v>0</v>
      </c>
      <c r="AJ148" s="7">
        <f>VLOOKUP(AE148:AE148,'WR'!B1:O204,6,FALSE)</f>
        <v>0</v>
      </c>
      <c r="AK148" s="7">
        <f>VLOOKUP(AE148:AE148,'WR'!B1:O204,7,FALSE)</f>
        <v>0</v>
      </c>
      <c r="AL148" s="7">
        <f>VLOOKUP(AE148:AE148,'WR'!B1:O204,8,FALSE)</f>
        <v>0</v>
      </c>
      <c r="AM148" s="7">
        <f>VLOOKUP(AE148:AE148,'WR'!B1:O204,9,FALSE)</f>
        <v>0</v>
      </c>
      <c r="AN148" s="8">
        <f>VLOOKUP(AE148:AE148,'WR'!B1:O204,13,FALSE)</f>
      </c>
      <c r="AO148" s="9">
        <f>IF(VLOOKUP(AD148:AD148,#REF!,12,FALSE)&lt;0,0,VLOOKUP(AD148:AD148,#REF!,12,FALSE))</f>
      </c>
      <c r="AP148" s="19"/>
      <c r="AQ148" s="17"/>
      <c r="AR148" s="17"/>
      <c r="AS148" s="17"/>
      <c r="AT148" s="17"/>
      <c r="AU148" s="18"/>
      <c r="AV148" s="18"/>
      <c r="AW148" s="18"/>
      <c r="AX148" s="18"/>
      <c r="AY148" s="17"/>
      <c r="AZ148" s="17"/>
      <c r="BA148" s="20"/>
    </row>
    <row r="149" ht="13.75" customHeight="1">
      <c r="A149" s="16"/>
      <c r="B149" s="17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7"/>
      <c r="N149" s="17"/>
      <c r="O149" s="15"/>
      <c r="P149" s="5">
        <v>148</v>
      </c>
      <c r="Q149" s="5">
        <f>VLOOKUP(P149:P149,'Rankings'!A1:T187,8,FALSE)</f>
        <v>0</v>
      </c>
      <c r="R149" s="9"/>
      <c r="S149" s="9"/>
      <c r="T149" s="7">
        <f>VLOOKUP(Q149:Q149,'RB'!B1:O162,4,FALSE)</f>
        <v>0</v>
      </c>
      <c r="U149" s="7">
        <f>VLOOKUP(Q149:Q149,'RB'!B1:O162,5,FALSE)</f>
        <v>0</v>
      </c>
      <c r="V149" s="7">
        <f>VLOOKUP(Q149:Q149,'RB'!B1:O162,6,FALSE)</f>
        <v>0</v>
      </c>
      <c r="W149" s="7">
        <f>VLOOKUP(Q149:Q149,'RB'!B1:O162,7,FALSE)</f>
        <v>0</v>
      </c>
      <c r="X149" s="7">
        <f>VLOOKUP(Q149:Q149,'RB'!B1:O162,8,FALSE)</f>
        <v>0</v>
      </c>
      <c r="Y149" s="7">
        <f>VLOOKUP(Q149:Q149,'RB'!B1:O162,9,FALSE)</f>
        <v>0</v>
      </c>
      <c r="Z149" s="7">
        <f>VLOOKUP(Q149:Q149,'RB'!B1:O162,10,FALSE)</f>
        <v>0</v>
      </c>
      <c r="AA149" s="8">
        <f>VLOOKUP(Q149:Q149,'RB'!B1:O162,14,FALSE)</f>
      </c>
      <c r="AB149" s="9">
        <f>IF(VLOOKUP(P149:P149,#REF!,13,FALSE)&lt;0,0,VLOOKUP(P149:P149,#REF!,13,FALSE))</f>
      </c>
      <c r="AC149" s="10"/>
      <c r="AD149" s="5">
        <v>148</v>
      </c>
      <c r="AE149" s="5">
        <f>VLOOKUP(AD149:AD149,'Rankings'!A1:T187,13,FALSE)</f>
        <v>0</v>
      </c>
      <c r="AF149" s="9"/>
      <c r="AG149" s="9"/>
      <c r="AH149" s="7">
        <f>VLOOKUP(AE149:AE149,'WR'!B1:O204,4,FALSE)</f>
        <v>0</v>
      </c>
      <c r="AI149" s="7">
        <f>VLOOKUP(AE149:AE149,'WR'!B1:O204,5,FALSE)</f>
        <v>0</v>
      </c>
      <c r="AJ149" s="7">
        <f>VLOOKUP(AE149:AE149,'WR'!B1:O204,6,FALSE)</f>
        <v>0</v>
      </c>
      <c r="AK149" s="7">
        <f>VLOOKUP(AE149:AE149,'WR'!B1:O204,7,FALSE)</f>
        <v>0</v>
      </c>
      <c r="AL149" s="7">
        <f>VLOOKUP(AE149:AE149,'WR'!B1:O204,8,FALSE)</f>
        <v>0</v>
      </c>
      <c r="AM149" s="7">
        <f>VLOOKUP(AE149:AE149,'WR'!B1:O204,9,FALSE)</f>
        <v>0</v>
      </c>
      <c r="AN149" s="8">
        <f>VLOOKUP(AE149:AE149,'WR'!B1:O204,13,FALSE)</f>
      </c>
      <c r="AO149" s="9">
        <f>IF(VLOOKUP(AD149:AD149,#REF!,12,FALSE)&lt;0,0,VLOOKUP(AD149:AD149,#REF!,12,FALSE))</f>
      </c>
      <c r="AP149" s="19"/>
      <c r="AQ149" s="17"/>
      <c r="AR149" s="17"/>
      <c r="AS149" s="17"/>
      <c r="AT149" s="17"/>
      <c r="AU149" s="18"/>
      <c r="AV149" s="18"/>
      <c r="AW149" s="18"/>
      <c r="AX149" s="18"/>
      <c r="AY149" s="17"/>
      <c r="AZ149" s="17"/>
      <c r="BA149" s="20"/>
    </row>
    <row r="150" ht="13.75" customHeight="1">
      <c r="A150" s="16"/>
      <c r="B150" s="17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7"/>
      <c r="N150" s="17"/>
      <c r="O150" s="15"/>
      <c r="P150" s="5">
        <v>149</v>
      </c>
      <c r="Q150" s="5">
        <f>VLOOKUP(P150:P150,'Rankings'!A1:T187,8,FALSE)</f>
        <v>0</v>
      </c>
      <c r="R150" s="9"/>
      <c r="S150" s="9"/>
      <c r="T150" s="7">
        <f>VLOOKUP(Q150:Q150,'RB'!B1:O162,4,FALSE)</f>
        <v>0</v>
      </c>
      <c r="U150" s="7">
        <f>VLOOKUP(Q150:Q150,'RB'!B1:O162,5,FALSE)</f>
        <v>0</v>
      </c>
      <c r="V150" s="7">
        <f>VLOOKUP(Q150:Q150,'RB'!B1:O162,6,FALSE)</f>
        <v>0</v>
      </c>
      <c r="W150" s="7">
        <f>VLOOKUP(Q150:Q150,'RB'!B1:O162,7,FALSE)</f>
        <v>0</v>
      </c>
      <c r="X150" s="7">
        <f>VLOOKUP(Q150:Q150,'RB'!B1:O162,8,FALSE)</f>
        <v>0</v>
      </c>
      <c r="Y150" s="7">
        <f>VLOOKUP(Q150:Q150,'RB'!B1:O162,9,FALSE)</f>
        <v>0</v>
      </c>
      <c r="Z150" s="7">
        <f>VLOOKUP(Q150:Q150,'RB'!B1:O162,10,FALSE)</f>
        <v>0</v>
      </c>
      <c r="AA150" s="8">
        <f>VLOOKUP(Q150:Q150,'RB'!B1:O162,14,FALSE)</f>
      </c>
      <c r="AB150" s="9">
        <f>IF(VLOOKUP(P150:P150,#REF!,13,FALSE)&lt;0,0,VLOOKUP(P150:P150,#REF!,13,FALSE))</f>
      </c>
      <c r="AC150" s="10"/>
      <c r="AD150" s="5">
        <v>149</v>
      </c>
      <c r="AE150" s="5">
        <f>VLOOKUP(AD150:AD150,'Rankings'!A1:T187,13,FALSE)</f>
        <v>0</v>
      </c>
      <c r="AF150" s="9"/>
      <c r="AG150" s="9"/>
      <c r="AH150" s="7">
        <f>VLOOKUP(AE150:AE150,'WR'!B1:O204,4,FALSE)</f>
        <v>0</v>
      </c>
      <c r="AI150" s="7">
        <f>VLOOKUP(AE150:AE150,'WR'!B1:O204,5,FALSE)</f>
        <v>0</v>
      </c>
      <c r="AJ150" s="7">
        <f>VLOOKUP(AE150:AE150,'WR'!B1:O204,6,FALSE)</f>
        <v>0</v>
      </c>
      <c r="AK150" s="7">
        <f>VLOOKUP(AE150:AE150,'WR'!B1:O204,7,FALSE)</f>
        <v>0</v>
      </c>
      <c r="AL150" s="7">
        <f>VLOOKUP(AE150:AE150,'WR'!B1:O204,8,FALSE)</f>
        <v>0</v>
      </c>
      <c r="AM150" s="7">
        <f>VLOOKUP(AE150:AE150,'WR'!B1:O204,9,FALSE)</f>
        <v>0</v>
      </c>
      <c r="AN150" s="8">
        <f>VLOOKUP(AE150:AE150,'WR'!B1:O204,13,FALSE)</f>
      </c>
      <c r="AO150" s="9">
        <f>IF(VLOOKUP(AD150:AD150,#REF!,12,FALSE)&lt;0,0,VLOOKUP(AD150:AD150,#REF!,12,FALSE))</f>
      </c>
      <c r="AP150" s="19"/>
      <c r="AQ150" s="17"/>
      <c r="AR150" s="17"/>
      <c r="AS150" s="17"/>
      <c r="AT150" s="17"/>
      <c r="AU150" s="18"/>
      <c r="AV150" s="18"/>
      <c r="AW150" s="18"/>
      <c r="AX150" s="18"/>
      <c r="AY150" s="17"/>
      <c r="AZ150" s="17"/>
      <c r="BA150" s="20"/>
    </row>
    <row r="151" ht="13.75" customHeight="1">
      <c r="A151" s="16"/>
      <c r="B151" s="17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7"/>
      <c r="N151" s="17"/>
      <c r="O151" s="15"/>
      <c r="P151" s="5">
        <v>150</v>
      </c>
      <c r="Q151" s="5">
        <f>VLOOKUP(P151:P151,'Rankings'!A1:T187,8,FALSE)</f>
        <v>0</v>
      </c>
      <c r="R151" s="9"/>
      <c r="S151" s="9"/>
      <c r="T151" s="7">
        <f>VLOOKUP(Q151:Q151,'RB'!B1:O162,4,FALSE)</f>
        <v>0</v>
      </c>
      <c r="U151" s="7">
        <f>VLOOKUP(Q151:Q151,'RB'!B1:O162,5,FALSE)</f>
        <v>0</v>
      </c>
      <c r="V151" s="7">
        <f>VLOOKUP(Q151:Q151,'RB'!B1:O162,6,FALSE)</f>
        <v>0</v>
      </c>
      <c r="W151" s="7">
        <f>VLOOKUP(Q151:Q151,'RB'!B1:O162,7,FALSE)</f>
        <v>0</v>
      </c>
      <c r="X151" s="7">
        <f>VLOOKUP(Q151:Q151,'RB'!B1:O162,8,FALSE)</f>
        <v>0</v>
      </c>
      <c r="Y151" s="7">
        <f>VLOOKUP(Q151:Q151,'RB'!B1:O162,9,FALSE)</f>
        <v>0</v>
      </c>
      <c r="Z151" s="7">
        <f>VLOOKUP(Q151:Q151,'RB'!B1:O162,10,FALSE)</f>
        <v>0</v>
      </c>
      <c r="AA151" s="8">
        <f>VLOOKUP(Q151:Q151,'RB'!B1:O162,14,FALSE)</f>
      </c>
      <c r="AB151" s="9">
        <f>IF(VLOOKUP(P151:P151,#REF!,13,FALSE)&lt;0,0,VLOOKUP(P151:P151,#REF!,13,FALSE))</f>
      </c>
      <c r="AC151" s="10"/>
      <c r="AD151" s="5">
        <v>150</v>
      </c>
      <c r="AE151" s="5">
        <f>VLOOKUP(AD151:AD151,'Rankings'!A1:T187,13,FALSE)</f>
        <v>0</v>
      </c>
      <c r="AF151" s="9"/>
      <c r="AG151" s="9"/>
      <c r="AH151" s="7">
        <f>VLOOKUP(AE151:AE151,'WR'!B1:O204,4,FALSE)</f>
        <v>0</v>
      </c>
      <c r="AI151" s="7">
        <f>VLOOKUP(AE151:AE151,'WR'!B1:O204,5,FALSE)</f>
        <v>0</v>
      </c>
      <c r="AJ151" s="7">
        <f>VLOOKUP(AE151:AE151,'WR'!B1:O204,6,FALSE)</f>
        <v>0</v>
      </c>
      <c r="AK151" s="7">
        <f>VLOOKUP(AE151:AE151,'WR'!B1:O204,7,FALSE)</f>
        <v>0</v>
      </c>
      <c r="AL151" s="7">
        <f>VLOOKUP(AE151:AE151,'WR'!B1:O204,8,FALSE)</f>
        <v>0</v>
      </c>
      <c r="AM151" s="7">
        <f>VLOOKUP(AE151:AE151,'WR'!B1:O204,9,FALSE)</f>
        <v>0</v>
      </c>
      <c r="AN151" s="8">
        <f>VLOOKUP(AE151:AE151,'WR'!B1:O204,13,FALSE)</f>
      </c>
      <c r="AO151" s="9">
        <f>IF(VLOOKUP(AD151:AD151,#REF!,12,FALSE)&lt;0,0,VLOOKUP(AD151:AD151,#REF!,12,FALSE))</f>
      </c>
      <c r="AP151" s="19"/>
      <c r="AQ151" s="17"/>
      <c r="AR151" s="17"/>
      <c r="AS151" s="17"/>
      <c r="AT151" s="17"/>
      <c r="AU151" s="18"/>
      <c r="AV151" s="18"/>
      <c r="AW151" s="18"/>
      <c r="AX151" s="18"/>
      <c r="AY151" s="17"/>
      <c r="AZ151" s="17"/>
      <c r="BA151" s="20"/>
    </row>
    <row r="152" ht="13.75" customHeight="1">
      <c r="A152" s="16"/>
      <c r="B152" s="17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7"/>
      <c r="N152" s="17"/>
      <c r="O152" s="15"/>
      <c r="P152" s="5">
        <v>151</v>
      </c>
      <c r="Q152" s="5">
        <f>VLOOKUP(P152:P152,'Rankings'!A1:T187,8,FALSE)</f>
        <v>0</v>
      </c>
      <c r="R152" s="9"/>
      <c r="S152" s="9"/>
      <c r="T152" s="7">
        <f>VLOOKUP(Q152:Q152,'RB'!B1:O162,4,FALSE)</f>
        <v>0</v>
      </c>
      <c r="U152" s="7">
        <f>VLOOKUP(Q152:Q152,'RB'!B1:O162,5,FALSE)</f>
        <v>0</v>
      </c>
      <c r="V152" s="7">
        <f>VLOOKUP(Q152:Q152,'RB'!B1:O162,6,FALSE)</f>
        <v>0</v>
      </c>
      <c r="W152" s="7">
        <f>VLOOKUP(Q152:Q152,'RB'!B1:O162,7,FALSE)</f>
        <v>0</v>
      </c>
      <c r="X152" s="7">
        <f>VLOOKUP(Q152:Q152,'RB'!B1:O162,8,FALSE)</f>
        <v>0</v>
      </c>
      <c r="Y152" s="7">
        <f>VLOOKUP(Q152:Q152,'RB'!B1:O162,9,FALSE)</f>
        <v>0</v>
      </c>
      <c r="Z152" s="7">
        <f>VLOOKUP(Q152:Q152,'RB'!B1:O162,10,FALSE)</f>
        <v>0</v>
      </c>
      <c r="AA152" s="8">
        <f>VLOOKUP(Q152:Q152,'RB'!B1:O162,14,FALSE)</f>
      </c>
      <c r="AB152" s="9">
        <f>IF(VLOOKUP(P152:P152,#REF!,13,FALSE)&lt;0,0,VLOOKUP(P152:P152,#REF!,13,FALSE))</f>
      </c>
      <c r="AC152" s="10"/>
      <c r="AD152" s="5">
        <v>151</v>
      </c>
      <c r="AE152" s="5">
        <f>VLOOKUP(AD152:AD152,'Rankings'!A1:T187,13,FALSE)</f>
        <v>0</v>
      </c>
      <c r="AF152" s="9"/>
      <c r="AG152" s="9"/>
      <c r="AH152" s="7">
        <f>VLOOKUP(AE152:AE152,'WR'!B1:O204,4,FALSE)</f>
        <v>0</v>
      </c>
      <c r="AI152" s="7">
        <f>VLOOKUP(AE152:AE152,'WR'!B1:O204,5,FALSE)</f>
        <v>0</v>
      </c>
      <c r="AJ152" s="7">
        <f>VLOOKUP(AE152:AE152,'WR'!B1:O204,6,FALSE)</f>
        <v>0</v>
      </c>
      <c r="AK152" s="7">
        <f>VLOOKUP(AE152:AE152,'WR'!B1:O204,7,FALSE)</f>
        <v>0</v>
      </c>
      <c r="AL152" s="7">
        <f>VLOOKUP(AE152:AE152,'WR'!B1:O204,8,FALSE)</f>
        <v>0</v>
      </c>
      <c r="AM152" s="7">
        <f>VLOOKUP(AE152:AE152,'WR'!B1:O204,9,FALSE)</f>
        <v>0</v>
      </c>
      <c r="AN152" s="8">
        <f>VLOOKUP(AE152:AE152,'WR'!B1:O204,13,FALSE)</f>
      </c>
      <c r="AO152" s="9">
        <f>IF(VLOOKUP(AD152:AD152,#REF!,12,FALSE)&lt;0,0,VLOOKUP(AD152:AD152,#REF!,12,FALSE))</f>
      </c>
      <c r="AP152" s="19"/>
      <c r="AQ152" s="17"/>
      <c r="AR152" s="17"/>
      <c r="AS152" s="17"/>
      <c r="AT152" s="17"/>
      <c r="AU152" s="18"/>
      <c r="AV152" s="18"/>
      <c r="AW152" s="18"/>
      <c r="AX152" s="18"/>
      <c r="AY152" s="17"/>
      <c r="AZ152" s="17"/>
      <c r="BA152" s="20"/>
    </row>
    <row r="153" ht="13.75" customHeight="1">
      <c r="A153" s="16"/>
      <c r="B153" s="17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7"/>
      <c r="N153" s="17"/>
      <c r="O153" s="15"/>
      <c r="P153" s="5">
        <v>152</v>
      </c>
      <c r="Q153" s="5">
        <f>VLOOKUP(P153:P153,'Rankings'!A1:T187,8,FALSE)</f>
        <v>0</v>
      </c>
      <c r="R153" s="9"/>
      <c r="S153" s="9"/>
      <c r="T153" s="7">
        <f>VLOOKUP(Q153:Q153,'RB'!B1:O162,4,FALSE)</f>
        <v>0</v>
      </c>
      <c r="U153" s="7">
        <f>VLOOKUP(Q153:Q153,'RB'!B1:O162,5,FALSE)</f>
        <v>0</v>
      </c>
      <c r="V153" s="7">
        <f>VLOOKUP(Q153:Q153,'RB'!B1:O162,6,FALSE)</f>
        <v>0</v>
      </c>
      <c r="W153" s="7">
        <f>VLOOKUP(Q153:Q153,'RB'!B1:O162,7,FALSE)</f>
        <v>0</v>
      </c>
      <c r="X153" s="7">
        <f>VLOOKUP(Q153:Q153,'RB'!B1:O162,8,FALSE)</f>
        <v>0</v>
      </c>
      <c r="Y153" s="7">
        <f>VLOOKUP(Q153:Q153,'RB'!B1:O162,9,FALSE)</f>
        <v>0</v>
      </c>
      <c r="Z153" s="7">
        <f>VLOOKUP(Q153:Q153,'RB'!B1:O162,10,FALSE)</f>
        <v>0</v>
      </c>
      <c r="AA153" s="8">
        <f>VLOOKUP(Q153:Q153,'RB'!B1:O162,14,FALSE)</f>
      </c>
      <c r="AB153" s="9">
        <f>IF(VLOOKUP(P153:P153,#REF!,13,FALSE)&lt;0,0,VLOOKUP(P153:P153,#REF!,13,FALSE))</f>
      </c>
      <c r="AC153" s="10"/>
      <c r="AD153" s="5">
        <v>152</v>
      </c>
      <c r="AE153" s="5">
        <f>VLOOKUP(AD153:AD153,'Rankings'!A1:T187,13,FALSE)</f>
        <v>0</v>
      </c>
      <c r="AF153" s="9"/>
      <c r="AG153" s="9"/>
      <c r="AH153" s="7">
        <f>VLOOKUP(AE153:AE153,'WR'!B1:O204,4,FALSE)</f>
        <v>0</v>
      </c>
      <c r="AI153" s="7">
        <f>VLOOKUP(AE153:AE153,'WR'!B1:O204,5,FALSE)</f>
        <v>0</v>
      </c>
      <c r="AJ153" s="7">
        <f>VLOOKUP(AE153:AE153,'WR'!B1:O204,6,FALSE)</f>
        <v>0</v>
      </c>
      <c r="AK153" s="7">
        <f>VLOOKUP(AE153:AE153,'WR'!B1:O204,7,FALSE)</f>
        <v>0</v>
      </c>
      <c r="AL153" s="7">
        <f>VLOOKUP(AE153:AE153,'WR'!B1:O204,8,FALSE)</f>
        <v>0</v>
      </c>
      <c r="AM153" s="7">
        <f>VLOOKUP(AE153:AE153,'WR'!B1:O204,9,FALSE)</f>
        <v>0</v>
      </c>
      <c r="AN153" s="8">
        <f>VLOOKUP(AE153:AE153,'WR'!B1:O204,13,FALSE)</f>
      </c>
      <c r="AO153" s="9">
        <f>IF(VLOOKUP(AD153:AD153,#REF!,12,FALSE)&lt;0,0,VLOOKUP(AD153:AD153,#REF!,12,FALSE))</f>
      </c>
      <c r="AP153" s="19"/>
      <c r="AQ153" s="17"/>
      <c r="AR153" s="17"/>
      <c r="AS153" s="17"/>
      <c r="AT153" s="17"/>
      <c r="AU153" s="18"/>
      <c r="AV153" s="18"/>
      <c r="AW153" s="18"/>
      <c r="AX153" s="18"/>
      <c r="AY153" s="17"/>
      <c r="AZ153" s="17"/>
      <c r="BA153" s="20"/>
    </row>
    <row r="154" ht="13.75" customHeight="1">
      <c r="A154" s="16"/>
      <c r="B154" s="17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7"/>
      <c r="N154" s="17"/>
      <c r="O154" s="15"/>
      <c r="P154" s="5">
        <v>153</v>
      </c>
      <c r="Q154" s="5">
        <f>VLOOKUP(P154:P154,'Rankings'!A1:T187,8,FALSE)</f>
        <v>0</v>
      </c>
      <c r="R154" s="9"/>
      <c r="S154" s="9"/>
      <c r="T154" s="7">
        <f>VLOOKUP(Q154:Q154,'RB'!B1:O162,4,FALSE)</f>
        <v>0</v>
      </c>
      <c r="U154" s="7">
        <f>VLOOKUP(Q154:Q154,'RB'!B1:O162,5,FALSE)</f>
        <v>0</v>
      </c>
      <c r="V154" s="7">
        <f>VLOOKUP(Q154:Q154,'RB'!B1:O162,6,FALSE)</f>
        <v>0</v>
      </c>
      <c r="W154" s="7">
        <f>VLOOKUP(Q154:Q154,'RB'!B1:O162,7,FALSE)</f>
        <v>0</v>
      </c>
      <c r="X154" s="7">
        <f>VLOOKUP(Q154:Q154,'RB'!B1:O162,8,FALSE)</f>
        <v>0</v>
      </c>
      <c r="Y154" s="7">
        <f>VLOOKUP(Q154:Q154,'RB'!B1:O162,9,FALSE)</f>
        <v>0</v>
      </c>
      <c r="Z154" s="7">
        <f>VLOOKUP(Q154:Q154,'RB'!B1:O162,10,FALSE)</f>
        <v>0</v>
      </c>
      <c r="AA154" s="8">
        <f>VLOOKUP(Q154:Q154,'RB'!B1:O162,14,FALSE)</f>
      </c>
      <c r="AB154" s="9">
        <f>IF(VLOOKUP(P154:P154,#REF!,13,FALSE)&lt;0,0,VLOOKUP(P154:P154,#REF!,13,FALSE))</f>
      </c>
      <c r="AC154" s="10"/>
      <c r="AD154" s="5">
        <v>153</v>
      </c>
      <c r="AE154" s="5">
        <f>VLOOKUP(AD154:AD154,'Rankings'!A1:T187,13,FALSE)</f>
        <v>0</v>
      </c>
      <c r="AF154" s="9"/>
      <c r="AG154" s="9"/>
      <c r="AH154" s="7">
        <f>VLOOKUP(AE154:AE154,'WR'!B1:O204,4,FALSE)</f>
        <v>0</v>
      </c>
      <c r="AI154" s="7">
        <f>VLOOKUP(AE154:AE154,'WR'!B1:O204,5,FALSE)</f>
        <v>0</v>
      </c>
      <c r="AJ154" s="7">
        <f>VLOOKUP(AE154:AE154,'WR'!B1:O204,6,FALSE)</f>
        <v>0</v>
      </c>
      <c r="AK154" s="7">
        <f>VLOOKUP(AE154:AE154,'WR'!B1:O204,7,FALSE)</f>
        <v>0</v>
      </c>
      <c r="AL154" s="7">
        <f>VLOOKUP(AE154:AE154,'WR'!B1:O204,8,FALSE)</f>
        <v>0</v>
      </c>
      <c r="AM154" s="7">
        <f>VLOOKUP(AE154:AE154,'WR'!B1:O204,9,FALSE)</f>
        <v>0</v>
      </c>
      <c r="AN154" s="8">
        <f>VLOOKUP(AE154:AE154,'WR'!B1:O204,13,FALSE)</f>
      </c>
      <c r="AO154" s="9">
        <f>IF(VLOOKUP(AD154:AD154,#REF!,12,FALSE)&lt;0,0,VLOOKUP(AD154:AD154,#REF!,12,FALSE))</f>
      </c>
      <c r="AP154" s="19"/>
      <c r="AQ154" s="17"/>
      <c r="AR154" s="17"/>
      <c r="AS154" s="17"/>
      <c r="AT154" s="17"/>
      <c r="AU154" s="18"/>
      <c r="AV154" s="18"/>
      <c r="AW154" s="18"/>
      <c r="AX154" s="18"/>
      <c r="AY154" s="17"/>
      <c r="AZ154" s="17"/>
      <c r="BA154" s="20"/>
    </row>
    <row r="155" ht="13.75" customHeight="1">
      <c r="A155" s="16"/>
      <c r="B155" s="17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7"/>
      <c r="N155" s="17"/>
      <c r="O155" s="15"/>
      <c r="P155" s="5">
        <v>154</v>
      </c>
      <c r="Q155" s="5">
        <f>VLOOKUP(P155:P155,'Rankings'!A1:T187,8,FALSE)</f>
        <v>0</v>
      </c>
      <c r="R155" s="9"/>
      <c r="S155" s="9"/>
      <c r="T155" s="7">
        <f>VLOOKUP(Q155:Q155,'RB'!B1:O162,4,FALSE)</f>
        <v>0</v>
      </c>
      <c r="U155" s="7">
        <f>VLOOKUP(Q155:Q155,'RB'!B1:O162,5,FALSE)</f>
        <v>0</v>
      </c>
      <c r="V155" s="7">
        <f>VLOOKUP(Q155:Q155,'RB'!B1:O162,6,FALSE)</f>
        <v>0</v>
      </c>
      <c r="W155" s="7">
        <f>VLOOKUP(Q155:Q155,'RB'!B1:O162,7,FALSE)</f>
        <v>0</v>
      </c>
      <c r="X155" s="7">
        <f>VLOOKUP(Q155:Q155,'RB'!B1:O162,8,FALSE)</f>
        <v>0</v>
      </c>
      <c r="Y155" s="7">
        <f>VLOOKUP(Q155:Q155,'RB'!B1:O162,9,FALSE)</f>
        <v>0</v>
      </c>
      <c r="Z155" s="7">
        <f>VLOOKUP(Q155:Q155,'RB'!B1:O162,10,FALSE)</f>
        <v>0</v>
      </c>
      <c r="AA155" s="8">
        <f>VLOOKUP(Q155:Q155,'RB'!B1:O162,14,FALSE)</f>
      </c>
      <c r="AB155" s="9">
        <f>IF(VLOOKUP(P155:P155,#REF!,13,FALSE)&lt;0,0,VLOOKUP(P155:P155,#REF!,13,FALSE))</f>
      </c>
      <c r="AC155" s="10"/>
      <c r="AD155" s="5">
        <v>154</v>
      </c>
      <c r="AE155" s="5">
        <f>VLOOKUP(AD155:AD155,'Rankings'!A1:T187,13,FALSE)</f>
        <v>0</v>
      </c>
      <c r="AF155" s="9"/>
      <c r="AG155" s="9"/>
      <c r="AH155" s="7">
        <f>VLOOKUP(AE155:AE155,'WR'!B1:O204,4,FALSE)</f>
        <v>0</v>
      </c>
      <c r="AI155" s="7">
        <f>VLOOKUP(AE155:AE155,'WR'!B1:O204,5,FALSE)</f>
        <v>0</v>
      </c>
      <c r="AJ155" s="7">
        <f>VLOOKUP(AE155:AE155,'WR'!B1:O204,6,FALSE)</f>
        <v>0</v>
      </c>
      <c r="AK155" s="7">
        <f>VLOOKUP(AE155:AE155,'WR'!B1:O204,7,FALSE)</f>
        <v>0</v>
      </c>
      <c r="AL155" s="7">
        <f>VLOOKUP(AE155:AE155,'WR'!B1:O204,8,FALSE)</f>
        <v>0</v>
      </c>
      <c r="AM155" s="7">
        <f>VLOOKUP(AE155:AE155,'WR'!B1:O204,9,FALSE)</f>
        <v>0</v>
      </c>
      <c r="AN155" s="8">
        <f>VLOOKUP(AE155:AE155,'WR'!B1:O204,13,FALSE)</f>
      </c>
      <c r="AO155" s="9">
        <f>IF(VLOOKUP(AD155:AD155,#REF!,12,FALSE)&lt;0,0,VLOOKUP(AD155:AD155,#REF!,12,FALSE))</f>
      </c>
      <c r="AP155" s="19"/>
      <c r="AQ155" s="17"/>
      <c r="AR155" s="17"/>
      <c r="AS155" s="17"/>
      <c r="AT155" s="17"/>
      <c r="AU155" s="18"/>
      <c r="AV155" s="18"/>
      <c r="AW155" s="18"/>
      <c r="AX155" s="18"/>
      <c r="AY155" s="17"/>
      <c r="AZ155" s="17"/>
      <c r="BA155" s="20"/>
    </row>
    <row r="156" ht="13.75" customHeight="1">
      <c r="A156" s="16"/>
      <c r="B156" s="17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7"/>
      <c r="N156" s="17"/>
      <c r="O156" s="15"/>
      <c r="P156" s="5">
        <v>155</v>
      </c>
      <c r="Q156" s="5">
        <f>VLOOKUP(P156:P156,'Rankings'!A1:T187,8,FALSE)</f>
        <v>0</v>
      </c>
      <c r="R156" s="9"/>
      <c r="S156" s="9"/>
      <c r="T156" s="7">
        <f>VLOOKUP(Q156:Q156,'RB'!B1:O162,4,FALSE)</f>
        <v>0</v>
      </c>
      <c r="U156" s="7">
        <f>VLOOKUP(Q156:Q156,'RB'!B1:O162,5,FALSE)</f>
        <v>0</v>
      </c>
      <c r="V156" s="7">
        <f>VLOOKUP(Q156:Q156,'RB'!B1:O162,6,FALSE)</f>
        <v>0</v>
      </c>
      <c r="W156" s="7">
        <f>VLOOKUP(Q156:Q156,'RB'!B1:O162,7,FALSE)</f>
        <v>0</v>
      </c>
      <c r="X156" s="7">
        <f>VLOOKUP(Q156:Q156,'RB'!B1:O162,8,FALSE)</f>
        <v>0</v>
      </c>
      <c r="Y156" s="7">
        <f>VLOOKUP(Q156:Q156,'RB'!B1:O162,9,FALSE)</f>
        <v>0</v>
      </c>
      <c r="Z156" s="7">
        <f>VLOOKUP(Q156:Q156,'RB'!B1:O162,10,FALSE)</f>
        <v>0</v>
      </c>
      <c r="AA156" s="8">
        <f>VLOOKUP(Q156:Q156,'RB'!B1:O162,14,FALSE)</f>
      </c>
      <c r="AB156" s="9">
        <f>IF(VLOOKUP(P156:P156,#REF!,13,FALSE)&lt;0,0,VLOOKUP(P156:P156,#REF!,13,FALSE))</f>
      </c>
      <c r="AC156" s="10"/>
      <c r="AD156" s="5">
        <v>155</v>
      </c>
      <c r="AE156" s="5">
        <f>VLOOKUP(AD156:AD156,'Rankings'!A1:T187,13,FALSE)</f>
        <v>0</v>
      </c>
      <c r="AF156" s="9"/>
      <c r="AG156" s="9"/>
      <c r="AH156" s="7">
        <f>VLOOKUP(AE156:AE156,'WR'!B1:O204,4,FALSE)</f>
        <v>0</v>
      </c>
      <c r="AI156" s="7">
        <f>VLOOKUP(AE156:AE156,'WR'!B1:O204,5,FALSE)</f>
        <v>0</v>
      </c>
      <c r="AJ156" s="7">
        <f>VLOOKUP(AE156:AE156,'WR'!B1:O204,6,FALSE)</f>
        <v>0</v>
      </c>
      <c r="AK156" s="7">
        <f>VLOOKUP(AE156:AE156,'WR'!B1:O204,7,FALSE)</f>
        <v>0</v>
      </c>
      <c r="AL156" s="7">
        <f>VLOOKUP(AE156:AE156,'WR'!B1:O204,8,FALSE)</f>
        <v>0</v>
      </c>
      <c r="AM156" s="7">
        <f>VLOOKUP(AE156:AE156,'WR'!B1:O204,9,FALSE)</f>
        <v>0</v>
      </c>
      <c r="AN156" s="8">
        <f>VLOOKUP(AE156:AE156,'WR'!B1:O204,13,FALSE)</f>
      </c>
      <c r="AO156" s="9">
        <f>IF(VLOOKUP(AD156:AD156,#REF!,12,FALSE)&lt;0,0,VLOOKUP(AD156:AD156,#REF!,12,FALSE))</f>
      </c>
      <c r="AP156" s="19"/>
      <c r="AQ156" s="17"/>
      <c r="AR156" s="17"/>
      <c r="AS156" s="17"/>
      <c r="AT156" s="17"/>
      <c r="AU156" s="18"/>
      <c r="AV156" s="18"/>
      <c r="AW156" s="18"/>
      <c r="AX156" s="18"/>
      <c r="AY156" s="17"/>
      <c r="AZ156" s="17"/>
      <c r="BA156" s="20"/>
    </row>
    <row r="157" ht="13.75" customHeight="1">
      <c r="A157" s="16"/>
      <c r="B157" s="17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7"/>
      <c r="N157" s="17"/>
      <c r="O157" s="15"/>
      <c r="P157" s="5">
        <v>156</v>
      </c>
      <c r="Q157" s="5">
        <f>VLOOKUP(P157:P157,'Rankings'!A1:T187,8,FALSE)</f>
        <v>0</v>
      </c>
      <c r="R157" s="9"/>
      <c r="S157" s="9"/>
      <c r="T157" s="7">
        <f>VLOOKUP(Q157:Q157,'RB'!B1:O162,4,FALSE)</f>
        <v>0</v>
      </c>
      <c r="U157" s="7">
        <f>VLOOKUP(Q157:Q157,'RB'!B1:O162,5,FALSE)</f>
        <v>0</v>
      </c>
      <c r="V157" s="7">
        <f>VLOOKUP(Q157:Q157,'RB'!B1:O162,6,FALSE)</f>
        <v>0</v>
      </c>
      <c r="W157" s="7">
        <f>VLOOKUP(Q157:Q157,'RB'!B1:O162,7,FALSE)</f>
        <v>0</v>
      </c>
      <c r="X157" s="7">
        <f>VLOOKUP(Q157:Q157,'RB'!B1:O162,8,FALSE)</f>
        <v>0</v>
      </c>
      <c r="Y157" s="7">
        <f>VLOOKUP(Q157:Q157,'RB'!B1:O162,9,FALSE)</f>
        <v>0</v>
      </c>
      <c r="Z157" s="7">
        <f>VLOOKUP(Q157:Q157,'RB'!B1:O162,10,FALSE)</f>
        <v>0</v>
      </c>
      <c r="AA157" s="8">
        <f>VLOOKUP(Q157:Q157,'RB'!B1:O162,14,FALSE)</f>
      </c>
      <c r="AB157" s="9">
        <f>IF(VLOOKUP(P157:P157,#REF!,13,FALSE)&lt;0,0,VLOOKUP(P157:P157,#REF!,13,FALSE))</f>
      </c>
      <c r="AC157" s="10"/>
      <c r="AD157" s="5">
        <v>156</v>
      </c>
      <c r="AE157" s="5">
        <f>VLOOKUP(AD157:AD157,'Rankings'!A1:T187,13,FALSE)</f>
        <v>0</v>
      </c>
      <c r="AF157" s="9"/>
      <c r="AG157" s="9"/>
      <c r="AH157" s="7">
        <f>VLOOKUP(AE157:AE157,'WR'!B1:O204,4,FALSE)</f>
        <v>0</v>
      </c>
      <c r="AI157" s="7">
        <f>VLOOKUP(AE157:AE157,'WR'!B1:O204,5,FALSE)</f>
        <v>0</v>
      </c>
      <c r="AJ157" s="7">
        <f>VLOOKUP(AE157:AE157,'WR'!B1:O204,6,FALSE)</f>
        <v>0</v>
      </c>
      <c r="AK157" s="7">
        <f>VLOOKUP(AE157:AE157,'WR'!B1:O204,7,FALSE)</f>
        <v>0</v>
      </c>
      <c r="AL157" s="7">
        <f>VLOOKUP(AE157:AE157,'WR'!B1:O204,8,FALSE)</f>
        <v>0</v>
      </c>
      <c r="AM157" s="7">
        <f>VLOOKUP(AE157:AE157,'WR'!B1:O204,9,FALSE)</f>
        <v>0</v>
      </c>
      <c r="AN157" s="8">
        <f>VLOOKUP(AE157:AE157,'WR'!B1:O204,13,FALSE)</f>
      </c>
      <c r="AO157" s="9">
        <f>IF(VLOOKUP(AD157:AD157,#REF!,12,FALSE)&lt;0,0,VLOOKUP(AD157:AD157,#REF!,12,FALSE))</f>
      </c>
      <c r="AP157" s="19"/>
      <c r="AQ157" s="17"/>
      <c r="AR157" s="17"/>
      <c r="AS157" s="17"/>
      <c r="AT157" s="17"/>
      <c r="AU157" s="18"/>
      <c r="AV157" s="18"/>
      <c r="AW157" s="18"/>
      <c r="AX157" s="18"/>
      <c r="AY157" s="17"/>
      <c r="AZ157" s="17"/>
      <c r="BA157" s="20"/>
    </row>
    <row r="158" ht="13.75" customHeight="1">
      <c r="A158" s="16"/>
      <c r="B158" s="17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7"/>
      <c r="N158" s="17"/>
      <c r="O158" s="15"/>
      <c r="P158" s="5">
        <v>157</v>
      </c>
      <c r="Q158" s="5">
        <f>VLOOKUP(P158:P158,'Rankings'!A1:T187,8,FALSE)</f>
        <v>0</v>
      </c>
      <c r="R158" s="9"/>
      <c r="S158" s="9"/>
      <c r="T158" s="7">
        <f>VLOOKUP(Q158:Q158,'RB'!B1:O162,4,FALSE)</f>
        <v>0</v>
      </c>
      <c r="U158" s="7">
        <f>VLOOKUP(Q158:Q158,'RB'!B1:O162,5,FALSE)</f>
        <v>0</v>
      </c>
      <c r="V158" s="7">
        <f>VLOOKUP(Q158:Q158,'RB'!B1:O162,6,FALSE)</f>
        <v>0</v>
      </c>
      <c r="W158" s="7">
        <f>VLOOKUP(Q158:Q158,'RB'!B1:O162,7,FALSE)</f>
        <v>0</v>
      </c>
      <c r="X158" s="7">
        <f>VLOOKUP(Q158:Q158,'RB'!B1:O162,8,FALSE)</f>
        <v>0</v>
      </c>
      <c r="Y158" s="7">
        <f>VLOOKUP(Q158:Q158,'RB'!B1:O162,9,FALSE)</f>
        <v>0</v>
      </c>
      <c r="Z158" s="7">
        <f>VLOOKUP(Q158:Q158,'RB'!B1:O162,10,FALSE)</f>
        <v>0</v>
      </c>
      <c r="AA158" s="8">
        <f>VLOOKUP(Q158:Q158,'RB'!B1:O162,14,FALSE)</f>
      </c>
      <c r="AB158" s="9">
        <f>IF(VLOOKUP(P158:P158,#REF!,13,FALSE)&lt;0,0,VLOOKUP(P158:P158,#REF!,13,FALSE))</f>
      </c>
      <c r="AC158" s="10"/>
      <c r="AD158" s="5">
        <v>157</v>
      </c>
      <c r="AE158" s="5">
        <f>VLOOKUP(AD158:AD158,'Rankings'!A1:T187,13,FALSE)</f>
        <v>0</v>
      </c>
      <c r="AF158" s="9"/>
      <c r="AG158" s="9"/>
      <c r="AH158" s="7">
        <f>VLOOKUP(AE158:AE158,'WR'!B1:O204,4,FALSE)</f>
        <v>0</v>
      </c>
      <c r="AI158" s="7">
        <f>VLOOKUP(AE158:AE158,'WR'!B1:O204,5,FALSE)</f>
        <v>0</v>
      </c>
      <c r="AJ158" s="7">
        <f>VLOOKUP(AE158:AE158,'WR'!B1:O204,6,FALSE)</f>
        <v>0</v>
      </c>
      <c r="AK158" s="7">
        <f>VLOOKUP(AE158:AE158,'WR'!B1:O204,7,FALSE)</f>
        <v>0</v>
      </c>
      <c r="AL158" s="7">
        <f>VLOOKUP(AE158:AE158,'WR'!B1:O204,8,FALSE)</f>
        <v>0</v>
      </c>
      <c r="AM158" s="7">
        <f>VLOOKUP(AE158:AE158,'WR'!B1:O204,9,FALSE)</f>
        <v>0</v>
      </c>
      <c r="AN158" s="8">
        <f>VLOOKUP(AE158:AE158,'WR'!B1:O204,13,FALSE)</f>
      </c>
      <c r="AO158" s="9">
        <f>IF(VLOOKUP(AD158:AD158,#REF!,12,FALSE)&lt;0,0,VLOOKUP(AD158:AD158,#REF!,12,FALSE))</f>
      </c>
      <c r="AP158" s="19"/>
      <c r="AQ158" s="17"/>
      <c r="AR158" s="17"/>
      <c r="AS158" s="17"/>
      <c r="AT158" s="17"/>
      <c r="AU158" s="18"/>
      <c r="AV158" s="18"/>
      <c r="AW158" s="18"/>
      <c r="AX158" s="18"/>
      <c r="AY158" s="17"/>
      <c r="AZ158" s="17"/>
      <c r="BA158" s="20"/>
    </row>
    <row r="159" ht="13.75" customHeight="1">
      <c r="A159" s="16"/>
      <c r="B159" s="17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7"/>
      <c r="N159" s="17"/>
      <c r="O159" s="15"/>
      <c r="P159" s="5">
        <v>158</v>
      </c>
      <c r="Q159" s="5">
        <f>VLOOKUP(P159:P159,'Rankings'!A1:T187,8,FALSE)</f>
        <v>0</v>
      </c>
      <c r="R159" s="9"/>
      <c r="S159" s="9"/>
      <c r="T159" s="7">
        <f>VLOOKUP(Q159:Q159,'RB'!B1:O162,4,FALSE)</f>
        <v>0</v>
      </c>
      <c r="U159" s="7">
        <f>VLOOKUP(Q159:Q159,'RB'!B1:O162,5,FALSE)</f>
        <v>0</v>
      </c>
      <c r="V159" s="7">
        <f>VLOOKUP(Q159:Q159,'RB'!B1:O162,6,FALSE)</f>
        <v>0</v>
      </c>
      <c r="W159" s="7">
        <f>VLOOKUP(Q159:Q159,'RB'!B1:O162,7,FALSE)</f>
        <v>0</v>
      </c>
      <c r="X159" s="7">
        <f>VLOOKUP(Q159:Q159,'RB'!B1:O162,8,FALSE)</f>
        <v>0</v>
      </c>
      <c r="Y159" s="7">
        <f>VLOOKUP(Q159:Q159,'RB'!B1:O162,9,FALSE)</f>
        <v>0</v>
      </c>
      <c r="Z159" s="7">
        <f>VLOOKUP(Q159:Q159,'RB'!B1:O162,10,FALSE)</f>
        <v>0</v>
      </c>
      <c r="AA159" s="8">
        <f>VLOOKUP(Q159:Q159,'RB'!B1:O162,14,FALSE)</f>
      </c>
      <c r="AB159" s="9">
        <f>IF(VLOOKUP(P159:P159,#REF!,13,FALSE)&lt;0,0,VLOOKUP(P159:P159,#REF!,13,FALSE))</f>
      </c>
      <c r="AC159" s="10"/>
      <c r="AD159" s="5">
        <v>158</v>
      </c>
      <c r="AE159" s="5">
        <f>VLOOKUP(AD159:AD159,'Rankings'!A1:T187,13,FALSE)</f>
        <v>0</v>
      </c>
      <c r="AF159" s="9"/>
      <c r="AG159" s="9"/>
      <c r="AH159" s="7">
        <f>VLOOKUP(AE159:AE159,'WR'!B1:O204,4,FALSE)</f>
        <v>0</v>
      </c>
      <c r="AI159" s="7">
        <f>VLOOKUP(AE159:AE159,'WR'!B1:O204,5,FALSE)</f>
        <v>0</v>
      </c>
      <c r="AJ159" s="7">
        <f>VLOOKUP(AE159:AE159,'WR'!B1:O204,6,FALSE)</f>
        <v>0</v>
      </c>
      <c r="AK159" s="7">
        <f>VLOOKUP(AE159:AE159,'WR'!B1:O204,7,FALSE)</f>
        <v>0</v>
      </c>
      <c r="AL159" s="7">
        <f>VLOOKUP(AE159:AE159,'WR'!B1:O204,8,FALSE)</f>
        <v>0</v>
      </c>
      <c r="AM159" s="7">
        <f>VLOOKUP(AE159:AE159,'WR'!B1:O204,9,FALSE)</f>
        <v>0</v>
      </c>
      <c r="AN159" s="8">
        <f>VLOOKUP(AE159:AE159,'WR'!B1:O204,13,FALSE)</f>
      </c>
      <c r="AO159" s="9">
        <f>IF(VLOOKUP(AD159:AD159,#REF!,12,FALSE)&lt;0,0,VLOOKUP(AD159:AD159,#REF!,12,FALSE))</f>
      </c>
      <c r="AP159" s="19"/>
      <c r="AQ159" s="17"/>
      <c r="AR159" s="17"/>
      <c r="AS159" s="17"/>
      <c r="AT159" s="17"/>
      <c r="AU159" s="18"/>
      <c r="AV159" s="18"/>
      <c r="AW159" s="18"/>
      <c r="AX159" s="18"/>
      <c r="AY159" s="17"/>
      <c r="AZ159" s="17"/>
      <c r="BA159" s="20"/>
    </row>
    <row r="160" ht="13.75" customHeight="1">
      <c r="A160" s="16"/>
      <c r="B160" s="17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7"/>
      <c r="N160" s="17"/>
      <c r="O160" s="15"/>
      <c r="P160" s="5">
        <v>159</v>
      </c>
      <c r="Q160" s="5">
        <f>VLOOKUP(P160:P160,'Rankings'!A1:T187,8,FALSE)</f>
        <v>0</v>
      </c>
      <c r="R160" s="9"/>
      <c r="S160" s="9"/>
      <c r="T160" s="7">
        <f>VLOOKUP(Q160:Q160,'RB'!B1:O162,4,FALSE)</f>
        <v>0</v>
      </c>
      <c r="U160" s="7">
        <f>VLOOKUP(Q160:Q160,'RB'!B1:O162,5,FALSE)</f>
        <v>0</v>
      </c>
      <c r="V160" s="7">
        <f>VLOOKUP(Q160:Q160,'RB'!B1:O162,6,FALSE)</f>
        <v>0</v>
      </c>
      <c r="W160" s="7">
        <f>VLOOKUP(Q160:Q160,'RB'!B1:O162,7,FALSE)</f>
        <v>0</v>
      </c>
      <c r="X160" s="7">
        <f>VLOOKUP(Q160:Q160,'RB'!B1:O162,8,FALSE)</f>
        <v>0</v>
      </c>
      <c r="Y160" s="7">
        <f>VLOOKUP(Q160:Q160,'RB'!B1:O162,9,FALSE)</f>
        <v>0</v>
      </c>
      <c r="Z160" s="7">
        <f>VLOOKUP(Q160:Q160,'RB'!B1:O162,10,FALSE)</f>
        <v>0</v>
      </c>
      <c r="AA160" s="8">
        <f>VLOOKUP(Q160:Q160,'RB'!B1:O162,14,FALSE)</f>
      </c>
      <c r="AB160" s="9">
        <f>IF(VLOOKUP(P160:P160,#REF!,13,FALSE)&lt;0,0,VLOOKUP(P160:P160,#REF!,13,FALSE))</f>
      </c>
      <c r="AC160" s="10"/>
      <c r="AD160" s="5">
        <v>159</v>
      </c>
      <c r="AE160" s="5">
        <f>VLOOKUP(AD160:AD160,'Rankings'!A1:T187,13,FALSE)</f>
        <v>0</v>
      </c>
      <c r="AF160" s="9"/>
      <c r="AG160" s="9"/>
      <c r="AH160" s="7">
        <f>VLOOKUP(AE160:AE160,'WR'!B1:O204,4,FALSE)</f>
        <v>0</v>
      </c>
      <c r="AI160" s="7">
        <f>VLOOKUP(AE160:AE160,'WR'!B1:O204,5,FALSE)</f>
        <v>0</v>
      </c>
      <c r="AJ160" s="7">
        <f>VLOOKUP(AE160:AE160,'WR'!B1:O204,6,FALSE)</f>
        <v>0</v>
      </c>
      <c r="AK160" s="7">
        <f>VLOOKUP(AE160:AE160,'WR'!B1:O204,7,FALSE)</f>
        <v>0</v>
      </c>
      <c r="AL160" s="7">
        <f>VLOOKUP(AE160:AE160,'WR'!B1:O204,8,FALSE)</f>
        <v>0</v>
      </c>
      <c r="AM160" s="7">
        <f>VLOOKUP(AE160:AE160,'WR'!B1:O204,9,FALSE)</f>
        <v>0</v>
      </c>
      <c r="AN160" s="8">
        <f>VLOOKUP(AE160:AE160,'WR'!B1:O204,13,FALSE)</f>
      </c>
      <c r="AO160" s="9">
        <f>IF(VLOOKUP(AD160:AD160,#REF!,12,FALSE)&lt;0,0,VLOOKUP(AD160:AD160,#REF!,12,FALSE))</f>
      </c>
      <c r="AP160" s="19"/>
      <c r="AQ160" s="17"/>
      <c r="AR160" s="17"/>
      <c r="AS160" s="17"/>
      <c r="AT160" s="17"/>
      <c r="AU160" s="18"/>
      <c r="AV160" s="18"/>
      <c r="AW160" s="18"/>
      <c r="AX160" s="18"/>
      <c r="AY160" s="17"/>
      <c r="AZ160" s="17"/>
      <c r="BA160" s="20"/>
    </row>
    <row r="161" ht="13.75" customHeight="1">
      <c r="A161" s="16"/>
      <c r="B161" s="17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7"/>
      <c r="N161" s="17"/>
      <c r="O161" s="15"/>
      <c r="P161" s="5">
        <v>160</v>
      </c>
      <c r="Q161" s="5">
        <f>VLOOKUP(P161:P161,'Rankings'!A1:T187,8,FALSE)</f>
        <v>0</v>
      </c>
      <c r="R161" s="9"/>
      <c r="S161" s="9"/>
      <c r="T161" s="7">
        <f>VLOOKUP(Q161:Q161,'RB'!B1:O162,4,FALSE)</f>
        <v>0</v>
      </c>
      <c r="U161" s="7">
        <f>VLOOKUP(Q161:Q161,'RB'!B1:O162,5,FALSE)</f>
        <v>0</v>
      </c>
      <c r="V161" s="7">
        <f>VLOOKUP(Q161:Q161,'RB'!B1:O162,6,FALSE)</f>
        <v>0</v>
      </c>
      <c r="W161" s="7">
        <f>VLOOKUP(Q161:Q161,'RB'!B1:O162,7,FALSE)</f>
        <v>0</v>
      </c>
      <c r="X161" s="7">
        <f>VLOOKUP(Q161:Q161,'RB'!B1:O162,8,FALSE)</f>
        <v>0</v>
      </c>
      <c r="Y161" s="7">
        <f>VLOOKUP(Q161:Q161,'RB'!B1:O162,9,FALSE)</f>
        <v>0</v>
      </c>
      <c r="Z161" s="7">
        <f>VLOOKUP(Q161:Q161,'RB'!B1:O162,10,FALSE)</f>
        <v>0</v>
      </c>
      <c r="AA161" s="8">
        <f>VLOOKUP(Q161:Q161,'RB'!B1:O162,14,FALSE)</f>
      </c>
      <c r="AB161" s="9">
        <f>IF(VLOOKUP(P161:P161,#REF!,13,FALSE)&lt;0,0,VLOOKUP(P161:P161,#REF!,13,FALSE))</f>
      </c>
      <c r="AC161" s="10"/>
      <c r="AD161" s="5">
        <v>160</v>
      </c>
      <c r="AE161" s="5">
        <f>VLOOKUP(AD161:AD161,'Rankings'!A1:T187,13,FALSE)</f>
        <v>0</v>
      </c>
      <c r="AF161" s="9"/>
      <c r="AG161" s="9"/>
      <c r="AH161" s="7">
        <f>VLOOKUP(AE161:AE161,'WR'!B1:O204,4,FALSE)</f>
        <v>0</v>
      </c>
      <c r="AI161" s="7">
        <f>VLOOKUP(AE161:AE161,'WR'!B1:O204,5,FALSE)</f>
        <v>0</v>
      </c>
      <c r="AJ161" s="7">
        <f>VLOOKUP(AE161:AE161,'WR'!B1:O204,6,FALSE)</f>
        <v>0</v>
      </c>
      <c r="AK161" s="7">
        <f>VLOOKUP(AE161:AE161,'WR'!B1:O204,7,FALSE)</f>
        <v>0</v>
      </c>
      <c r="AL161" s="7">
        <f>VLOOKUP(AE161:AE161,'WR'!B1:O204,8,FALSE)</f>
        <v>0</v>
      </c>
      <c r="AM161" s="7">
        <f>VLOOKUP(AE161:AE161,'WR'!B1:O204,9,FALSE)</f>
        <v>0</v>
      </c>
      <c r="AN161" s="8">
        <f>VLOOKUP(AE161:AE161,'WR'!B1:O204,13,FALSE)</f>
      </c>
      <c r="AO161" s="9">
        <f>IF(VLOOKUP(AD161:AD161,#REF!,12,FALSE)&lt;0,0,VLOOKUP(AD161:AD161,#REF!,12,FALSE))</f>
      </c>
      <c r="AP161" s="19"/>
      <c r="AQ161" s="17"/>
      <c r="AR161" s="17"/>
      <c r="AS161" s="17"/>
      <c r="AT161" s="17"/>
      <c r="AU161" s="18"/>
      <c r="AV161" s="18"/>
      <c r="AW161" s="18"/>
      <c r="AX161" s="18"/>
      <c r="AY161" s="17"/>
      <c r="AZ161" s="17"/>
      <c r="BA161" s="20"/>
    </row>
    <row r="162" ht="13.75" customHeight="1">
      <c r="A162" s="16"/>
      <c r="B162" s="17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7"/>
      <c r="N162" s="17"/>
      <c r="O162" s="15"/>
      <c r="P162" s="5">
        <v>161</v>
      </c>
      <c r="Q162" s="5">
        <f>VLOOKUP(P162:P162,'Rankings'!A1:T187,8,FALSE)</f>
        <v>0</v>
      </c>
      <c r="R162" s="9"/>
      <c r="S162" s="9"/>
      <c r="T162" s="7">
        <f>VLOOKUP(Q162:Q162,'RB'!B1:O162,4,FALSE)</f>
        <v>0</v>
      </c>
      <c r="U162" s="7">
        <f>VLOOKUP(Q162:Q162,'RB'!B1:O162,5,FALSE)</f>
        <v>0</v>
      </c>
      <c r="V162" s="7">
        <f>VLOOKUP(Q162:Q162,'RB'!B1:O162,6,FALSE)</f>
        <v>0</v>
      </c>
      <c r="W162" s="7">
        <f>VLOOKUP(Q162:Q162,'RB'!B1:O162,7,FALSE)</f>
        <v>0</v>
      </c>
      <c r="X162" s="7">
        <f>VLOOKUP(Q162:Q162,'RB'!B1:O162,8,FALSE)</f>
        <v>0</v>
      </c>
      <c r="Y162" s="7">
        <f>VLOOKUP(Q162:Q162,'RB'!B1:O162,9,FALSE)</f>
        <v>0</v>
      </c>
      <c r="Z162" s="7">
        <f>VLOOKUP(Q162:Q162,'RB'!B1:O162,10,FALSE)</f>
        <v>0</v>
      </c>
      <c r="AA162" s="8">
        <f>VLOOKUP(Q162:Q162,'RB'!B1:O162,14,FALSE)</f>
      </c>
      <c r="AB162" s="9">
        <f>IF(VLOOKUP(P162:P162,#REF!,13,FALSE)&lt;0,0,VLOOKUP(P162:P162,#REF!,13,FALSE))</f>
      </c>
      <c r="AC162" s="10"/>
      <c r="AD162" s="5">
        <v>161</v>
      </c>
      <c r="AE162" s="5">
        <f>VLOOKUP(AD162:AD162,'Rankings'!A1:T187,13,FALSE)</f>
        <v>0</v>
      </c>
      <c r="AF162" s="9"/>
      <c r="AG162" s="9"/>
      <c r="AH162" s="7">
        <f>VLOOKUP(AE162:AE162,'WR'!B1:O204,4,FALSE)</f>
        <v>0</v>
      </c>
      <c r="AI162" s="7">
        <f>VLOOKUP(AE162:AE162,'WR'!B1:O204,5,FALSE)</f>
        <v>0</v>
      </c>
      <c r="AJ162" s="7">
        <f>VLOOKUP(AE162:AE162,'WR'!B1:O204,6,FALSE)</f>
        <v>0</v>
      </c>
      <c r="AK162" s="7">
        <f>VLOOKUP(AE162:AE162,'WR'!B1:O204,7,FALSE)</f>
        <v>0</v>
      </c>
      <c r="AL162" s="7">
        <f>VLOOKUP(AE162:AE162,'WR'!B1:O204,8,FALSE)</f>
        <v>0</v>
      </c>
      <c r="AM162" s="7">
        <f>VLOOKUP(AE162:AE162,'WR'!B1:O204,9,FALSE)</f>
        <v>0</v>
      </c>
      <c r="AN162" s="8">
        <f>VLOOKUP(AE162:AE162,'WR'!B1:O204,13,FALSE)</f>
      </c>
      <c r="AO162" s="9">
        <f>IF(VLOOKUP(AD162:AD162,#REF!,12,FALSE)&lt;0,0,VLOOKUP(AD162:AD162,#REF!,12,FALSE))</f>
      </c>
      <c r="AP162" s="19"/>
      <c r="AQ162" s="17"/>
      <c r="AR162" s="17"/>
      <c r="AS162" s="17"/>
      <c r="AT162" s="17"/>
      <c r="AU162" s="18"/>
      <c r="AV162" s="18"/>
      <c r="AW162" s="18"/>
      <c r="AX162" s="18"/>
      <c r="AY162" s="17"/>
      <c r="AZ162" s="17"/>
      <c r="BA162" s="20"/>
    </row>
    <row r="163" ht="13.75" customHeight="1">
      <c r="A163" s="16"/>
      <c r="B163" s="17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7"/>
      <c r="N163" s="17"/>
      <c r="O163" s="15"/>
      <c r="P163" s="5">
        <v>162</v>
      </c>
      <c r="Q163" s="5">
        <f>VLOOKUP(P163:P163,'Rankings'!A1:T187,8,FALSE)</f>
        <v>0</v>
      </c>
      <c r="R163" s="9"/>
      <c r="S163" s="9"/>
      <c r="T163" s="7">
        <f>VLOOKUP(Q163:Q163,'RB'!B1:O162,4,FALSE)</f>
        <v>0</v>
      </c>
      <c r="U163" s="7">
        <f>VLOOKUP(Q163:Q163,'RB'!B1:O162,5,FALSE)</f>
        <v>0</v>
      </c>
      <c r="V163" s="7">
        <f>VLOOKUP(Q163:Q163,'RB'!B1:O162,6,FALSE)</f>
        <v>0</v>
      </c>
      <c r="W163" s="7">
        <f>VLOOKUP(Q163:Q163,'RB'!B1:O162,7,FALSE)</f>
        <v>0</v>
      </c>
      <c r="X163" s="7">
        <f>VLOOKUP(Q163:Q163,'RB'!B1:O162,8,FALSE)</f>
        <v>0</v>
      </c>
      <c r="Y163" s="7">
        <f>VLOOKUP(Q163:Q163,'RB'!B1:O162,9,FALSE)</f>
        <v>0</v>
      </c>
      <c r="Z163" s="7">
        <f>VLOOKUP(Q163:Q163,'RB'!B1:O162,10,FALSE)</f>
        <v>0</v>
      </c>
      <c r="AA163" s="8">
        <f>VLOOKUP(Q163:Q163,'RB'!B1:O162,14,FALSE)</f>
      </c>
      <c r="AB163" s="9">
        <f>IF(VLOOKUP(P163:P163,#REF!,13,FALSE)&lt;0,0,VLOOKUP(P163:P163,#REF!,13,FALSE))</f>
      </c>
      <c r="AC163" s="10"/>
      <c r="AD163" s="5">
        <v>162</v>
      </c>
      <c r="AE163" s="5">
        <f>VLOOKUP(AD163:AD163,'Rankings'!A1:T187,13,FALSE)</f>
        <v>0</v>
      </c>
      <c r="AF163" s="9"/>
      <c r="AG163" s="9"/>
      <c r="AH163" s="7">
        <f>VLOOKUP(AE163:AE163,'WR'!B1:O204,4,FALSE)</f>
        <v>0</v>
      </c>
      <c r="AI163" s="7">
        <f>VLOOKUP(AE163:AE163,'WR'!B1:O204,5,FALSE)</f>
        <v>0</v>
      </c>
      <c r="AJ163" s="7">
        <f>VLOOKUP(AE163:AE163,'WR'!B1:O204,6,FALSE)</f>
        <v>0</v>
      </c>
      <c r="AK163" s="7">
        <f>VLOOKUP(AE163:AE163,'WR'!B1:O204,7,FALSE)</f>
        <v>0</v>
      </c>
      <c r="AL163" s="7">
        <f>VLOOKUP(AE163:AE163,'WR'!B1:O204,8,FALSE)</f>
        <v>0</v>
      </c>
      <c r="AM163" s="7">
        <f>VLOOKUP(AE163:AE163,'WR'!B1:O204,9,FALSE)</f>
        <v>0</v>
      </c>
      <c r="AN163" s="8">
        <f>VLOOKUP(AE163:AE163,'WR'!B1:O204,13,FALSE)</f>
      </c>
      <c r="AO163" s="9">
        <f>IF(VLOOKUP(AD163:AD163,#REF!,12,FALSE)&lt;0,0,VLOOKUP(AD163:AD163,#REF!,12,FALSE))</f>
      </c>
      <c r="AP163" s="19"/>
      <c r="AQ163" s="17"/>
      <c r="AR163" s="17"/>
      <c r="AS163" s="17"/>
      <c r="AT163" s="17"/>
      <c r="AU163" s="18"/>
      <c r="AV163" s="18"/>
      <c r="AW163" s="18"/>
      <c r="AX163" s="18"/>
      <c r="AY163" s="17"/>
      <c r="AZ163" s="17"/>
      <c r="BA163" s="20"/>
    </row>
    <row r="164" ht="13.75" customHeight="1">
      <c r="A164" s="16"/>
      <c r="B164" s="17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7"/>
      <c r="N164" s="17"/>
      <c r="O164" s="15"/>
      <c r="P164" s="5">
        <v>163</v>
      </c>
      <c r="Q164" s="5">
        <f>VLOOKUP(P164:P164,'Rankings'!A1:T187,8,FALSE)</f>
        <v>0</v>
      </c>
      <c r="R164" s="9"/>
      <c r="S164" s="9"/>
      <c r="T164" s="7">
        <f>VLOOKUP(Q164:Q164,'RB'!B1:O162,4,FALSE)</f>
        <v>0</v>
      </c>
      <c r="U164" s="7">
        <f>VLOOKUP(Q164:Q164,'RB'!B1:O162,5,FALSE)</f>
        <v>0</v>
      </c>
      <c r="V164" s="7">
        <f>VLOOKUP(Q164:Q164,'RB'!B1:O162,6,FALSE)</f>
        <v>0</v>
      </c>
      <c r="W164" s="7">
        <f>VLOOKUP(Q164:Q164,'RB'!B1:O162,7,FALSE)</f>
        <v>0</v>
      </c>
      <c r="X164" s="7">
        <f>VLOOKUP(Q164:Q164,'RB'!B1:O162,8,FALSE)</f>
        <v>0</v>
      </c>
      <c r="Y164" s="7">
        <f>VLOOKUP(Q164:Q164,'RB'!B1:O162,9,FALSE)</f>
        <v>0</v>
      </c>
      <c r="Z164" s="7">
        <f>VLOOKUP(Q164:Q164,'RB'!B1:O162,10,FALSE)</f>
        <v>0</v>
      </c>
      <c r="AA164" s="8">
        <f>VLOOKUP(Q164:Q164,'RB'!B1:O162,14,FALSE)</f>
      </c>
      <c r="AB164" s="9">
        <f>IF(VLOOKUP(P164:P164,#REF!,13,FALSE)&lt;0,0,VLOOKUP(P164:P164,#REF!,13,FALSE))</f>
      </c>
      <c r="AC164" s="10"/>
      <c r="AD164" s="5">
        <v>163</v>
      </c>
      <c r="AE164" s="5">
        <f>VLOOKUP(AD164:AD164,'Rankings'!A1:T187,13,FALSE)</f>
        <v>0</v>
      </c>
      <c r="AF164" s="9"/>
      <c r="AG164" s="9"/>
      <c r="AH164" s="7">
        <f>VLOOKUP(AE164:AE164,'WR'!B1:O204,4,FALSE)</f>
        <v>0</v>
      </c>
      <c r="AI164" s="7">
        <f>VLOOKUP(AE164:AE164,'WR'!B1:O204,5,FALSE)</f>
        <v>0</v>
      </c>
      <c r="AJ164" s="7">
        <f>VLOOKUP(AE164:AE164,'WR'!B1:O204,6,FALSE)</f>
        <v>0</v>
      </c>
      <c r="AK164" s="7">
        <f>VLOOKUP(AE164:AE164,'WR'!B1:O204,7,FALSE)</f>
        <v>0</v>
      </c>
      <c r="AL164" s="7">
        <f>VLOOKUP(AE164:AE164,'WR'!B1:O204,8,FALSE)</f>
        <v>0</v>
      </c>
      <c r="AM164" s="7">
        <f>VLOOKUP(AE164:AE164,'WR'!B1:O204,9,FALSE)</f>
        <v>0</v>
      </c>
      <c r="AN164" s="8">
        <f>VLOOKUP(AE164:AE164,'WR'!B1:O204,13,FALSE)</f>
      </c>
      <c r="AO164" s="9">
        <f>IF(VLOOKUP(AD164:AD164,#REF!,12,FALSE)&lt;0,0,VLOOKUP(AD164:AD164,#REF!,12,FALSE))</f>
      </c>
      <c r="AP164" s="19"/>
      <c r="AQ164" s="17"/>
      <c r="AR164" s="17"/>
      <c r="AS164" s="17"/>
      <c r="AT164" s="17"/>
      <c r="AU164" s="18"/>
      <c r="AV164" s="18"/>
      <c r="AW164" s="18"/>
      <c r="AX164" s="18"/>
      <c r="AY164" s="17"/>
      <c r="AZ164" s="17"/>
      <c r="BA164" s="20"/>
    </row>
    <row r="165" ht="13.75" customHeight="1">
      <c r="A165" s="16"/>
      <c r="B165" s="17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7"/>
      <c r="N165" s="17"/>
      <c r="O165" s="15"/>
      <c r="P165" s="5">
        <v>164</v>
      </c>
      <c r="Q165" s="5">
        <f>VLOOKUP(P165:P165,'Rankings'!A1:T187,8,FALSE)</f>
        <v>0</v>
      </c>
      <c r="R165" s="9"/>
      <c r="S165" s="9"/>
      <c r="T165" s="7">
        <f>VLOOKUP(Q165:Q165,'RB'!B1:O162,4,FALSE)</f>
        <v>0</v>
      </c>
      <c r="U165" s="7">
        <f>VLOOKUP(Q165:Q165,'RB'!B1:O162,5,FALSE)</f>
        <v>0</v>
      </c>
      <c r="V165" s="7">
        <f>VLOOKUP(Q165:Q165,'RB'!B1:O162,6,FALSE)</f>
        <v>0</v>
      </c>
      <c r="W165" s="7">
        <f>VLOOKUP(Q165:Q165,'RB'!B1:O162,7,FALSE)</f>
        <v>0</v>
      </c>
      <c r="X165" s="7">
        <f>VLOOKUP(Q165:Q165,'RB'!B1:O162,8,FALSE)</f>
        <v>0</v>
      </c>
      <c r="Y165" s="7">
        <f>VLOOKUP(Q165:Q165,'RB'!B1:O162,9,FALSE)</f>
        <v>0</v>
      </c>
      <c r="Z165" s="7">
        <f>VLOOKUP(Q165:Q165,'RB'!B1:O162,10,FALSE)</f>
        <v>0</v>
      </c>
      <c r="AA165" s="8">
        <f>VLOOKUP(Q165:Q165,'RB'!B1:O162,14,FALSE)</f>
      </c>
      <c r="AB165" s="9">
        <f>IF(VLOOKUP(P165:P165,#REF!,13,FALSE)&lt;0,0,VLOOKUP(P165:P165,#REF!,13,FALSE))</f>
      </c>
      <c r="AC165" s="10"/>
      <c r="AD165" s="5">
        <v>164</v>
      </c>
      <c r="AE165" s="5">
        <f>VLOOKUP(AD165:AD165,'Rankings'!A1:T187,13,FALSE)</f>
        <v>0</v>
      </c>
      <c r="AF165" s="9"/>
      <c r="AG165" s="9"/>
      <c r="AH165" s="7">
        <f>VLOOKUP(AE165:AE165,'WR'!B1:O204,4,FALSE)</f>
        <v>0</v>
      </c>
      <c r="AI165" s="7">
        <f>VLOOKUP(AE165:AE165,'WR'!B1:O204,5,FALSE)</f>
        <v>0</v>
      </c>
      <c r="AJ165" s="7">
        <f>VLOOKUP(AE165:AE165,'WR'!B1:O204,6,FALSE)</f>
        <v>0</v>
      </c>
      <c r="AK165" s="7">
        <f>VLOOKUP(AE165:AE165,'WR'!B1:O204,7,FALSE)</f>
        <v>0</v>
      </c>
      <c r="AL165" s="7">
        <f>VLOOKUP(AE165:AE165,'WR'!B1:O204,8,FALSE)</f>
        <v>0</v>
      </c>
      <c r="AM165" s="7">
        <f>VLOOKUP(AE165:AE165,'WR'!B1:O204,9,FALSE)</f>
        <v>0</v>
      </c>
      <c r="AN165" s="8">
        <f>VLOOKUP(AE165:AE165,'WR'!B1:O204,13,FALSE)</f>
      </c>
      <c r="AO165" s="9">
        <f>IF(VLOOKUP(AD165:AD165,#REF!,12,FALSE)&lt;0,0,VLOOKUP(AD165:AD165,#REF!,12,FALSE))</f>
      </c>
      <c r="AP165" s="19"/>
      <c r="AQ165" s="17"/>
      <c r="AR165" s="17"/>
      <c r="AS165" s="17"/>
      <c r="AT165" s="17"/>
      <c r="AU165" s="18"/>
      <c r="AV165" s="18"/>
      <c r="AW165" s="18"/>
      <c r="AX165" s="18"/>
      <c r="AY165" s="17"/>
      <c r="AZ165" s="17"/>
      <c r="BA165" s="20"/>
    </row>
    <row r="166" ht="13.75" customHeight="1">
      <c r="A166" s="16"/>
      <c r="B166" s="17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7"/>
      <c r="N166" s="17"/>
      <c r="O166" s="15"/>
      <c r="P166" s="5">
        <v>165</v>
      </c>
      <c r="Q166" s="5">
        <f>VLOOKUP(P166:P166,'Rankings'!A1:T187,8,FALSE)</f>
        <v>0</v>
      </c>
      <c r="R166" s="9"/>
      <c r="S166" s="9"/>
      <c r="T166" s="7">
        <f>VLOOKUP(Q166:Q166,'RB'!B1:O162,4,FALSE)</f>
        <v>0</v>
      </c>
      <c r="U166" s="7">
        <f>VLOOKUP(Q166:Q166,'RB'!B1:O162,5,FALSE)</f>
        <v>0</v>
      </c>
      <c r="V166" s="7">
        <f>VLOOKUP(Q166:Q166,'RB'!B1:O162,6,FALSE)</f>
        <v>0</v>
      </c>
      <c r="W166" s="7">
        <f>VLOOKUP(Q166:Q166,'RB'!B1:O162,7,FALSE)</f>
        <v>0</v>
      </c>
      <c r="X166" s="7">
        <f>VLOOKUP(Q166:Q166,'RB'!B1:O162,8,FALSE)</f>
        <v>0</v>
      </c>
      <c r="Y166" s="7">
        <f>VLOOKUP(Q166:Q166,'RB'!B1:O162,9,FALSE)</f>
        <v>0</v>
      </c>
      <c r="Z166" s="7">
        <f>VLOOKUP(Q166:Q166,'RB'!B1:O162,10,FALSE)</f>
        <v>0</v>
      </c>
      <c r="AA166" s="8">
        <f>VLOOKUP(Q166:Q166,'RB'!B1:O162,14,FALSE)</f>
      </c>
      <c r="AB166" s="9">
        <f>IF(VLOOKUP(P166:P166,#REF!,13,FALSE)&lt;0,0,VLOOKUP(P166:P166,#REF!,13,FALSE))</f>
      </c>
      <c r="AC166" s="10"/>
      <c r="AD166" s="5">
        <v>165</v>
      </c>
      <c r="AE166" s="5">
        <f>VLOOKUP(AD166:AD166,'Rankings'!A1:T187,13,FALSE)</f>
        <v>0</v>
      </c>
      <c r="AF166" s="9"/>
      <c r="AG166" s="9"/>
      <c r="AH166" s="7">
        <f>VLOOKUP(AE166:AE166,'WR'!B1:O204,4,FALSE)</f>
        <v>0</v>
      </c>
      <c r="AI166" s="7">
        <f>VLOOKUP(AE166:AE166,'WR'!B1:O204,5,FALSE)</f>
        <v>0</v>
      </c>
      <c r="AJ166" s="7">
        <f>VLOOKUP(AE166:AE166,'WR'!B1:O204,6,FALSE)</f>
        <v>0</v>
      </c>
      <c r="AK166" s="7">
        <f>VLOOKUP(AE166:AE166,'WR'!B1:O204,7,FALSE)</f>
        <v>0</v>
      </c>
      <c r="AL166" s="7">
        <f>VLOOKUP(AE166:AE166,'WR'!B1:O204,8,FALSE)</f>
        <v>0</v>
      </c>
      <c r="AM166" s="7">
        <f>VLOOKUP(AE166:AE166,'WR'!B1:O204,9,FALSE)</f>
        <v>0</v>
      </c>
      <c r="AN166" s="8">
        <f>VLOOKUP(AE166:AE166,'WR'!B1:O204,13,FALSE)</f>
      </c>
      <c r="AO166" s="9">
        <f>IF(VLOOKUP(AD166:AD166,#REF!,12,FALSE)&lt;0,0,VLOOKUP(AD166:AD166,#REF!,12,FALSE))</f>
      </c>
      <c r="AP166" s="19"/>
      <c r="AQ166" s="17"/>
      <c r="AR166" s="17"/>
      <c r="AS166" s="17"/>
      <c r="AT166" s="17"/>
      <c r="AU166" s="18"/>
      <c r="AV166" s="18"/>
      <c r="AW166" s="18"/>
      <c r="AX166" s="18"/>
      <c r="AY166" s="17"/>
      <c r="AZ166" s="17"/>
      <c r="BA166" s="20"/>
    </row>
    <row r="167" ht="13.75" customHeight="1">
      <c r="A167" s="16"/>
      <c r="B167" s="17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7"/>
      <c r="N167" s="17"/>
      <c r="O167" s="15"/>
      <c r="P167" s="5">
        <v>166</v>
      </c>
      <c r="Q167" s="5">
        <f>VLOOKUP(P167:P167,'Rankings'!A1:T187,8,FALSE)</f>
        <v>0</v>
      </c>
      <c r="R167" s="9"/>
      <c r="S167" s="9"/>
      <c r="T167" s="7">
        <f>VLOOKUP(Q167:Q167,'RB'!B1:O162,4,FALSE)</f>
        <v>0</v>
      </c>
      <c r="U167" s="7">
        <f>VLOOKUP(Q167:Q167,'RB'!B1:O162,5,FALSE)</f>
        <v>0</v>
      </c>
      <c r="V167" s="7">
        <f>VLOOKUP(Q167:Q167,'RB'!B1:O162,6,FALSE)</f>
        <v>0</v>
      </c>
      <c r="W167" s="7">
        <f>VLOOKUP(Q167:Q167,'RB'!B1:O162,7,FALSE)</f>
        <v>0</v>
      </c>
      <c r="X167" s="7">
        <f>VLOOKUP(Q167:Q167,'RB'!B1:O162,8,FALSE)</f>
        <v>0</v>
      </c>
      <c r="Y167" s="7">
        <f>VLOOKUP(Q167:Q167,'RB'!B1:O162,9,FALSE)</f>
        <v>0</v>
      </c>
      <c r="Z167" s="7">
        <f>VLOOKUP(Q167:Q167,'RB'!B1:O162,10,FALSE)</f>
        <v>0</v>
      </c>
      <c r="AA167" s="8">
        <f>VLOOKUP(Q167:Q167,'RB'!B1:O162,14,FALSE)</f>
      </c>
      <c r="AB167" s="9">
        <f>IF(VLOOKUP(P167:P167,#REF!,13,FALSE)&lt;0,0,VLOOKUP(P167:P167,#REF!,13,FALSE))</f>
      </c>
      <c r="AC167" s="10"/>
      <c r="AD167" s="5">
        <v>166</v>
      </c>
      <c r="AE167" s="5">
        <f>VLOOKUP(AD167:AD167,'Rankings'!A1:T187,13,FALSE)</f>
        <v>0</v>
      </c>
      <c r="AF167" s="9"/>
      <c r="AG167" s="9"/>
      <c r="AH167" s="7">
        <f>VLOOKUP(AE167:AE167,'WR'!B1:O204,4,FALSE)</f>
        <v>0</v>
      </c>
      <c r="AI167" s="7">
        <f>VLOOKUP(AE167:AE167,'WR'!B1:O204,5,FALSE)</f>
        <v>0</v>
      </c>
      <c r="AJ167" s="7">
        <f>VLOOKUP(AE167:AE167,'WR'!B1:O204,6,FALSE)</f>
        <v>0</v>
      </c>
      <c r="AK167" s="7">
        <f>VLOOKUP(AE167:AE167,'WR'!B1:O204,7,FALSE)</f>
        <v>0</v>
      </c>
      <c r="AL167" s="7">
        <f>VLOOKUP(AE167:AE167,'WR'!B1:O204,8,FALSE)</f>
        <v>0</v>
      </c>
      <c r="AM167" s="7">
        <f>VLOOKUP(AE167:AE167,'WR'!B1:O204,9,FALSE)</f>
        <v>0</v>
      </c>
      <c r="AN167" s="8">
        <f>VLOOKUP(AE167:AE167,'WR'!B1:O204,13,FALSE)</f>
      </c>
      <c r="AO167" s="9">
        <f>IF(VLOOKUP(AD167:AD167,#REF!,12,FALSE)&lt;0,0,VLOOKUP(AD167:AD167,#REF!,12,FALSE))</f>
      </c>
      <c r="AP167" s="19"/>
      <c r="AQ167" s="17"/>
      <c r="AR167" s="17"/>
      <c r="AS167" s="17"/>
      <c r="AT167" s="17"/>
      <c r="AU167" s="18"/>
      <c r="AV167" s="18"/>
      <c r="AW167" s="18"/>
      <c r="AX167" s="18"/>
      <c r="AY167" s="17"/>
      <c r="AZ167" s="17"/>
      <c r="BA167" s="20"/>
    </row>
    <row r="168" ht="13.75" customHeight="1">
      <c r="A168" s="16"/>
      <c r="B168" s="17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7"/>
      <c r="N168" s="17"/>
      <c r="O168" s="15"/>
      <c r="P168" s="5">
        <v>167</v>
      </c>
      <c r="Q168" s="5">
        <f>VLOOKUP(P168:P168,'Rankings'!A1:T187,8,FALSE)</f>
        <v>0</v>
      </c>
      <c r="R168" s="9"/>
      <c r="S168" s="9"/>
      <c r="T168" s="7">
        <f>VLOOKUP(Q168:Q168,'RB'!B1:O162,4,FALSE)</f>
        <v>0</v>
      </c>
      <c r="U168" s="7">
        <f>VLOOKUP(Q168:Q168,'RB'!B1:O162,5,FALSE)</f>
        <v>0</v>
      </c>
      <c r="V168" s="7">
        <f>VLOOKUP(Q168:Q168,'RB'!B1:O162,6,FALSE)</f>
        <v>0</v>
      </c>
      <c r="W168" s="7">
        <f>VLOOKUP(Q168:Q168,'RB'!B1:O162,7,FALSE)</f>
        <v>0</v>
      </c>
      <c r="X168" s="7">
        <f>VLOOKUP(Q168:Q168,'RB'!B1:O162,8,FALSE)</f>
        <v>0</v>
      </c>
      <c r="Y168" s="7">
        <f>VLOOKUP(Q168:Q168,'RB'!B1:O162,9,FALSE)</f>
        <v>0</v>
      </c>
      <c r="Z168" s="7">
        <f>VLOOKUP(Q168:Q168,'RB'!B1:O162,10,FALSE)</f>
        <v>0</v>
      </c>
      <c r="AA168" s="8">
        <f>VLOOKUP(Q168:Q168,'RB'!B1:O162,14,FALSE)</f>
      </c>
      <c r="AB168" s="9">
        <f>IF(VLOOKUP(P168:P168,#REF!,13,FALSE)&lt;0,0,VLOOKUP(P168:P168,#REF!,13,FALSE))</f>
      </c>
      <c r="AC168" s="10"/>
      <c r="AD168" s="5">
        <v>167</v>
      </c>
      <c r="AE168" s="5">
        <f>VLOOKUP(AD168:AD168,'Rankings'!A1:T187,13,FALSE)</f>
        <v>0</v>
      </c>
      <c r="AF168" s="9"/>
      <c r="AG168" s="9"/>
      <c r="AH168" s="7">
        <f>VLOOKUP(AE168:AE168,'WR'!B1:O204,4,FALSE)</f>
        <v>0</v>
      </c>
      <c r="AI168" s="7">
        <f>VLOOKUP(AE168:AE168,'WR'!B1:O204,5,FALSE)</f>
        <v>0</v>
      </c>
      <c r="AJ168" s="7">
        <f>VLOOKUP(AE168:AE168,'WR'!B1:O204,6,FALSE)</f>
        <v>0</v>
      </c>
      <c r="AK168" s="7">
        <f>VLOOKUP(AE168:AE168,'WR'!B1:O204,7,FALSE)</f>
        <v>0</v>
      </c>
      <c r="AL168" s="7">
        <f>VLOOKUP(AE168:AE168,'WR'!B1:O204,8,FALSE)</f>
        <v>0</v>
      </c>
      <c r="AM168" s="7">
        <f>VLOOKUP(AE168:AE168,'WR'!B1:O204,9,FALSE)</f>
        <v>0</v>
      </c>
      <c r="AN168" s="8">
        <f>VLOOKUP(AE168:AE168,'WR'!B1:O204,13,FALSE)</f>
      </c>
      <c r="AO168" s="9">
        <f>IF(VLOOKUP(AD168:AD168,#REF!,12,FALSE)&lt;0,0,VLOOKUP(AD168:AD168,#REF!,12,FALSE))</f>
      </c>
      <c r="AP168" s="19"/>
      <c r="AQ168" s="17"/>
      <c r="AR168" s="17"/>
      <c r="AS168" s="17"/>
      <c r="AT168" s="17"/>
      <c r="AU168" s="18"/>
      <c r="AV168" s="18"/>
      <c r="AW168" s="18"/>
      <c r="AX168" s="18"/>
      <c r="AY168" s="17"/>
      <c r="AZ168" s="17"/>
      <c r="BA168" s="20"/>
    </row>
    <row r="169" ht="13.75" customHeight="1">
      <c r="A169" s="16"/>
      <c r="B169" s="17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7"/>
      <c r="N169" s="17"/>
      <c r="O169" s="15"/>
      <c r="P169" s="5">
        <v>168</v>
      </c>
      <c r="Q169" s="5">
        <f>VLOOKUP(P169:P169,'Rankings'!A1:T187,8,FALSE)</f>
        <v>0</v>
      </c>
      <c r="R169" s="9"/>
      <c r="S169" s="9"/>
      <c r="T169" s="7">
        <f>VLOOKUP(Q169:Q169,'RB'!B1:O162,4,FALSE)</f>
        <v>0</v>
      </c>
      <c r="U169" s="7">
        <f>VLOOKUP(Q169:Q169,'RB'!B1:O162,5,FALSE)</f>
        <v>0</v>
      </c>
      <c r="V169" s="7">
        <f>VLOOKUP(Q169:Q169,'RB'!B1:O162,6,FALSE)</f>
        <v>0</v>
      </c>
      <c r="W169" s="7">
        <f>VLOOKUP(Q169:Q169,'RB'!B1:O162,7,FALSE)</f>
        <v>0</v>
      </c>
      <c r="X169" s="7">
        <f>VLOOKUP(Q169:Q169,'RB'!B1:O162,8,FALSE)</f>
        <v>0</v>
      </c>
      <c r="Y169" s="7">
        <f>VLOOKUP(Q169:Q169,'RB'!B1:O162,9,FALSE)</f>
        <v>0</v>
      </c>
      <c r="Z169" s="7">
        <f>VLOOKUP(Q169:Q169,'RB'!B1:O162,10,FALSE)</f>
        <v>0</v>
      </c>
      <c r="AA169" s="8">
        <f>VLOOKUP(Q169:Q169,'RB'!B1:O162,14,FALSE)</f>
      </c>
      <c r="AB169" s="9">
        <f>IF(VLOOKUP(P169:P169,#REF!,13,FALSE)&lt;0,0,VLOOKUP(P169:P169,#REF!,13,FALSE))</f>
      </c>
      <c r="AC169" s="10"/>
      <c r="AD169" s="5">
        <v>168</v>
      </c>
      <c r="AE169" s="5">
        <f>VLOOKUP(AD169:AD169,'Rankings'!A1:T187,13,FALSE)</f>
        <v>0</v>
      </c>
      <c r="AF169" s="9"/>
      <c r="AG169" s="9"/>
      <c r="AH169" s="7">
        <f>VLOOKUP(AE169:AE169,'WR'!B1:O204,4,FALSE)</f>
        <v>0</v>
      </c>
      <c r="AI169" s="7">
        <f>VLOOKUP(AE169:AE169,'WR'!B1:O204,5,FALSE)</f>
        <v>0</v>
      </c>
      <c r="AJ169" s="7">
        <f>VLOOKUP(AE169:AE169,'WR'!B1:O204,6,FALSE)</f>
        <v>0</v>
      </c>
      <c r="AK169" s="7">
        <f>VLOOKUP(AE169:AE169,'WR'!B1:O204,7,FALSE)</f>
        <v>0</v>
      </c>
      <c r="AL169" s="7">
        <f>VLOOKUP(AE169:AE169,'WR'!B1:O204,8,FALSE)</f>
        <v>0</v>
      </c>
      <c r="AM169" s="7">
        <f>VLOOKUP(AE169:AE169,'WR'!B1:O204,9,FALSE)</f>
        <v>0</v>
      </c>
      <c r="AN169" s="8">
        <f>VLOOKUP(AE169:AE169,'WR'!B1:O204,13,FALSE)</f>
      </c>
      <c r="AO169" s="9">
        <f>IF(VLOOKUP(AD169:AD169,#REF!,12,FALSE)&lt;0,0,VLOOKUP(AD169:AD169,#REF!,12,FALSE))</f>
      </c>
      <c r="AP169" s="19"/>
      <c r="AQ169" s="17"/>
      <c r="AR169" s="17"/>
      <c r="AS169" s="17"/>
      <c r="AT169" s="17"/>
      <c r="AU169" s="18"/>
      <c r="AV169" s="18"/>
      <c r="AW169" s="18"/>
      <c r="AX169" s="18"/>
      <c r="AY169" s="17"/>
      <c r="AZ169" s="17"/>
      <c r="BA169" s="20"/>
    </row>
    <row r="170" ht="13.75" customHeight="1">
      <c r="A170" s="16"/>
      <c r="B170" s="17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7"/>
      <c r="N170" s="17"/>
      <c r="O170" s="15"/>
      <c r="P170" s="5">
        <v>169</v>
      </c>
      <c r="Q170" s="5">
        <f>VLOOKUP(P170:P170,'Rankings'!A1:T187,8,FALSE)</f>
        <v>0</v>
      </c>
      <c r="R170" s="9"/>
      <c r="S170" s="9"/>
      <c r="T170" s="7">
        <f>VLOOKUP(Q170:Q170,'RB'!B1:O162,4,FALSE)</f>
        <v>0</v>
      </c>
      <c r="U170" s="7">
        <f>VLOOKUP(Q170:Q170,'RB'!B1:O162,5,FALSE)</f>
        <v>0</v>
      </c>
      <c r="V170" s="7">
        <f>VLOOKUP(Q170:Q170,'RB'!B1:O162,6,FALSE)</f>
        <v>0</v>
      </c>
      <c r="W170" s="7">
        <f>VLOOKUP(Q170:Q170,'RB'!B1:O162,7,FALSE)</f>
        <v>0</v>
      </c>
      <c r="X170" s="7">
        <f>VLOOKUP(Q170:Q170,'RB'!B1:O162,8,FALSE)</f>
        <v>0</v>
      </c>
      <c r="Y170" s="7">
        <f>VLOOKUP(Q170:Q170,'RB'!B1:O162,9,FALSE)</f>
        <v>0</v>
      </c>
      <c r="Z170" s="7">
        <f>VLOOKUP(Q170:Q170,'RB'!B1:O162,10,FALSE)</f>
        <v>0</v>
      </c>
      <c r="AA170" s="8">
        <f>VLOOKUP(Q170:Q170,'RB'!B1:O162,14,FALSE)</f>
      </c>
      <c r="AB170" s="9">
        <f>IF(VLOOKUP(P170:P170,#REF!,13,FALSE)&lt;0,0,VLOOKUP(P170:P170,#REF!,13,FALSE))</f>
      </c>
      <c r="AC170" s="10"/>
      <c r="AD170" s="5">
        <v>169</v>
      </c>
      <c r="AE170" s="5">
        <f>VLOOKUP(AD170:AD170,'Rankings'!A1:T187,13,FALSE)</f>
        <v>0</v>
      </c>
      <c r="AF170" s="9"/>
      <c r="AG170" s="9"/>
      <c r="AH170" s="7">
        <f>VLOOKUP(AE170:AE170,'WR'!B1:O204,4,FALSE)</f>
        <v>0</v>
      </c>
      <c r="AI170" s="7">
        <f>VLOOKUP(AE170:AE170,'WR'!B1:O204,5,FALSE)</f>
        <v>0</v>
      </c>
      <c r="AJ170" s="7">
        <f>VLOOKUP(AE170:AE170,'WR'!B1:O204,6,FALSE)</f>
        <v>0</v>
      </c>
      <c r="AK170" s="7">
        <f>VLOOKUP(AE170:AE170,'WR'!B1:O204,7,FALSE)</f>
        <v>0</v>
      </c>
      <c r="AL170" s="7">
        <f>VLOOKUP(AE170:AE170,'WR'!B1:O204,8,FALSE)</f>
        <v>0</v>
      </c>
      <c r="AM170" s="7">
        <f>VLOOKUP(AE170:AE170,'WR'!B1:O204,9,FALSE)</f>
        <v>0</v>
      </c>
      <c r="AN170" s="8">
        <f>VLOOKUP(AE170:AE170,'WR'!B1:O204,13,FALSE)</f>
      </c>
      <c r="AO170" s="9">
        <f>IF(VLOOKUP(AD170:AD170,#REF!,12,FALSE)&lt;0,0,VLOOKUP(AD170:AD170,#REF!,12,FALSE))</f>
      </c>
      <c r="AP170" s="19"/>
      <c r="AQ170" s="17"/>
      <c r="AR170" s="17"/>
      <c r="AS170" s="17"/>
      <c r="AT170" s="17"/>
      <c r="AU170" s="18"/>
      <c r="AV170" s="18"/>
      <c r="AW170" s="18"/>
      <c r="AX170" s="18"/>
      <c r="AY170" s="17"/>
      <c r="AZ170" s="17"/>
      <c r="BA170" s="20"/>
    </row>
    <row r="171" ht="13.75" customHeight="1">
      <c r="A171" s="16"/>
      <c r="B171" s="17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7"/>
      <c r="N171" s="17"/>
      <c r="O171" s="15"/>
      <c r="P171" s="5">
        <v>170</v>
      </c>
      <c r="Q171" s="5">
        <f>VLOOKUP(P171:P171,'Rankings'!A1:T187,8,FALSE)</f>
        <v>0</v>
      </c>
      <c r="R171" s="9"/>
      <c r="S171" s="9"/>
      <c r="T171" s="7">
        <f>VLOOKUP(Q171:Q171,'RB'!B1:O162,4,FALSE)</f>
        <v>0</v>
      </c>
      <c r="U171" s="7">
        <f>VLOOKUP(Q171:Q171,'RB'!B1:O162,5,FALSE)</f>
        <v>0</v>
      </c>
      <c r="V171" s="7">
        <f>VLOOKUP(Q171:Q171,'RB'!B1:O162,6,FALSE)</f>
        <v>0</v>
      </c>
      <c r="W171" s="7">
        <f>VLOOKUP(Q171:Q171,'RB'!B1:O162,7,FALSE)</f>
        <v>0</v>
      </c>
      <c r="X171" s="7">
        <f>VLOOKUP(Q171:Q171,'RB'!B1:O162,8,FALSE)</f>
        <v>0</v>
      </c>
      <c r="Y171" s="7">
        <f>VLOOKUP(Q171:Q171,'RB'!B1:O162,9,FALSE)</f>
        <v>0</v>
      </c>
      <c r="Z171" s="7">
        <f>VLOOKUP(Q171:Q171,'RB'!B1:O162,10,FALSE)</f>
        <v>0</v>
      </c>
      <c r="AA171" s="8">
        <f>VLOOKUP(Q171:Q171,'RB'!B1:O162,14,FALSE)</f>
      </c>
      <c r="AB171" s="9">
        <f>IF(VLOOKUP(P171:P171,#REF!,13,FALSE)&lt;0,0,VLOOKUP(P171:P171,#REF!,13,FALSE))</f>
      </c>
      <c r="AC171" s="10"/>
      <c r="AD171" s="5">
        <v>170</v>
      </c>
      <c r="AE171" s="5">
        <f>VLOOKUP(AD171:AD171,'Rankings'!A1:T187,13,FALSE)</f>
        <v>0</v>
      </c>
      <c r="AF171" s="9"/>
      <c r="AG171" s="9"/>
      <c r="AH171" s="7">
        <f>VLOOKUP(AE171:AE171,'WR'!B1:O204,4,FALSE)</f>
        <v>0</v>
      </c>
      <c r="AI171" s="7">
        <f>VLOOKUP(AE171:AE171,'WR'!B1:O204,5,FALSE)</f>
        <v>0</v>
      </c>
      <c r="AJ171" s="7">
        <f>VLOOKUP(AE171:AE171,'WR'!B1:O204,6,FALSE)</f>
        <v>0</v>
      </c>
      <c r="AK171" s="7">
        <f>VLOOKUP(AE171:AE171,'WR'!B1:O204,7,FALSE)</f>
        <v>0</v>
      </c>
      <c r="AL171" s="7">
        <f>VLOOKUP(AE171:AE171,'WR'!B1:O204,8,FALSE)</f>
        <v>0</v>
      </c>
      <c r="AM171" s="7">
        <f>VLOOKUP(AE171:AE171,'WR'!B1:O204,9,FALSE)</f>
        <v>0</v>
      </c>
      <c r="AN171" s="8">
        <f>VLOOKUP(AE171:AE171,'WR'!B1:O204,13,FALSE)</f>
      </c>
      <c r="AO171" s="9">
        <f>IF(VLOOKUP(AD171:AD171,#REF!,12,FALSE)&lt;0,0,VLOOKUP(AD171:AD171,#REF!,12,FALSE))</f>
      </c>
      <c r="AP171" s="19"/>
      <c r="AQ171" s="17"/>
      <c r="AR171" s="17"/>
      <c r="AS171" s="17"/>
      <c r="AT171" s="17"/>
      <c r="AU171" s="18"/>
      <c r="AV171" s="18"/>
      <c r="AW171" s="18"/>
      <c r="AX171" s="18"/>
      <c r="AY171" s="17"/>
      <c r="AZ171" s="17"/>
      <c r="BA171" s="20"/>
    </row>
    <row r="172" ht="13.75" customHeight="1">
      <c r="A172" s="16"/>
      <c r="B172" s="17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7"/>
      <c r="N172" s="17"/>
      <c r="O172" s="17"/>
      <c r="P172" s="13"/>
      <c r="Q172" s="13"/>
      <c r="R172" s="13"/>
      <c r="S172" s="13"/>
      <c r="T172" s="14"/>
      <c r="U172" s="14"/>
      <c r="V172" s="14"/>
      <c r="W172" s="14"/>
      <c r="X172" s="14"/>
      <c r="Y172" s="14"/>
      <c r="Z172" s="14"/>
      <c r="AA172" s="13"/>
      <c r="AB172" s="13"/>
      <c r="AC172" s="15"/>
      <c r="AD172" s="5">
        <v>171</v>
      </c>
      <c r="AE172" s="5">
        <f>VLOOKUP(AD172:AD172,'Rankings'!A1:T187,13,FALSE)</f>
        <v>0</v>
      </c>
      <c r="AF172" s="9"/>
      <c r="AG172" s="9"/>
      <c r="AH172" s="7">
        <f>VLOOKUP(AE172:AE172,'WR'!B1:O204,4,FALSE)</f>
        <v>0</v>
      </c>
      <c r="AI172" s="7">
        <f>VLOOKUP(AE172:AE172,'WR'!B1:O204,5,FALSE)</f>
        <v>0</v>
      </c>
      <c r="AJ172" s="7">
        <f>VLOOKUP(AE172:AE172,'WR'!B1:O204,6,FALSE)</f>
        <v>0</v>
      </c>
      <c r="AK172" s="7">
        <f>VLOOKUP(AE172:AE172,'WR'!B1:O204,7,FALSE)</f>
        <v>0</v>
      </c>
      <c r="AL172" s="7">
        <f>VLOOKUP(AE172:AE172,'WR'!B1:O204,8,FALSE)</f>
        <v>0</v>
      </c>
      <c r="AM172" s="7">
        <f>VLOOKUP(AE172:AE172,'WR'!B1:O204,9,FALSE)</f>
        <v>0</v>
      </c>
      <c r="AN172" s="8">
        <f>VLOOKUP(AE172:AE172,'WR'!B1:O204,13,FALSE)</f>
      </c>
      <c r="AO172" s="9">
        <f>IF(VLOOKUP(AD172:AD172,#REF!,12,FALSE)&lt;0,0,VLOOKUP(AD172:AD172,#REF!,12,FALSE))</f>
      </c>
      <c r="AP172" s="19"/>
      <c r="AQ172" s="17"/>
      <c r="AR172" s="17"/>
      <c r="AS172" s="17"/>
      <c r="AT172" s="17"/>
      <c r="AU172" s="18"/>
      <c r="AV172" s="18"/>
      <c r="AW172" s="18"/>
      <c r="AX172" s="18"/>
      <c r="AY172" s="17"/>
      <c r="AZ172" s="17"/>
      <c r="BA172" s="20"/>
    </row>
    <row r="173" ht="13.75" customHeight="1">
      <c r="A173" s="16"/>
      <c r="B173" s="17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7"/>
      <c r="N173" s="17"/>
      <c r="O173" s="17"/>
      <c r="P173" s="17"/>
      <c r="Q173" s="17"/>
      <c r="R173" s="17"/>
      <c r="S173" s="17"/>
      <c r="T173" s="18"/>
      <c r="U173" s="18"/>
      <c r="V173" s="18"/>
      <c r="W173" s="18"/>
      <c r="X173" s="18"/>
      <c r="Y173" s="18"/>
      <c r="Z173" s="18"/>
      <c r="AA173" s="17"/>
      <c r="AB173" s="17"/>
      <c r="AC173" s="15"/>
      <c r="AD173" s="5">
        <v>172</v>
      </c>
      <c r="AE173" s="5">
        <f>VLOOKUP(AD173:AD173,'Rankings'!A1:T187,13,FALSE)</f>
        <v>0</v>
      </c>
      <c r="AF173" s="9"/>
      <c r="AG173" s="9"/>
      <c r="AH173" s="7">
        <f>VLOOKUP(AE173:AE173,'WR'!B1:O204,4,FALSE)</f>
        <v>0</v>
      </c>
      <c r="AI173" s="7">
        <f>VLOOKUP(AE173:AE173,'WR'!B1:O204,5,FALSE)</f>
        <v>0</v>
      </c>
      <c r="AJ173" s="7">
        <f>VLOOKUP(AE173:AE173,'WR'!B1:O204,6,FALSE)</f>
        <v>0</v>
      </c>
      <c r="AK173" s="7">
        <f>VLOOKUP(AE173:AE173,'WR'!B1:O204,7,FALSE)</f>
        <v>0</v>
      </c>
      <c r="AL173" s="7">
        <f>VLOOKUP(AE173:AE173,'WR'!B1:O204,8,FALSE)</f>
        <v>0</v>
      </c>
      <c r="AM173" s="7">
        <f>VLOOKUP(AE173:AE173,'WR'!B1:O204,9,FALSE)</f>
        <v>0</v>
      </c>
      <c r="AN173" s="8">
        <f>VLOOKUP(AE173:AE173,'WR'!B1:O204,13,FALSE)</f>
      </c>
      <c r="AO173" s="9">
        <f>IF(VLOOKUP(AD173:AD173,#REF!,12,FALSE)&lt;0,0,VLOOKUP(AD173:AD173,#REF!,12,FALSE))</f>
      </c>
      <c r="AP173" s="19"/>
      <c r="AQ173" s="17"/>
      <c r="AR173" s="17"/>
      <c r="AS173" s="17"/>
      <c r="AT173" s="17"/>
      <c r="AU173" s="18"/>
      <c r="AV173" s="18"/>
      <c r="AW173" s="18"/>
      <c r="AX173" s="18"/>
      <c r="AY173" s="17"/>
      <c r="AZ173" s="17"/>
      <c r="BA173" s="20"/>
    </row>
    <row r="174" ht="13.75" customHeight="1">
      <c r="A174" s="16"/>
      <c r="B174" s="17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7"/>
      <c r="N174" s="17"/>
      <c r="O174" s="17"/>
      <c r="P174" s="17"/>
      <c r="Q174" s="17"/>
      <c r="R174" s="17"/>
      <c r="S174" s="17"/>
      <c r="T174" s="18"/>
      <c r="U174" s="18"/>
      <c r="V174" s="18"/>
      <c r="W174" s="18"/>
      <c r="X174" s="18"/>
      <c r="Y174" s="18"/>
      <c r="Z174" s="18"/>
      <c r="AA174" s="17"/>
      <c r="AB174" s="17"/>
      <c r="AC174" s="15"/>
      <c r="AD174" s="5">
        <v>173</v>
      </c>
      <c r="AE174" s="5">
        <f>VLOOKUP(AD174:AD174,'Rankings'!A1:T187,13,FALSE)</f>
        <v>0</v>
      </c>
      <c r="AF174" s="9"/>
      <c r="AG174" s="9"/>
      <c r="AH174" s="7">
        <f>VLOOKUP(AE174:AE174,'WR'!B1:O204,4,FALSE)</f>
        <v>0</v>
      </c>
      <c r="AI174" s="7">
        <f>VLOOKUP(AE174:AE174,'WR'!B1:O204,5,FALSE)</f>
        <v>0</v>
      </c>
      <c r="AJ174" s="7">
        <f>VLOOKUP(AE174:AE174,'WR'!B1:O204,6,FALSE)</f>
        <v>0</v>
      </c>
      <c r="AK174" s="7">
        <f>VLOOKUP(AE174:AE174,'WR'!B1:O204,7,FALSE)</f>
        <v>0</v>
      </c>
      <c r="AL174" s="7">
        <f>VLOOKUP(AE174:AE174,'WR'!B1:O204,8,FALSE)</f>
        <v>0</v>
      </c>
      <c r="AM174" s="7">
        <f>VLOOKUP(AE174:AE174,'WR'!B1:O204,9,FALSE)</f>
        <v>0</v>
      </c>
      <c r="AN174" s="8">
        <f>VLOOKUP(AE174:AE174,'WR'!B1:O204,13,FALSE)</f>
      </c>
      <c r="AO174" s="9">
        <f>IF(VLOOKUP(AD174:AD174,#REF!,12,FALSE)&lt;0,0,VLOOKUP(AD174:AD174,#REF!,12,FALSE))</f>
      </c>
      <c r="AP174" s="19"/>
      <c r="AQ174" s="17"/>
      <c r="AR174" s="17"/>
      <c r="AS174" s="17"/>
      <c r="AT174" s="17"/>
      <c r="AU174" s="18"/>
      <c r="AV174" s="18"/>
      <c r="AW174" s="18"/>
      <c r="AX174" s="18"/>
      <c r="AY174" s="17"/>
      <c r="AZ174" s="17"/>
      <c r="BA174" s="20"/>
    </row>
    <row r="175" ht="13.75" customHeight="1">
      <c r="A175" s="16"/>
      <c r="B175" s="17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7"/>
      <c r="N175" s="17"/>
      <c r="O175" s="17"/>
      <c r="P175" s="17"/>
      <c r="Q175" s="17"/>
      <c r="R175" s="17"/>
      <c r="S175" s="17"/>
      <c r="T175" s="18"/>
      <c r="U175" s="18"/>
      <c r="V175" s="18"/>
      <c r="W175" s="18"/>
      <c r="X175" s="18"/>
      <c r="Y175" s="18"/>
      <c r="Z175" s="18"/>
      <c r="AA175" s="17"/>
      <c r="AB175" s="17"/>
      <c r="AC175" s="15"/>
      <c r="AD175" s="5">
        <v>174</v>
      </c>
      <c r="AE175" s="5">
        <f>VLOOKUP(AD175:AD175,'Rankings'!A1:T187,13,FALSE)</f>
        <v>0</v>
      </c>
      <c r="AF175" s="9"/>
      <c r="AG175" s="9"/>
      <c r="AH175" s="7">
        <f>VLOOKUP(AE175:AE175,'WR'!B1:O204,4,FALSE)</f>
        <v>0</v>
      </c>
      <c r="AI175" s="7">
        <f>VLOOKUP(AE175:AE175,'WR'!B1:O204,5,FALSE)</f>
        <v>0</v>
      </c>
      <c r="AJ175" s="7">
        <f>VLOOKUP(AE175:AE175,'WR'!B1:O204,6,FALSE)</f>
        <v>0</v>
      </c>
      <c r="AK175" s="7">
        <f>VLOOKUP(AE175:AE175,'WR'!B1:O204,7,FALSE)</f>
        <v>0</v>
      </c>
      <c r="AL175" s="7">
        <f>VLOOKUP(AE175:AE175,'WR'!B1:O204,8,FALSE)</f>
        <v>0</v>
      </c>
      <c r="AM175" s="7">
        <f>VLOOKUP(AE175:AE175,'WR'!B1:O204,9,FALSE)</f>
        <v>0</v>
      </c>
      <c r="AN175" s="8">
        <f>VLOOKUP(AE175:AE175,'WR'!B1:O204,13,FALSE)</f>
      </c>
      <c r="AO175" s="9">
        <f>IF(VLOOKUP(AD175:AD175,#REF!,12,FALSE)&lt;0,0,VLOOKUP(AD175:AD175,#REF!,12,FALSE))</f>
      </c>
      <c r="AP175" s="19"/>
      <c r="AQ175" s="17"/>
      <c r="AR175" s="17"/>
      <c r="AS175" s="17"/>
      <c r="AT175" s="17"/>
      <c r="AU175" s="18"/>
      <c r="AV175" s="18"/>
      <c r="AW175" s="18"/>
      <c r="AX175" s="18"/>
      <c r="AY175" s="17"/>
      <c r="AZ175" s="17"/>
      <c r="BA175" s="20"/>
    </row>
    <row r="176" ht="13.75" customHeight="1">
      <c r="A176" s="16"/>
      <c r="B176" s="17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7"/>
      <c r="N176" s="17"/>
      <c r="O176" s="17"/>
      <c r="P176" s="17"/>
      <c r="Q176" s="17"/>
      <c r="R176" s="17"/>
      <c r="S176" s="17"/>
      <c r="T176" s="18"/>
      <c r="U176" s="18"/>
      <c r="V176" s="18"/>
      <c r="W176" s="18"/>
      <c r="X176" s="18"/>
      <c r="Y176" s="18"/>
      <c r="Z176" s="18"/>
      <c r="AA176" s="17"/>
      <c r="AB176" s="17"/>
      <c r="AC176" s="15"/>
      <c r="AD176" s="5">
        <v>175</v>
      </c>
      <c r="AE176" s="5">
        <f>VLOOKUP(AD176:AD176,'Rankings'!A1:T187,13,FALSE)</f>
        <v>0</v>
      </c>
      <c r="AF176" s="9"/>
      <c r="AG176" s="9"/>
      <c r="AH176" s="7">
        <f>VLOOKUP(AE176:AE176,'WR'!B1:O204,4,FALSE)</f>
        <v>0</v>
      </c>
      <c r="AI176" s="7">
        <f>VLOOKUP(AE176:AE176,'WR'!B1:O204,5,FALSE)</f>
        <v>0</v>
      </c>
      <c r="AJ176" s="7">
        <f>VLOOKUP(AE176:AE176,'WR'!B1:O204,6,FALSE)</f>
        <v>0</v>
      </c>
      <c r="AK176" s="7">
        <f>VLOOKUP(AE176:AE176,'WR'!B1:O204,7,FALSE)</f>
        <v>0</v>
      </c>
      <c r="AL176" s="7">
        <f>VLOOKUP(AE176:AE176,'WR'!B1:O204,8,FALSE)</f>
        <v>0</v>
      </c>
      <c r="AM176" s="7">
        <f>VLOOKUP(AE176:AE176,'WR'!B1:O204,9,FALSE)</f>
        <v>0</v>
      </c>
      <c r="AN176" s="8">
        <f>VLOOKUP(AE176:AE176,'WR'!B1:O204,13,FALSE)</f>
      </c>
      <c r="AO176" s="9">
        <f>IF(VLOOKUP(AD176:AD176,#REF!,12,FALSE)&lt;0,0,VLOOKUP(AD176:AD176,#REF!,12,FALSE))</f>
      </c>
      <c r="AP176" s="19"/>
      <c r="AQ176" s="17"/>
      <c r="AR176" s="17"/>
      <c r="AS176" s="17"/>
      <c r="AT176" s="17"/>
      <c r="AU176" s="18"/>
      <c r="AV176" s="18"/>
      <c r="AW176" s="18"/>
      <c r="AX176" s="18"/>
      <c r="AY176" s="17"/>
      <c r="AZ176" s="17"/>
      <c r="BA176" s="20"/>
    </row>
    <row r="177" ht="13.75" customHeight="1">
      <c r="A177" s="16"/>
      <c r="B177" s="17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7"/>
      <c r="N177" s="17"/>
      <c r="O177" s="17"/>
      <c r="P177" s="17"/>
      <c r="Q177" s="17"/>
      <c r="R177" s="17"/>
      <c r="S177" s="17"/>
      <c r="T177" s="18"/>
      <c r="U177" s="18"/>
      <c r="V177" s="18"/>
      <c r="W177" s="18"/>
      <c r="X177" s="18"/>
      <c r="Y177" s="18"/>
      <c r="Z177" s="18"/>
      <c r="AA177" s="17"/>
      <c r="AB177" s="17"/>
      <c r="AC177" s="15"/>
      <c r="AD177" s="5">
        <v>176</v>
      </c>
      <c r="AE177" s="5">
        <f>VLOOKUP(AD177:AD177,'Rankings'!A1:T187,13,FALSE)</f>
        <v>0</v>
      </c>
      <c r="AF177" s="9"/>
      <c r="AG177" s="9"/>
      <c r="AH177" s="7">
        <f>VLOOKUP(AE177:AE177,'WR'!B1:O204,4,FALSE)</f>
        <v>0</v>
      </c>
      <c r="AI177" s="7">
        <f>VLOOKUP(AE177:AE177,'WR'!B1:O204,5,FALSE)</f>
        <v>0</v>
      </c>
      <c r="AJ177" s="7">
        <f>VLOOKUP(AE177:AE177,'WR'!B1:O204,6,FALSE)</f>
        <v>0</v>
      </c>
      <c r="AK177" s="7">
        <f>VLOOKUP(AE177:AE177,'WR'!B1:O204,7,FALSE)</f>
        <v>0</v>
      </c>
      <c r="AL177" s="7">
        <f>VLOOKUP(AE177:AE177,'WR'!B1:O204,8,FALSE)</f>
        <v>0</v>
      </c>
      <c r="AM177" s="7">
        <f>VLOOKUP(AE177:AE177,'WR'!B1:O204,9,FALSE)</f>
        <v>0</v>
      </c>
      <c r="AN177" s="8">
        <f>VLOOKUP(AE177:AE177,'WR'!B1:O204,13,FALSE)</f>
      </c>
      <c r="AO177" s="9">
        <f>IF(VLOOKUP(AD177:AD177,#REF!,12,FALSE)&lt;0,0,VLOOKUP(AD177:AD177,#REF!,12,FALSE))</f>
      </c>
      <c r="AP177" s="19"/>
      <c r="AQ177" s="17"/>
      <c r="AR177" s="17"/>
      <c r="AS177" s="17"/>
      <c r="AT177" s="17"/>
      <c r="AU177" s="18"/>
      <c r="AV177" s="18"/>
      <c r="AW177" s="18"/>
      <c r="AX177" s="18"/>
      <c r="AY177" s="17"/>
      <c r="AZ177" s="17"/>
      <c r="BA177" s="20"/>
    </row>
    <row r="178" ht="13.75" customHeight="1">
      <c r="A178" s="16"/>
      <c r="B178" s="17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7"/>
      <c r="N178" s="17"/>
      <c r="O178" s="17"/>
      <c r="P178" s="17"/>
      <c r="Q178" s="17"/>
      <c r="R178" s="17"/>
      <c r="S178" s="17"/>
      <c r="T178" s="18"/>
      <c r="U178" s="18"/>
      <c r="V178" s="18"/>
      <c r="W178" s="18"/>
      <c r="X178" s="18"/>
      <c r="Y178" s="18"/>
      <c r="Z178" s="18"/>
      <c r="AA178" s="17"/>
      <c r="AB178" s="17"/>
      <c r="AC178" s="15"/>
      <c r="AD178" s="5">
        <v>177</v>
      </c>
      <c r="AE178" s="5">
        <f>VLOOKUP(AD178:AD178,'Rankings'!A1:T187,13,FALSE)</f>
        <v>0</v>
      </c>
      <c r="AF178" s="9"/>
      <c r="AG178" s="9"/>
      <c r="AH178" s="7">
        <f>VLOOKUP(AE178:AE178,'WR'!B1:O204,4,FALSE)</f>
        <v>0</v>
      </c>
      <c r="AI178" s="7">
        <f>VLOOKUP(AE178:AE178,'WR'!B1:O204,5,FALSE)</f>
        <v>0</v>
      </c>
      <c r="AJ178" s="7">
        <f>VLOOKUP(AE178:AE178,'WR'!B1:O204,6,FALSE)</f>
        <v>0</v>
      </c>
      <c r="AK178" s="7">
        <f>VLOOKUP(AE178:AE178,'WR'!B1:O204,7,FALSE)</f>
        <v>0</v>
      </c>
      <c r="AL178" s="7">
        <f>VLOOKUP(AE178:AE178,'WR'!B1:O204,8,FALSE)</f>
        <v>0</v>
      </c>
      <c r="AM178" s="7">
        <f>VLOOKUP(AE178:AE178,'WR'!B1:O204,9,FALSE)</f>
        <v>0</v>
      </c>
      <c r="AN178" s="8">
        <f>VLOOKUP(AE178:AE178,'WR'!B1:O204,13,FALSE)</f>
      </c>
      <c r="AO178" s="9">
        <f>IF(VLOOKUP(AD178:AD178,#REF!,12,FALSE)&lt;0,0,VLOOKUP(AD178:AD178,#REF!,12,FALSE))</f>
      </c>
      <c r="AP178" s="19"/>
      <c r="AQ178" s="17"/>
      <c r="AR178" s="17"/>
      <c r="AS178" s="17"/>
      <c r="AT178" s="17"/>
      <c r="AU178" s="18"/>
      <c r="AV178" s="18"/>
      <c r="AW178" s="18"/>
      <c r="AX178" s="18"/>
      <c r="AY178" s="17"/>
      <c r="AZ178" s="17"/>
      <c r="BA178" s="20"/>
    </row>
    <row r="179" ht="13.75" customHeight="1">
      <c r="A179" s="16"/>
      <c r="B179" s="17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7"/>
      <c r="N179" s="17"/>
      <c r="O179" s="17"/>
      <c r="P179" s="17"/>
      <c r="Q179" s="17"/>
      <c r="R179" s="17"/>
      <c r="S179" s="17"/>
      <c r="T179" s="18"/>
      <c r="U179" s="18"/>
      <c r="V179" s="18"/>
      <c r="W179" s="18"/>
      <c r="X179" s="18"/>
      <c r="Y179" s="18"/>
      <c r="Z179" s="18"/>
      <c r="AA179" s="17"/>
      <c r="AB179" s="17"/>
      <c r="AC179" s="15"/>
      <c r="AD179" s="5">
        <v>178</v>
      </c>
      <c r="AE179" s="5">
        <f>VLOOKUP(AD179:AD179,'Rankings'!A1:T187,13,FALSE)</f>
        <v>0</v>
      </c>
      <c r="AF179" s="9"/>
      <c r="AG179" s="9"/>
      <c r="AH179" s="7">
        <f>VLOOKUP(AE179:AE179,'WR'!B1:O204,4,FALSE)</f>
        <v>0</v>
      </c>
      <c r="AI179" s="7">
        <f>VLOOKUP(AE179:AE179,'WR'!B1:O204,5,FALSE)</f>
        <v>0</v>
      </c>
      <c r="AJ179" s="7">
        <f>VLOOKUP(AE179:AE179,'WR'!B1:O204,6,FALSE)</f>
        <v>0</v>
      </c>
      <c r="AK179" s="7">
        <f>VLOOKUP(AE179:AE179,'WR'!B1:O204,7,FALSE)</f>
        <v>0</v>
      </c>
      <c r="AL179" s="7">
        <f>VLOOKUP(AE179:AE179,'WR'!B1:O204,8,FALSE)</f>
        <v>0</v>
      </c>
      <c r="AM179" s="7">
        <f>VLOOKUP(AE179:AE179,'WR'!B1:O204,9,FALSE)</f>
        <v>0</v>
      </c>
      <c r="AN179" s="8">
        <f>VLOOKUP(AE179:AE179,'WR'!B1:O204,13,FALSE)</f>
      </c>
      <c r="AO179" s="9">
        <f>IF(VLOOKUP(AD179:AD179,#REF!,12,FALSE)&lt;0,0,VLOOKUP(AD179:AD179,#REF!,12,FALSE))</f>
      </c>
      <c r="AP179" s="19"/>
      <c r="AQ179" s="17"/>
      <c r="AR179" s="17"/>
      <c r="AS179" s="17"/>
      <c r="AT179" s="17"/>
      <c r="AU179" s="18"/>
      <c r="AV179" s="18"/>
      <c r="AW179" s="18"/>
      <c r="AX179" s="18"/>
      <c r="AY179" s="17"/>
      <c r="AZ179" s="17"/>
      <c r="BA179" s="20"/>
    </row>
    <row r="180" ht="13.75" customHeight="1">
      <c r="A180" s="16"/>
      <c r="B180" s="17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7"/>
      <c r="N180" s="17"/>
      <c r="O180" s="17"/>
      <c r="P180" s="17"/>
      <c r="Q180" s="17"/>
      <c r="R180" s="17"/>
      <c r="S180" s="17"/>
      <c r="T180" s="18"/>
      <c r="U180" s="18"/>
      <c r="V180" s="18"/>
      <c r="W180" s="18"/>
      <c r="X180" s="18"/>
      <c r="Y180" s="18"/>
      <c r="Z180" s="18"/>
      <c r="AA180" s="17"/>
      <c r="AB180" s="17"/>
      <c r="AC180" s="15"/>
      <c r="AD180" s="5">
        <v>179</v>
      </c>
      <c r="AE180" s="5">
        <f>VLOOKUP(AD180:AD180,'Rankings'!A1:T187,13,FALSE)</f>
        <v>0</v>
      </c>
      <c r="AF180" s="9"/>
      <c r="AG180" s="9"/>
      <c r="AH180" s="7">
        <f>VLOOKUP(AE180:AE180,'WR'!B1:O204,4,FALSE)</f>
        <v>0</v>
      </c>
      <c r="AI180" s="7">
        <f>VLOOKUP(AE180:AE180,'WR'!B1:O204,5,FALSE)</f>
        <v>0</v>
      </c>
      <c r="AJ180" s="7">
        <f>VLOOKUP(AE180:AE180,'WR'!B1:O204,6,FALSE)</f>
        <v>0</v>
      </c>
      <c r="AK180" s="7">
        <f>VLOOKUP(AE180:AE180,'WR'!B1:O204,7,FALSE)</f>
        <v>0</v>
      </c>
      <c r="AL180" s="7">
        <f>VLOOKUP(AE180:AE180,'WR'!B1:O204,8,FALSE)</f>
        <v>0</v>
      </c>
      <c r="AM180" s="7">
        <f>VLOOKUP(AE180:AE180,'WR'!B1:O204,9,FALSE)</f>
        <v>0</v>
      </c>
      <c r="AN180" s="8">
        <f>VLOOKUP(AE180:AE180,'WR'!B1:O204,13,FALSE)</f>
      </c>
      <c r="AO180" s="9">
        <f>IF(VLOOKUP(AD180:AD180,#REF!,12,FALSE)&lt;0,0,VLOOKUP(AD180:AD180,#REF!,12,FALSE))</f>
      </c>
      <c r="AP180" s="19"/>
      <c r="AQ180" s="17"/>
      <c r="AR180" s="17"/>
      <c r="AS180" s="17"/>
      <c r="AT180" s="17"/>
      <c r="AU180" s="18"/>
      <c r="AV180" s="18"/>
      <c r="AW180" s="18"/>
      <c r="AX180" s="18"/>
      <c r="AY180" s="17"/>
      <c r="AZ180" s="17"/>
      <c r="BA180" s="20"/>
    </row>
    <row r="181" ht="13.75" customHeight="1">
      <c r="A181" s="16"/>
      <c r="B181" s="17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7"/>
      <c r="N181" s="17"/>
      <c r="O181" s="17"/>
      <c r="P181" s="17"/>
      <c r="Q181" s="17"/>
      <c r="R181" s="17"/>
      <c r="S181" s="17"/>
      <c r="T181" s="18"/>
      <c r="U181" s="18"/>
      <c r="V181" s="18"/>
      <c r="W181" s="18"/>
      <c r="X181" s="18"/>
      <c r="Y181" s="18"/>
      <c r="Z181" s="18"/>
      <c r="AA181" s="17"/>
      <c r="AB181" s="17"/>
      <c r="AC181" s="15"/>
      <c r="AD181" s="5">
        <v>180</v>
      </c>
      <c r="AE181" s="5">
        <f>VLOOKUP(AD181:AD181,'Rankings'!A1:T187,13,FALSE)</f>
        <v>0</v>
      </c>
      <c r="AF181" s="9"/>
      <c r="AG181" s="9"/>
      <c r="AH181" s="7">
        <f>VLOOKUP(AE181:AE181,'WR'!B1:O204,4,FALSE)</f>
        <v>0</v>
      </c>
      <c r="AI181" s="7">
        <f>VLOOKUP(AE181:AE181,'WR'!B1:O204,5,FALSE)</f>
        <v>0</v>
      </c>
      <c r="AJ181" s="7">
        <f>VLOOKUP(AE181:AE181,'WR'!B1:O204,6,FALSE)</f>
        <v>0</v>
      </c>
      <c r="AK181" s="7">
        <f>VLOOKUP(AE181:AE181,'WR'!B1:O204,7,FALSE)</f>
        <v>0</v>
      </c>
      <c r="AL181" s="7">
        <f>VLOOKUP(AE181:AE181,'WR'!B1:O204,8,FALSE)</f>
        <v>0</v>
      </c>
      <c r="AM181" s="7">
        <f>VLOOKUP(AE181:AE181,'WR'!B1:O204,9,FALSE)</f>
        <v>0</v>
      </c>
      <c r="AN181" s="8">
        <f>VLOOKUP(AE181:AE181,'WR'!B1:O204,13,FALSE)</f>
      </c>
      <c r="AO181" s="9">
        <f>IF(VLOOKUP(AD181:AD181,#REF!,12,FALSE)&lt;0,0,VLOOKUP(AD181:AD181,#REF!,12,FALSE))</f>
      </c>
      <c r="AP181" s="19"/>
      <c r="AQ181" s="17"/>
      <c r="AR181" s="17"/>
      <c r="AS181" s="17"/>
      <c r="AT181" s="17"/>
      <c r="AU181" s="18"/>
      <c r="AV181" s="18"/>
      <c r="AW181" s="18"/>
      <c r="AX181" s="18"/>
      <c r="AY181" s="17"/>
      <c r="AZ181" s="17"/>
      <c r="BA181" s="20"/>
    </row>
    <row r="182" ht="13.75" customHeight="1">
      <c r="A182" s="16"/>
      <c r="B182" s="17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7"/>
      <c r="N182" s="17"/>
      <c r="O182" s="17"/>
      <c r="P182" s="17"/>
      <c r="Q182" s="17"/>
      <c r="R182" s="17"/>
      <c r="S182" s="17"/>
      <c r="T182" s="18"/>
      <c r="U182" s="18"/>
      <c r="V182" s="18"/>
      <c r="W182" s="18"/>
      <c r="X182" s="18"/>
      <c r="Y182" s="18"/>
      <c r="Z182" s="18"/>
      <c r="AA182" s="17"/>
      <c r="AB182" s="17"/>
      <c r="AC182" s="15"/>
      <c r="AD182" s="5">
        <v>181</v>
      </c>
      <c r="AE182" s="5">
        <f>VLOOKUP(AD182:AD182,'Rankings'!A1:T187,13,FALSE)</f>
        <v>0</v>
      </c>
      <c r="AF182" s="9"/>
      <c r="AG182" s="9"/>
      <c r="AH182" s="7">
        <f>VLOOKUP(AE182:AE182,'WR'!B1:O204,4,FALSE)</f>
        <v>0</v>
      </c>
      <c r="AI182" s="7">
        <f>VLOOKUP(AE182:AE182,'WR'!B1:O204,5,FALSE)</f>
        <v>0</v>
      </c>
      <c r="AJ182" s="7">
        <f>VLOOKUP(AE182:AE182,'WR'!B1:O204,6,FALSE)</f>
        <v>0</v>
      </c>
      <c r="AK182" s="7">
        <f>VLOOKUP(AE182:AE182,'WR'!B1:O204,7,FALSE)</f>
        <v>0</v>
      </c>
      <c r="AL182" s="7">
        <f>VLOOKUP(AE182:AE182,'WR'!B1:O204,8,FALSE)</f>
        <v>0</v>
      </c>
      <c r="AM182" s="7">
        <f>VLOOKUP(AE182:AE182,'WR'!B1:O204,9,FALSE)</f>
        <v>0</v>
      </c>
      <c r="AN182" s="8">
        <f>VLOOKUP(AE182:AE182,'WR'!B1:O204,13,FALSE)</f>
      </c>
      <c r="AO182" s="9">
        <f>IF(VLOOKUP(AD182:AD182,#REF!,12,FALSE)&lt;0,0,VLOOKUP(AD182:AD182,#REF!,12,FALSE))</f>
      </c>
      <c r="AP182" s="19"/>
      <c r="AQ182" s="17"/>
      <c r="AR182" s="17"/>
      <c r="AS182" s="17"/>
      <c r="AT182" s="17"/>
      <c r="AU182" s="18"/>
      <c r="AV182" s="18"/>
      <c r="AW182" s="18"/>
      <c r="AX182" s="18"/>
      <c r="AY182" s="17"/>
      <c r="AZ182" s="17"/>
      <c r="BA182" s="20"/>
    </row>
    <row r="183" ht="13.75" customHeight="1">
      <c r="A183" s="16"/>
      <c r="B183" s="17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7"/>
      <c r="N183" s="17"/>
      <c r="O183" s="17"/>
      <c r="P183" s="17"/>
      <c r="Q183" s="17"/>
      <c r="R183" s="17"/>
      <c r="S183" s="17"/>
      <c r="T183" s="18"/>
      <c r="U183" s="18"/>
      <c r="V183" s="18"/>
      <c r="W183" s="18"/>
      <c r="X183" s="18"/>
      <c r="Y183" s="18"/>
      <c r="Z183" s="18"/>
      <c r="AA183" s="17"/>
      <c r="AB183" s="17"/>
      <c r="AC183" s="15"/>
      <c r="AD183" s="5">
        <v>182</v>
      </c>
      <c r="AE183" s="5">
        <f>VLOOKUP(AD183:AD183,'Rankings'!A1:T187,13,FALSE)</f>
        <v>0</v>
      </c>
      <c r="AF183" s="9"/>
      <c r="AG183" s="9"/>
      <c r="AH183" s="7">
        <f>VLOOKUP(AE183:AE183,'WR'!B1:O204,4,FALSE)</f>
        <v>0</v>
      </c>
      <c r="AI183" s="7">
        <f>VLOOKUP(AE183:AE183,'WR'!B1:O204,5,FALSE)</f>
        <v>0</v>
      </c>
      <c r="AJ183" s="7">
        <f>VLOOKUP(AE183:AE183,'WR'!B1:O204,6,FALSE)</f>
        <v>0</v>
      </c>
      <c r="AK183" s="7">
        <f>VLOOKUP(AE183:AE183,'WR'!B1:O204,7,FALSE)</f>
        <v>0</v>
      </c>
      <c r="AL183" s="7">
        <f>VLOOKUP(AE183:AE183,'WR'!B1:O204,8,FALSE)</f>
        <v>0</v>
      </c>
      <c r="AM183" s="7">
        <f>VLOOKUP(AE183:AE183,'WR'!B1:O204,9,FALSE)</f>
        <v>0</v>
      </c>
      <c r="AN183" s="8">
        <f>VLOOKUP(AE183:AE183,'WR'!B1:O204,13,FALSE)</f>
      </c>
      <c r="AO183" s="9">
        <f>IF(VLOOKUP(AD183:AD183,#REF!,12,FALSE)&lt;0,0,VLOOKUP(AD183:AD183,#REF!,12,FALSE))</f>
      </c>
      <c r="AP183" s="19"/>
      <c r="AQ183" s="17"/>
      <c r="AR183" s="17"/>
      <c r="AS183" s="17"/>
      <c r="AT183" s="17"/>
      <c r="AU183" s="18"/>
      <c r="AV183" s="18"/>
      <c r="AW183" s="18"/>
      <c r="AX183" s="18"/>
      <c r="AY183" s="17"/>
      <c r="AZ183" s="17"/>
      <c r="BA183" s="20"/>
    </row>
    <row r="184" ht="13.75" customHeight="1">
      <c r="A184" s="16"/>
      <c r="B184" s="17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7"/>
      <c r="N184" s="17"/>
      <c r="O184" s="17"/>
      <c r="P184" s="17"/>
      <c r="Q184" s="17"/>
      <c r="R184" s="17"/>
      <c r="S184" s="17"/>
      <c r="T184" s="18"/>
      <c r="U184" s="18"/>
      <c r="V184" s="18"/>
      <c r="W184" s="18"/>
      <c r="X184" s="18"/>
      <c r="Y184" s="18"/>
      <c r="Z184" s="18"/>
      <c r="AA184" s="17"/>
      <c r="AB184" s="17"/>
      <c r="AC184" s="15"/>
      <c r="AD184" s="5">
        <v>183</v>
      </c>
      <c r="AE184" s="5">
        <f>VLOOKUP(AD184:AD184,'Rankings'!A1:T187,13,FALSE)</f>
        <v>0</v>
      </c>
      <c r="AF184" s="9"/>
      <c r="AG184" s="9"/>
      <c r="AH184" s="7">
        <f>VLOOKUP(AE184:AE184,'WR'!B1:O204,4,FALSE)</f>
        <v>0</v>
      </c>
      <c r="AI184" s="7">
        <f>VLOOKUP(AE184:AE184,'WR'!B1:O204,5,FALSE)</f>
        <v>0</v>
      </c>
      <c r="AJ184" s="7">
        <f>VLOOKUP(AE184:AE184,'WR'!B1:O204,6,FALSE)</f>
        <v>0</v>
      </c>
      <c r="AK184" s="7">
        <f>VLOOKUP(AE184:AE184,'WR'!B1:O204,7,FALSE)</f>
        <v>0</v>
      </c>
      <c r="AL184" s="7">
        <f>VLOOKUP(AE184:AE184,'WR'!B1:O204,8,FALSE)</f>
        <v>0</v>
      </c>
      <c r="AM184" s="7">
        <f>VLOOKUP(AE184:AE184,'WR'!B1:O204,9,FALSE)</f>
        <v>0</v>
      </c>
      <c r="AN184" s="8">
        <f>VLOOKUP(AE184:AE184,'WR'!B1:O204,13,FALSE)</f>
      </c>
      <c r="AO184" s="9">
        <f>IF(VLOOKUP(AD184:AD184,#REF!,12,FALSE)&lt;0,0,VLOOKUP(AD184:AD184,#REF!,12,FALSE))</f>
      </c>
      <c r="AP184" s="19"/>
      <c r="AQ184" s="17"/>
      <c r="AR184" s="17"/>
      <c r="AS184" s="17"/>
      <c r="AT184" s="17"/>
      <c r="AU184" s="18"/>
      <c r="AV184" s="18"/>
      <c r="AW184" s="18"/>
      <c r="AX184" s="18"/>
      <c r="AY184" s="17"/>
      <c r="AZ184" s="17"/>
      <c r="BA184" s="20"/>
    </row>
    <row r="185" ht="13.75" customHeight="1">
      <c r="A185" s="16"/>
      <c r="B185" s="17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7"/>
      <c r="N185" s="17"/>
      <c r="O185" s="17"/>
      <c r="P185" s="17"/>
      <c r="Q185" s="17"/>
      <c r="R185" s="17"/>
      <c r="S185" s="17"/>
      <c r="T185" s="18"/>
      <c r="U185" s="18"/>
      <c r="V185" s="18"/>
      <c r="W185" s="18"/>
      <c r="X185" s="18"/>
      <c r="Y185" s="18"/>
      <c r="Z185" s="18"/>
      <c r="AA185" s="17"/>
      <c r="AB185" s="17"/>
      <c r="AC185" s="15"/>
      <c r="AD185" s="5">
        <v>184</v>
      </c>
      <c r="AE185" s="5">
        <f>VLOOKUP(AD185:AD185,'Rankings'!A1:T187,13,FALSE)</f>
        <v>0</v>
      </c>
      <c r="AF185" s="9"/>
      <c r="AG185" s="9"/>
      <c r="AH185" s="7">
        <f>VLOOKUP(AE185:AE185,'WR'!B1:O204,4,FALSE)</f>
        <v>0</v>
      </c>
      <c r="AI185" s="7">
        <f>VLOOKUP(AE185:AE185,'WR'!B1:O204,5,FALSE)</f>
        <v>0</v>
      </c>
      <c r="AJ185" s="7">
        <f>VLOOKUP(AE185:AE185,'WR'!B1:O204,6,FALSE)</f>
        <v>0</v>
      </c>
      <c r="AK185" s="7">
        <f>VLOOKUP(AE185:AE185,'WR'!B1:O204,7,FALSE)</f>
        <v>0</v>
      </c>
      <c r="AL185" s="7">
        <f>VLOOKUP(AE185:AE185,'WR'!B1:O204,8,FALSE)</f>
        <v>0</v>
      </c>
      <c r="AM185" s="7">
        <f>VLOOKUP(AE185:AE185,'WR'!B1:O204,9,FALSE)</f>
        <v>0</v>
      </c>
      <c r="AN185" s="8">
        <f>VLOOKUP(AE185:AE185,'WR'!B1:O204,13,FALSE)</f>
      </c>
      <c r="AO185" s="9">
        <f>IF(VLOOKUP(AD185:AD185,#REF!,12,FALSE)&lt;0,0,VLOOKUP(AD185:AD185,#REF!,12,FALSE))</f>
      </c>
      <c r="AP185" s="19"/>
      <c r="AQ185" s="17"/>
      <c r="AR185" s="17"/>
      <c r="AS185" s="17"/>
      <c r="AT185" s="17"/>
      <c r="AU185" s="18"/>
      <c r="AV185" s="18"/>
      <c r="AW185" s="18"/>
      <c r="AX185" s="18"/>
      <c r="AY185" s="17"/>
      <c r="AZ185" s="17"/>
      <c r="BA185" s="20"/>
    </row>
    <row r="186" ht="13.75" customHeight="1">
      <c r="A186" s="16"/>
      <c r="B186" s="17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7"/>
      <c r="N186" s="17"/>
      <c r="O186" s="17"/>
      <c r="P186" s="17"/>
      <c r="Q186" s="17"/>
      <c r="R186" s="17"/>
      <c r="S186" s="17"/>
      <c r="T186" s="18"/>
      <c r="U186" s="18"/>
      <c r="V186" s="18"/>
      <c r="W186" s="18"/>
      <c r="X186" s="18"/>
      <c r="Y186" s="18"/>
      <c r="Z186" s="18"/>
      <c r="AA186" s="17"/>
      <c r="AB186" s="17"/>
      <c r="AC186" s="15"/>
      <c r="AD186" s="5">
        <v>185</v>
      </c>
      <c r="AE186" s="5">
        <f>VLOOKUP(AD186:AD186,'Rankings'!A1:T187,13,FALSE)</f>
        <v>0</v>
      </c>
      <c r="AF186" s="9"/>
      <c r="AG186" s="9"/>
      <c r="AH186" s="7">
        <f>VLOOKUP(AE186:AE186,'WR'!B1:O204,4,FALSE)</f>
        <v>0</v>
      </c>
      <c r="AI186" s="7">
        <f>VLOOKUP(AE186:AE186,'WR'!B1:O204,5,FALSE)</f>
        <v>0</v>
      </c>
      <c r="AJ186" s="7">
        <f>VLOOKUP(AE186:AE186,'WR'!B1:O204,6,FALSE)</f>
        <v>0</v>
      </c>
      <c r="AK186" s="7">
        <f>VLOOKUP(AE186:AE186,'WR'!B1:O204,7,FALSE)</f>
        <v>0</v>
      </c>
      <c r="AL186" s="7">
        <f>VLOOKUP(AE186:AE186,'WR'!B1:O204,8,FALSE)</f>
        <v>0</v>
      </c>
      <c r="AM186" s="7">
        <f>VLOOKUP(AE186:AE186,'WR'!B1:O204,9,FALSE)</f>
        <v>0</v>
      </c>
      <c r="AN186" s="8">
        <f>VLOOKUP(AE186:AE186,'WR'!B1:O204,13,FALSE)</f>
      </c>
      <c r="AO186" s="9">
        <f>IF(VLOOKUP(AD186:AD186,#REF!,12,FALSE)&lt;0,0,VLOOKUP(AD186:AD186,#REF!,12,FALSE))</f>
      </c>
      <c r="AP186" s="19"/>
      <c r="AQ186" s="17"/>
      <c r="AR186" s="17"/>
      <c r="AS186" s="17"/>
      <c r="AT186" s="17"/>
      <c r="AU186" s="18"/>
      <c r="AV186" s="18"/>
      <c r="AW186" s="18"/>
      <c r="AX186" s="18"/>
      <c r="AY186" s="17"/>
      <c r="AZ186" s="17"/>
      <c r="BA186" s="20"/>
    </row>
    <row r="187" ht="13.75" customHeight="1">
      <c r="A187" s="16"/>
      <c r="B187" s="17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7"/>
      <c r="N187" s="17"/>
      <c r="O187" s="17"/>
      <c r="P187" s="17"/>
      <c r="Q187" s="17"/>
      <c r="R187" s="17"/>
      <c r="S187" s="17"/>
      <c r="T187" s="18"/>
      <c r="U187" s="18"/>
      <c r="V187" s="18"/>
      <c r="W187" s="18"/>
      <c r="X187" s="18"/>
      <c r="Y187" s="18"/>
      <c r="Z187" s="18"/>
      <c r="AA187" s="17"/>
      <c r="AB187" s="17"/>
      <c r="AC187" s="15"/>
      <c r="AD187" s="5">
        <v>186</v>
      </c>
      <c r="AE187" s="9">
        <f>VLOOKUP(AD187:AD187,'Rankings'!A1:T187,13,FALSE)</f>
      </c>
      <c r="AF187" s="9"/>
      <c r="AG187" s="9"/>
      <c r="AH187" s="7">
        <f>VLOOKUP(AE187:AE187,'WR'!B1:O204,4,FALSE)</f>
      </c>
      <c r="AI187" s="7">
        <f>VLOOKUP(AE187:AE187,'WR'!B1:O204,5,FALSE)</f>
      </c>
      <c r="AJ187" s="7">
        <f>VLOOKUP(AE187:AE187,'WR'!B1:O204,6,FALSE)</f>
      </c>
      <c r="AK187" s="7">
        <f>VLOOKUP(AE187:AE187,'WR'!B1:O204,7,FALSE)</f>
      </c>
      <c r="AL187" s="7">
        <f>VLOOKUP(AE187:AE187,'WR'!B1:O204,8,FALSE)</f>
      </c>
      <c r="AM187" s="7">
        <f>VLOOKUP(AE187:AE187,'WR'!B1:O204,9,FALSE)</f>
      </c>
      <c r="AN187" s="8">
        <f>VLOOKUP(AE187:AE187,'WR'!B1:O204,13,FALSE)</f>
      </c>
      <c r="AO187" s="9">
        <f>IF(VLOOKUP(AD187:AD187,#REF!,12,FALSE)&lt;0,0,VLOOKUP(AD187:AD187,#REF!,12,FALSE))</f>
      </c>
      <c r="AP187" s="19"/>
      <c r="AQ187" s="17"/>
      <c r="AR187" s="17"/>
      <c r="AS187" s="17"/>
      <c r="AT187" s="17"/>
      <c r="AU187" s="18"/>
      <c r="AV187" s="18"/>
      <c r="AW187" s="18"/>
      <c r="AX187" s="18"/>
      <c r="AY187" s="17"/>
      <c r="AZ187" s="17"/>
      <c r="BA187" s="20"/>
    </row>
    <row r="188" ht="13.75" customHeight="1">
      <c r="A188" s="16"/>
      <c r="B188" s="17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7"/>
      <c r="N188" s="17"/>
      <c r="O188" s="17"/>
      <c r="P188" s="17"/>
      <c r="Q188" s="17"/>
      <c r="R188" s="17"/>
      <c r="S188" s="17"/>
      <c r="T188" s="18"/>
      <c r="U188" s="18"/>
      <c r="V188" s="18"/>
      <c r="W188" s="18"/>
      <c r="X188" s="18"/>
      <c r="Y188" s="18"/>
      <c r="Z188" s="18"/>
      <c r="AA188" s="17"/>
      <c r="AB188" s="17"/>
      <c r="AC188" s="15"/>
      <c r="AD188" s="5">
        <v>187</v>
      </c>
      <c r="AE188" s="9">
        <f>VLOOKUP(AD188:AD188,'Rankings'!A1:T187,13,FALSE)</f>
      </c>
      <c r="AF188" s="9"/>
      <c r="AG188" s="9"/>
      <c r="AH188" s="7">
        <f>VLOOKUP(AE188:AE188,'WR'!B1:O204,4,FALSE)</f>
      </c>
      <c r="AI188" s="7">
        <f>VLOOKUP(AE188:AE188,'WR'!B1:O204,5,FALSE)</f>
      </c>
      <c r="AJ188" s="7">
        <f>VLOOKUP(AE188:AE188,'WR'!B1:O204,6,FALSE)</f>
      </c>
      <c r="AK188" s="7">
        <f>VLOOKUP(AE188:AE188,'WR'!B1:O204,7,FALSE)</f>
      </c>
      <c r="AL188" s="7">
        <f>VLOOKUP(AE188:AE188,'WR'!B1:O204,8,FALSE)</f>
      </c>
      <c r="AM188" s="7">
        <f>VLOOKUP(AE188:AE188,'WR'!B1:O204,9,FALSE)</f>
      </c>
      <c r="AN188" s="8">
        <f>VLOOKUP(AE188:AE188,'WR'!B1:O204,13,FALSE)</f>
      </c>
      <c r="AO188" s="9">
        <f>IF(VLOOKUP(AD188:AD188,#REF!,12,FALSE)&lt;0,0,VLOOKUP(AD188:AD188,#REF!,12,FALSE))</f>
      </c>
      <c r="AP188" s="19"/>
      <c r="AQ188" s="17"/>
      <c r="AR188" s="17"/>
      <c r="AS188" s="17"/>
      <c r="AT188" s="17"/>
      <c r="AU188" s="18"/>
      <c r="AV188" s="18"/>
      <c r="AW188" s="18"/>
      <c r="AX188" s="18"/>
      <c r="AY188" s="17"/>
      <c r="AZ188" s="17"/>
      <c r="BA188" s="20"/>
    </row>
    <row r="189" ht="13.75" customHeight="1">
      <c r="A189" s="16"/>
      <c r="B189" s="17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7"/>
      <c r="N189" s="17"/>
      <c r="O189" s="17"/>
      <c r="P189" s="17"/>
      <c r="Q189" s="17"/>
      <c r="R189" s="17"/>
      <c r="S189" s="17"/>
      <c r="T189" s="18"/>
      <c r="U189" s="18"/>
      <c r="V189" s="18"/>
      <c r="W189" s="18"/>
      <c r="X189" s="18"/>
      <c r="Y189" s="18"/>
      <c r="Z189" s="18"/>
      <c r="AA189" s="17"/>
      <c r="AB189" s="17"/>
      <c r="AC189" s="15"/>
      <c r="AD189" s="5">
        <v>188</v>
      </c>
      <c r="AE189" s="9">
        <f>VLOOKUP(AD189:AD189,'Rankings'!A1:T187,13,FALSE)</f>
      </c>
      <c r="AF189" s="9"/>
      <c r="AG189" s="9"/>
      <c r="AH189" s="7">
        <f>VLOOKUP(AE189:AE189,'WR'!B1:O204,4,FALSE)</f>
      </c>
      <c r="AI189" s="7">
        <f>VLOOKUP(AE189:AE189,'WR'!B1:O204,5,FALSE)</f>
      </c>
      <c r="AJ189" s="7">
        <f>VLOOKUP(AE189:AE189,'WR'!B1:O204,6,FALSE)</f>
      </c>
      <c r="AK189" s="7">
        <f>VLOOKUP(AE189:AE189,'WR'!B1:O204,7,FALSE)</f>
      </c>
      <c r="AL189" s="7">
        <f>VLOOKUP(AE189:AE189,'WR'!B1:O204,8,FALSE)</f>
      </c>
      <c r="AM189" s="7">
        <f>VLOOKUP(AE189:AE189,'WR'!B1:O204,9,FALSE)</f>
      </c>
      <c r="AN189" s="8">
        <f>VLOOKUP(AE189:AE189,'WR'!B1:O204,13,FALSE)</f>
      </c>
      <c r="AO189" s="9">
        <f>IF(VLOOKUP(AD189:AD189,#REF!,12,FALSE)&lt;0,0,VLOOKUP(AD189:AD189,#REF!,12,FALSE))</f>
      </c>
      <c r="AP189" s="19"/>
      <c r="AQ189" s="17"/>
      <c r="AR189" s="17"/>
      <c r="AS189" s="17"/>
      <c r="AT189" s="17"/>
      <c r="AU189" s="18"/>
      <c r="AV189" s="18"/>
      <c r="AW189" s="18"/>
      <c r="AX189" s="18"/>
      <c r="AY189" s="17"/>
      <c r="AZ189" s="17"/>
      <c r="BA189" s="20"/>
    </row>
    <row r="190" ht="13.75" customHeight="1">
      <c r="A190" s="16"/>
      <c r="B190" s="17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7"/>
      <c r="N190" s="17"/>
      <c r="O190" s="17"/>
      <c r="P190" s="17"/>
      <c r="Q190" s="17"/>
      <c r="R190" s="17"/>
      <c r="S190" s="17"/>
      <c r="T190" s="18"/>
      <c r="U190" s="18"/>
      <c r="V190" s="18"/>
      <c r="W190" s="18"/>
      <c r="X190" s="18"/>
      <c r="Y190" s="18"/>
      <c r="Z190" s="18"/>
      <c r="AA190" s="17"/>
      <c r="AB190" s="17"/>
      <c r="AC190" s="15"/>
      <c r="AD190" s="5">
        <v>189</v>
      </c>
      <c r="AE190" s="9">
        <f>VLOOKUP(AD190:AD190,'Rankings'!A1:T187,13,FALSE)</f>
      </c>
      <c r="AF190" s="9"/>
      <c r="AG190" s="9"/>
      <c r="AH190" s="7">
        <f>VLOOKUP(AE190:AE190,'WR'!B1:O204,4,FALSE)</f>
      </c>
      <c r="AI190" s="7">
        <f>VLOOKUP(AE190:AE190,'WR'!B1:O204,5,FALSE)</f>
      </c>
      <c r="AJ190" s="7">
        <f>VLOOKUP(AE190:AE190,'WR'!B1:O204,6,FALSE)</f>
      </c>
      <c r="AK190" s="7">
        <f>VLOOKUP(AE190:AE190,'WR'!B1:O204,7,FALSE)</f>
      </c>
      <c r="AL190" s="7">
        <f>VLOOKUP(AE190:AE190,'WR'!B1:O204,8,FALSE)</f>
      </c>
      <c r="AM190" s="7">
        <f>VLOOKUP(AE190:AE190,'WR'!B1:O204,9,FALSE)</f>
      </c>
      <c r="AN190" s="8">
        <f>VLOOKUP(AE190:AE190,'WR'!B1:O204,13,FALSE)</f>
      </c>
      <c r="AO190" s="9">
        <f>IF(VLOOKUP(AD190:AD190,#REF!,12,FALSE)&lt;0,0,VLOOKUP(AD190:AD190,#REF!,12,FALSE))</f>
      </c>
      <c r="AP190" s="19"/>
      <c r="AQ190" s="17"/>
      <c r="AR190" s="17"/>
      <c r="AS190" s="17"/>
      <c r="AT190" s="17"/>
      <c r="AU190" s="18"/>
      <c r="AV190" s="18"/>
      <c r="AW190" s="18"/>
      <c r="AX190" s="18"/>
      <c r="AY190" s="17"/>
      <c r="AZ190" s="17"/>
      <c r="BA190" s="20"/>
    </row>
    <row r="191" ht="13.75" customHeight="1">
      <c r="A191" s="16"/>
      <c r="B191" s="17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7"/>
      <c r="N191" s="17"/>
      <c r="O191" s="17"/>
      <c r="P191" s="17"/>
      <c r="Q191" s="17"/>
      <c r="R191" s="17"/>
      <c r="S191" s="17"/>
      <c r="T191" s="18"/>
      <c r="U191" s="18"/>
      <c r="V191" s="18"/>
      <c r="W191" s="18"/>
      <c r="X191" s="18"/>
      <c r="Y191" s="18"/>
      <c r="Z191" s="18"/>
      <c r="AA191" s="17"/>
      <c r="AB191" s="17"/>
      <c r="AC191" s="15"/>
      <c r="AD191" s="5">
        <v>190</v>
      </c>
      <c r="AE191" s="9">
        <f>VLOOKUP(AD191:AD191,'Rankings'!A1:T187,13,FALSE)</f>
      </c>
      <c r="AF191" s="9"/>
      <c r="AG191" s="9"/>
      <c r="AH191" s="7">
        <f>VLOOKUP(AE191:AE191,'WR'!B1:O204,4,FALSE)</f>
      </c>
      <c r="AI191" s="7">
        <f>VLOOKUP(AE191:AE191,'WR'!B1:O204,5,FALSE)</f>
      </c>
      <c r="AJ191" s="7">
        <f>VLOOKUP(AE191:AE191,'WR'!B1:O204,6,FALSE)</f>
      </c>
      <c r="AK191" s="7">
        <f>VLOOKUP(AE191:AE191,'WR'!B1:O204,7,FALSE)</f>
      </c>
      <c r="AL191" s="7">
        <f>VLOOKUP(AE191:AE191,'WR'!B1:O204,8,FALSE)</f>
      </c>
      <c r="AM191" s="7">
        <f>VLOOKUP(AE191:AE191,'WR'!B1:O204,9,FALSE)</f>
      </c>
      <c r="AN191" s="8">
        <f>VLOOKUP(AE191:AE191,'WR'!B1:O204,13,FALSE)</f>
      </c>
      <c r="AO191" s="9">
        <f>IF(VLOOKUP(AD191:AD191,#REF!,12,FALSE)&lt;0,0,VLOOKUP(AD191:AD191,#REF!,12,FALSE))</f>
      </c>
      <c r="AP191" s="19"/>
      <c r="AQ191" s="17"/>
      <c r="AR191" s="17"/>
      <c r="AS191" s="17"/>
      <c r="AT191" s="17"/>
      <c r="AU191" s="18"/>
      <c r="AV191" s="18"/>
      <c r="AW191" s="18"/>
      <c r="AX191" s="18"/>
      <c r="AY191" s="17"/>
      <c r="AZ191" s="17"/>
      <c r="BA191" s="20"/>
    </row>
    <row r="192" ht="13.75" customHeight="1">
      <c r="A192" s="16"/>
      <c r="B192" s="17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7"/>
      <c r="N192" s="17"/>
      <c r="O192" s="17"/>
      <c r="P192" s="17"/>
      <c r="Q192" s="17"/>
      <c r="R192" s="17"/>
      <c r="S192" s="17"/>
      <c r="T192" s="18"/>
      <c r="U192" s="18"/>
      <c r="V192" s="18"/>
      <c r="W192" s="18"/>
      <c r="X192" s="18"/>
      <c r="Y192" s="18"/>
      <c r="Z192" s="18"/>
      <c r="AA192" s="17"/>
      <c r="AB192" s="17"/>
      <c r="AC192" s="15"/>
      <c r="AD192" s="5">
        <v>191</v>
      </c>
      <c r="AE192" s="9">
        <f>VLOOKUP(AD192:AD192,'Rankings'!A1:T187,13,FALSE)</f>
      </c>
      <c r="AF192" s="9"/>
      <c r="AG192" s="9"/>
      <c r="AH192" s="7">
        <f>VLOOKUP(AE192:AE192,'WR'!B1:O204,4,FALSE)</f>
      </c>
      <c r="AI192" s="7">
        <f>VLOOKUP(AE192:AE192,'WR'!B1:O204,5,FALSE)</f>
      </c>
      <c r="AJ192" s="7">
        <f>VLOOKUP(AE192:AE192,'WR'!B1:O204,6,FALSE)</f>
      </c>
      <c r="AK192" s="7">
        <f>VLOOKUP(AE192:AE192,'WR'!B1:O204,7,FALSE)</f>
      </c>
      <c r="AL192" s="7">
        <f>VLOOKUP(AE192:AE192,'WR'!B1:O204,8,FALSE)</f>
      </c>
      <c r="AM192" s="7">
        <f>VLOOKUP(AE192:AE192,'WR'!B1:O204,9,FALSE)</f>
      </c>
      <c r="AN192" s="8">
        <f>VLOOKUP(AE192:AE192,'WR'!B1:O204,13,FALSE)</f>
      </c>
      <c r="AO192" s="9">
        <f>IF(VLOOKUP(AD192:AD192,#REF!,12,FALSE)&lt;0,0,VLOOKUP(AD192:AD192,#REF!,12,FALSE))</f>
      </c>
      <c r="AP192" s="19"/>
      <c r="AQ192" s="17"/>
      <c r="AR192" s="17"/>
      <c r="AS192" s="17"/>
      <c r="AT192" s="17"/>
      <c r="AU192" s="18"/>
      <c r="AV192" s="18"/>
      <c r="AW192" s="18"/>
      <c r="AX192" s="18"/>
      <c r="AY192" s="17"/>
      <c r="AZ192" s="17"/>
      <c r="BA192" s="20"/>
    </row>
    <row r="193" ht="13.75" customHeight="1">
      <c r="A193" s="16"/>
      <c r="B193" s="17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7"/>
      <c r="N193" s="17"/>
      <c r="O193" s="17"/>
      <c r="P193" s="17"/>
      <c r="Q193" s="17"/>
      <c r="R193" s="17"/>
      <c r="S193" s="17"/>
      <c r="T193" s="18"/>
      <c r="U193" s="18"/>
      <c r="V193" s="18"/>
      <c r="W193" s="18"/>
      <c r="X193" s="18"/>
      <c r="Y193" s="18"/>
      <c r="Z193" s="18"/>
      <c r="AA193" s="17"/>
      <c r="AB193" s="17"/>
      <c r="AC193" s="15"/>
      <c r="AD193" s="5">
        <v>192</v>
      </c>
      <c r="AE193" s="9">
        <f>VLOOKUP(AD193:AD193,'Rankings'!A1:T187,13,FALSE)</f>
      </c>
      <c r="AF193" s="9"/>
      <c r="AG193" s="9"/>
      <c r="AH193" s="7">
        <f>VLOOKUP(AE193:AE193,'WR'!B1:O204,4,FALSE)</f>
      </c>
      <c r="AI193" s="7">
        <f>VLOOKUP(AE193:AE193,'WR'!B1:O204,5,FALSE)</f>
      </c>
      <c r="AJ193" s="7">
        <f>VLOOKUP(AE193:AE193,'WR'!B1:O204,6,FALSE)</f>
      </c>
      <c r="AK193" s="7">
        <f>VLOOKUP(AE193:AE193,'WR'!B1:O204,7,FALSE)</f>
      </c>
      <c r="AL193" s="7">
        <f>VLOOKUP(AE193:AE193,'WR'!B1:O204,8,FALSE)</f>
      </c>
      <c r="AM193" s="7">
        <f>VLOOKUP(AE193:AE193,'WR'!B1:O204,9,FALSE)</f>
      </c>
      <c r="AN193" s="8">
        <f>VLOOKUP(AE193:AE193,'WR'!B1:O204,13,FALSE)</f>
      </c>
      <c r="AO193" s="9">
        <f>IF(VLOOKUP(AD193:AD193,#REF!,12,FALSE)&lt;0,0,VLOOKUP(AD193:AD193,#REF!,12,FALSE))</f>
      </c>
      <c r="AP193" s="19"/>
      <c r="AQ193" s="17"/>
      <c r="AR193" s="17"/>
      <c r="AS193" s="17"/>
      <c r="AT193" s="17"/>
      <c r="AU193" s="18"/>
      <c r="AV193" s="18"/>
      <c r="AW193" s="18"/>
      <c r="AX193" s="18"/>
      <c r="AY193" s="17"/>
      <c r="AZ193" s="17"/>
      <c r="BA193" s="20"/>
    </row>
    <row r="194" ht="13.75" customHeight="1">
      <c r="A194" s="16"/>
      <c r="B194" s="17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7"/>
      <c r="N194" s="17"/>
      <c r="O194" s="17"/>
      <c r="P194" s="17"/>
      <c r="Q194" s="17"/>
      <c r="R194" s="17"/>
      <c r="S194" s="17"/>
      <c r="T194" s="18"/>
      <c r="U194" s="18"/>
      <c r="V194" s="18"/>
      <c r="W194" s="18"/>
      <c r="X194" s="18"/>
      <c r="Y194" s="18"/>
      <c r="Z194" s="18"/>
      <c r="AA194" s="17"/>
      <c r="AB194" s="17"/>
      <c r="AC194" s="15"/>
      <c r="AD194" s="5">
        <v>193</v>
      </c>
      <c r="AE194" s="9">
        <f>VLOOKUP(AD194:AD194,'Rankings'!A1:T187,13,FALSE)</f>
      </c>
      <c r="AF194" s="9"/>
      <c r="AG194" s="9"/>
      <c r="AH194" s="7">
        <f>VLOOKUP(AE194:AE194,'WR'!B1:O204,4,FALSE)</f>
      </c>
      <c r="AI194" s="7">
        <f>VLOOKUP(AE194:AE194,'WR'!B1:O204,5,FALSE)</f>
      </c>
      <c r="AJ194" s="7">
        <f>VLOOKUP(AE194:AE194,'WR'!B1:O204,6,FALSE)</f>
      </c>
      <c r="AK194" s="7">
        <f>VLOOKUP(AE194:AE194,'WR'!B1:O204,7,FALSE)</f>
      </c>
      <c r="AL194" s="7">
        <f>VLOOKUP(AE194:AE194,'WR'!B1:O204,8,FALSE)</f>
      </c>
      <c r="AM194" s="7">
        <f>VLOOKUP(AE194:AE194,'WR'!B1:O204,9,FALSE)</f>
      </c>
      <c r="AN194" s="8">
        <f>VLOOKUP(AE194:AE194,'WR'!B1:O204,13,FALSE)</f>
      </c>
      <c r="AO194" s="9">
        <f>IF(VLOOKUP(AD194:AD194,#REF!,12,FALSE)&lt;0,0,VLOOKUP(AD194:AD194,#REF!,12,FALSE))</f>
      </c>
      <c r="AP194" s="19"/>
      <c r="AQ194" s="17"/>
      <c r="AR194" s="17"/>
      <c r="AS194" s="17"/>
      <c r="AT194" s="17"/>
      <c r="AU194" s="18"/>
      <c r="AV194" s="18"/>
      <c r="AW194" s="18"/>
      <c r="AX194" s="18"/>
      <c r="AY194" s="17"/>
      <c r="AZ194" s="17"/>
      <c r="BA194" s="20"/>
    </row>
    <row r="195" ht="13.75" customHeight="1">
      <c r="A195" s="16"/>
      <c r="B195" s="17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7"/>
      <c r="N195" s="17"/>
      <c r="O195" s="17"/>
      <c r="P195" s="17"/>
      <c r="Q195" s="17"/>
      <c r="R195" s="17"/>
      <c r="S195" s="17"/>
      <c r="T195" s="18"/>
      <c r="U195" s="18"/>
      <c r="V195" s="18"/>
      <c r="W195" s="18"/>
      <c r="X195" s="18"/>
      <c r="Y195" s="18"/>
      <c r="Z195" s="18"/>
      <c r="AA195" s="17"/>
      <c r="AB195" s="17"/>
      <c r="AC195" s="15"/>
      <c r="AD195" s="5">
        <v>194</v>
      </c>
      <c r="AE195" s="9">
        <f>VLOOKUP(AD195:AD195,'Rankings'!A1:T187,13,FALSE)</f>
      </c>
      <c r="AF195" s="9"/>
      <c r="AG195" s="9"/>
      <c r="AH195" s="7">
        <f>VLOOKUP(AE195:AE195,'WR'!B1:O204,4,FALSE)</f>
      </c>
      <c r="AI195" s="7">
        <f>VLOOKUP(AE195:AE195,'WR'!B1:O204,5,FALSE)</f>
      </c>
      <c r="AJ195" s="7">
        <f>VLOOKUP(AE195:AE195,'WR'!B1:O204,6,FALSE)</f>
      </c>
      <c r="AK195" s="7">
        <f>VLOOKUP(AE195:AE195,'WR'!B1:O204,7,FALSE)</f>
      </c>
      <c r="AL195" s="7">
        <f>VLOOKUP(AE195:AE195,'WR'!B1:O204,8,FALSE)</f>
      </c>
      <c r="AM195" s="7">
        <f>VLOOKUP(AE195:AE195,'WR'!B1:O204,9,FALSE)</f>
      </c>
      <c r="AN195" s="8">
        <f>VLOOKUP(AE195:AE195,'WR'!B1:O204,13,FALSE)</f>
      </c>
      <c r="AO195" s="9">
        <f>IF(VLOOKUP(AD195:AD195,#REF!,12,FALSE)&lt;0,0,VLOOKUP(AD195:AD195,#REF!,12,FALSE))</f>
      </c>
      <c r="AP195" s="19"/>
      <c r="AQ195" s="17"/>
      <c r="AR195" s="17"/>
      <c r="AS195" s="17"/>
      <c r="AT195" s="17"/>
      <c r="AU195" s="18"/>
      <c r="AV195" s="18"/>
      <c r="AW195" s="18"/>
      <c r="AX195" s="18"/>
      <c r="AY195" s="17"/>
      <c r="AZ195" s="17"/>
      <c r="BA195" s="20"/>
    </row>
    <row r="196" ht="13.75" customHeight="1">
      <c r="A196" s="16"/>
      <c r="B196" s="17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7"/>
      <c r="N196" s="17"/>
      <c r="O196" s="17"/>
      <c r="P196" s="17"/>
      <c r="Q196" s="17"/>
      <c r="R196" s="17"/>
      <c r="S196" s="17"/>
      <c r="T196" s="18"/>
      <c r="U196" s="18"/>
      <c r="V196" s="18"/>
      <c r="W196" s="18"/>
      <c r="X196" s="18"/>
      <c r="Y196" s="18"/>
      <c r="Z196" s="18"/>
      <c r="AA196" s="17"/>
      <c r="AB196" s="17"/>
      <c r="AC196" s="15"/>
      <c r="AD196" s="5">
        <v>195</v>
      </c>
      <c r="AE196" s="9">
        <f>VLOOKUP(AD196:AD196,'Rankings'!A1:T187,13,FALSE)</f>
      </c>
      <c r="AF196" s="9"/>
      <c r="AG196" s="9"/>
      <c r="AH196" s="7">
        <f>VLOOKUP(AE196:AE196,'WR'!B1:O204,4,FALSE)</f>
      </c>
      <c r="AI196" s="7">
        <f>VLOOKUP(AE196:AE196,'WR'!B1:O204,5,FALSE)</f>
      </c>
      <c r="AJ196" s="7">
        <f>VLOOKUP(AE196:AE196,'WR'!B1:O204,6,FALSE)</f>
      </c>
      <c r="AK196" s="7">
        <f>VLOOKUP(AE196:AE196,'WR'!B1:O204,7,FALSE)</f>
      </c>
      <c r="AL196" s="7">
        <f>VLOOKUP(AE196:AE196,'WR'!B1:O204,8,FALSE)</f>
      </c>
      <c r="AM196" s="7">
        <f>VLOOKUP(AE196:AE196,'WR'!B1:O204,9,FALSE)</f>
      </c>
      <c r="AN196" s="8">
        <f>VLOOKUP(AE196:AE196,'WR'!B1:O204,13,FALSE)</f>
      </c>
      <c r="AO196" s="9">
        <f>IF(VLOOKUP(AD196:AD196,#REF!,12,FALSE)&lt;0,0,VLOOKUP(AD196:AD196,#REF!,12,FALSE))</f>
      </c>
      <c r="AP196" s="19"/>
      <c r="AQ196" s="17"/>
      <c r="AR196" s="17"/>
      <c r="AS196" s="17"/>
      <c r="AT196" s="17"/>
      <c r="AU196" s="18"/>
      <c r="AV196" s="18"/>
      <c r="AW196" s="18"/>
      <c r="AX196" s="18"/>
      <c r="AY196" s="17"/>
      <c r="AZ196" s="17"/>
      <c r="BA196" s="20"/>
    </row>
    <row r="197" ht="13.75" customHeight="1">
      <c r="A197" s="16"/>
      <c r="B197" s="17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7"/>
      <c r="N197" s="17"/>
      <c r="O197" s="17"/>
      <c r="P197" s="17"/>
      <c r="Q197" s="17"/>
      <c r="R197" s="17"/>
      <c r="S197" s="17"/>
      <c r="T197" s="18"/>
      <c r="U197" s="18"/>
      <c r="V197" s="18"/>
      <c r="W197" s="18"/>
      <c r="X197" s="18"/>
      <c r="Y197" s="18"/>
      <c r="Z197" s="18"/>
      <c r="AA197" s="17"/>
      <c r="AB197" s="17"/>
      <c r="AC197" s="15"/>
      <c r="AD197" s="5">
        <v>196</v>
      </c>
      <c r="AE197" s="9">
        <f>VLOOKUP(AD197:AD197,'Rankings'!A1:T187,13,FALSE)</f>
      </c>
      <c r="AF197" s="9"/>
      <c r="AG197" s="9"/>
      <c r="AH197" s="7">
        <f>VLOOKUP(AE197:AE197,'WR'!B1:O204,4,FALSE)</f>
      </c>
      <c r="AI197" s="7">
        <f>VLOOKUP(AE197:AE197,'WR'!B1:O204,5,FALSE)</f>
      </c>
      <c r="AJ197" s="7">
        <f>VLOOKUP(AE197:AE197,'WR'!B1:O204,6,FALSE)</f>
      </c>
      <c r="AK197" s="7">
        <f>VLOOKUP(AE197:AE197,'WR'!B1:O204,7,FALSE)</f>
      </c>
      <c r="AL197" s="7">
        <f>VLOOKUP(AE197:AE197,'WR'!B1:O204,8,FALSE)</f>
      </c>
      <c r="AM197" s="7">
        <f>VLOOKUP(AE197:AE197,'WR'!B1:O204,9,FALSE)</f>
      </c>
      <c r="AN197" s="8">
        <f>VLOOKUP(AE197:AE197,'WR'!B1:O204,13,FALSE)</f>
      </c>
      <c r="AO197" s="9">
        <f>IF(VLOOKUP(AD197:AD197,#REF!,12,FALSE)&lt;0,0,VLOOKUP(AD197:AD197,#REF!,12,FALSE))</f>
      </c>
      <c r="AP197" s="19"/>
      <c r="AQ197" s="17"/>
      <c r="AR197" s="17"/>
      <c r="AS197" s="17"/>
      <c r="AT197" s="17"/>
      <c r="AU197" s="18"/>
      <c r="AV197" s="18"/>
      <c r="AW197" s="18"/>
      <c r="AX197" s="18"/>
      <c r="AY197" s="17"/>
      <c r="AZ197" s="17"/>
      <c r="BA197" s="20"/>
    </row>
    <row r="198" ht="13.75" customHeight="1">
      <c r="A198" s="16"/>
      <c r="B198" s="17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7"/>
      <c r="N198" s="17"/>
      <c r="O198" s="17"/>
      <c r="P198" s="17"/>
      <c r="Q198" s="17"/>
      <c r="R198" s="17"/>
      <c r="S198" s="17"/>
      <c r="T198" s="18"/>
      <c r="U198" s="18"/>
      <c r="V198" s="18"/>
      <c r="W198" s="18"/>
      <c r="X198" s="18"/>
      <c r="Y198" s="18"/>
      <c r="Z198" s="18"/>
      <c r="AA198" s="17"/>
      <c r="AB198" s="17"/>
      <c r="AC198" s="15"/>
      <c r="AD198" s="5">
        <v>197</v>
      </c>
      <c r="AE198" s="9">
        <f>VLOOKUP(AD198:AD198,'Rankings'!A1:T187,13,FALSE)</f>
      </c>
      <c r="AF198" s="9"/>
      <c r="AG198" s="9"/>
      <c r="AH198" s="7">
        <f>VLOOKUP(AE198:AE198,'WR'!B1:O204,4,FALSE)</f>
      </c>
      <c r="AI198" s="7">
        <f>VLOOKUP(AE198:AE198,'WR'!B1:O204,5,FALSE)</f>
      </c>
      <c r="AJ198" s="7">
        <f>VLOOKUP(AE198:AE198,'WR'!B1:O204,6,FALSE)</f>
      </c>
      <c r="AK198" s="7">
        <f>VLOOKUP(AE198:AE198,'WR'!B1:O204,7,FALSE)</f>
      </c>
      <c r="AL198" s="7">
        <f>VLOOKUP(AE198:AE198,'WR'!B1:O204,8,FALSE)</f>
      </c>
      <c r="AM198" s="7">
        <f>VLOOKUP(AE198:AE198,'WR'!B1:O204,9,FALSE)</f>
      </c>
      <c r="AN198" s="8">
        <f>VLOOKUP(AE198:AE198,'WR'!B1:O204,13,FALSE)</f>
      </c>
      <c r="AO198" s="9">
        <f>IF(VLOOKUP(AD198:AD198,#REF!,12,FALSE)&lt;0,0,VLOOKUP(AD198:AD198,#REF!,12,FALSE))</f>
      </c>
      <c r="AP198" s="19"/>
      <c r="AQ198" s="17"/>
      <c r="AR198" s="17"/>
      <c r="AS198" s="17"/>
      <c r="AT198" s="17"/>
      <c r="AU198" s="18"/>
      <c r="AV198" s="18"/>
      <c r="AW198" s="18"/>
      <c r="AX198" s="18"/>
      <c r="AY198" s="17"/>
      <c r="AZ198" s="17"/>
      <c r="BA198" s="20"/>
    </row>
    <row r="199" ht="13.75" customHeight="1">
      <c r="A199" s="16"/>
      <c r="B199" s="17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7"/>
      <c r="N199" s="17"/>
      <c r="O199" s="17"/>
      <c r="P199" s="17"/>
      <c r="Q199" s="17"/>
      <c r="R199" s="17"/>
      <c r="S199" s="17"/>
      <c r="T199" s="18"/>
      <c r="U199" s="18"/>
      <c r="V199" s="18"/>
      <c r="W199" s="18"/>
      <c r="X199" s="18"/>
      <c r="Y199" s="18"/>
      <c r="Z199" s="18"/>
      <c r="AA199" s="17"/>
      <c r="AB199" s="17"/>
      <c r="AC199" s="15"/>
      <c r="AD199" s="5">
        <v>198</v>
      </c>
      <c r="AE199" s="9">
        <f>VLOOKUP(AD199:AD199,'Rankings'!A1:T187,13,FALSE)</f>
      </c>
      <c r="AF199" s="9"/>
      <c r="AG199" s="9"/>
      <c r="AH199" s="7">
        <f>VLOOKUP(AE199:AE199,'WR'!B1:O204,4,FALSE)</f>
      </c>
      <c r="AI199" s="7">
        <f>VLOOKUP(AE199:AE199,'WR'!B1:O204,5,FALSE)</f>
      </c>
      <c r="AJ199" s="7">
        <f>VLOOKUP(AE199:AE199,'WR'!B1:O204,6,FALSE)</f>
      </c>
      <c r="AK199" s="7">
        <f>VLOOKUP(AE199:AE199,'WR'!B1:O204,7,FALSE)</f>
      </c>
      <c r="AL199" s="7">
        <f>VLOOKUP(AE199:AE199,'WR'!B1:O204,8,FALSE)</f>
      </c>
      <c r="AM199" s="7">
        <f>VLOOKUP(AE199:AE199,'WR'!B1:O204,9,FALSE)</f>
      </c>
      <c r="AN199" s="8">
        <f>VLOOKUP(AE199:AE199,'WR'!B1:O204,13,FALSE)</f>
      </c>
      <c r="AO199" s="9">
        <f>IF(VLOOKUP(AD199:AD199,#REF!,12,FALSE)&lt;0,0,VLOOKUP(AD199:AD199,#REF!,12,FALSE))</f>
      </c>
      <c r="AP199" s="19"/>
      <c r="AQ199" s="17"/>
      <c r="AR199" s="17"/>
      <c r="AS199" s="17"/>
      <c r="AT199" s="17"/>
      <c r="AU199" s="18"/>
      <c r="AV199" s="18"/>
      <c r="AW199" s="18"/>
      <c r="AX199" s="18"/>
      <c r="AY199" s="17"/>
      <c r="AZ199" s="17"/>
      <c r="BA199" s="20"/>
    </row>
    <row r="200" ht="13.75" customHeight="1">
      <c r="A200" s="16"/>
      <c r="B200" s="17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7"/>
      <c r="N200" s="17"/>
      <c r="O200" s="17"/>
      <c r="P200" s="17"/>
      <c r="Q200" s="17"/>
      <c r="R200" s="17"/>
      <c r="S200" s="17"/>
      <c r="T200" s="18"/>
      <c r="U200" s="18"/>
      <c r="V200" s="18"/>
      <c r="W200" s="18"/>
      <c r="X200" s="18"/>
      <c r="Y200" s="18"/>
      <c r="Z200" s="18"/>
      <c r="AA200" s="17"/>
      <c r="AB200" s="17"/>
      <c r="AC200" s="15"/>
      <c r="AD200" s="5">
        <v>199</v>
      </c>
      <c r="AE200" s="9">
        <f>VLOOKUP(AD200:AD200,'Rankings'!A1:T187,13,FALSE)</f>
      </c>
      <c r="AF200" s="9"/>
      <c r="AG200" s="9"/>
      <c r="AH200" s="7">
        <f>VLOOKUP(AE200:AE200,'WR'!B1:O204,4,FALSE)</f>
      </c>
      <c r="AI200" s="7">
        <f>VLOOKUP(AE200:AE200,'WR'!B1:O204,5,FALSE)</f>
      </c>
      <c r="AJ200" s="7">
        <f>VLOOKUP(AE200:AE200,'WR'!B1:O204,6,FALSE)</f>
      </c>
      <c r="AK200" s="7">
        <f>VLOOKUP(AE200:AE200,'WR'!B1:O204,7,FALSE)</f>
      </c>
      <c r="AL200" s="7">
        <f>VLOOKUP(AE200:AE200,'WR'!B1:O204,8,FALSE)</f>
      </c>
      <c r="AM200" s="7">
        <f>VLOOKUP(AE200:AE200,'WR'!B1:O204,9,FALSE)</f>
      </c>
      <c r="AN200" s="8">
        <f>VLOOKUP(AE200:AE200,'WR'!B1:O204,13,FALSE)</f>
      </c>
      <c r="AO200" s="9">
        <f>IF(VLOOKUP(AD200:AD200,#REF!,12,FALSE)&lt;0,0,VLOOKUP(AD200:AD200,#REF!,12,FALSE))</f>
      </c>
      <c r="AP200" s="19"/>
      <c r="AQ200" s="17"/>
      <c r="AR200" s="17"/>
      <c r="AS200" s="17"/>
      <c r="AT200" s="17"/>
      <c r="AU200" s="18"/>
      <c r="AV200" s="18"/>
      <c r="AW200" s="18"/>
      <c r="AX200" s="18"/>
      <c r="AY200" s="17"/>
      <c r="AZ200" s="17"/>
      <c r="BA200" s="20"/>
    </row>
    <row r="201" ht="13.75" customHeight="1">
      <c r="A201" s="16"/>
      <c r="B201" s="17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7"/>
      <c r="N201" s="17"/>
      <c r="O201" s="17"/>
      <c r="P201" s="17"/>
      <c r="Q201" s="17"/>
      <c r="R201" s="17"/>
      <c r="S201" s="17"/>
      <c r="T201" s="18"/>
      <c r="U201" s="18"/>
      <c r="V201" s="18"/>
      <c r="W201" s="18"/>
      <c r="X201" s="18"/>
      <c r="Y201" s="18"/>
      <c r="Z201" s="18"/>
      <c r="AA201" s="17"/>
      <c r="AB201" s="17"/>
      <c r="AC201" s="15"/>
      <c r="AD201" s="5">
        <v>200</v>
      </c>
      <c r="AE201" s="9">
        <f>VLOOKUP(AD201:AD201,'Rankings'!A1:T187,13,FALSE)</f>
      </c>
      <c r="AF201" s="9"/>
      <c r="AG201" s="9"/>
      <c r="AH201" s="7">
        <f>VLOOKUP(AE201:AE201,'WR'!B1:O204,4,FALSE)</f>
      </c>
      <c r="AI201" s="7">
        <f>VLOOKUP(AE201:AE201,'WR'!B1:O204,5,FALSE)</f>
      </c>
      <c r="AJ201" s="7">
        <f>VLOOKUP(AE201:AE201,'WR'!B1:O204,6,FALSE)</f>
      </c>
      <c r="AK201" s="7">
        <f>VLOOKUP(AE201:AE201,'WR'!B1:O204,7,FALSE)</f>
      </c>
      <c r="AL201" s="7">
        <f>VLOOKUP(AE201:AE201,'WR'!B1:O204,8,FALSE)</f>
      </c>
      <c r="AM201" s="7">
        <f>VLOOKUP(AE201:AE201,'WR'!B1:O204,9,FALSE)</f>
      </c>
      <c r="AN201" s="8">
        <f>VLOOKUP(AE201:AE201,'WR'!B1:O204,13,FALSE)</f>
      </c>
      <c r="AO201" s="9">
        <f>IF(VLOOKUP(AD201:AD201,#REF!,12,FALSE)&lt;0,0,VLOOKUP(AD201:AD201,#REF!,12,FALSE))</f>
      </c>
      <c r="AP201" s="19"/>
      <c r="AQ201" s="17"/>
      <c r="AR201" s="17"/>
      <c r="AS201" s="17"/>
      <c r="AT201" s="17"/>
      <c r="AU201" s="18"/>
      <c r="AV201" s="18"/>
      <c r="AW201" s="18"/>
      <c r="AX201" s="18"/>
      <c r="AY201" s="17"/>
      <c r="AZ201" s="17"/>
      <c r="BA201" s="20"/>
    </row>
    <row r="202" ht="13.75" customHeight="1">
      <c r="A202" s="16"/>
      <c r="B202" s="17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7"/>
      <c r="N202" s="17"/>
      <c r="O202" s="17"/>
      <c r="P202" s="17"/>
      <c r="Q202" s="17"/>
      <c r="R202" s="17"/>
      <c r="S202" s="17"/>
      <c r="T202" s="18"/>
      <c r="U202" s="18"/>
      <c r="V202" s="18"/>
      <c r="W202" s="18"/>
      <c r="X202" s="18"/>
      <c r="Y202" s="18"/>
      <c r="Z202" s="18"/>
      <c r="AA202" s="17"/>
      <c r="AB202" s="17"/>
      <c r="AC202" s="15"/>
      <c r="AD202" s="5">
        <v>201</v>
      </c>
      <c r="AE202" s="9">
        <f>VLOOKUP(AD202:AD202,'Rankings'!A1:T187,13,FALSE)</f>
      </c>
      <c r="AF202" s="9"/>
      <c r="AG202" s="9"/>
      <c r="AH202" s="7">
        <f>VLOOKUP(AE202:AE202,'WR'!B1:O204,4,FALSE)</f>
      </c>
      <c r="AI202" s="7">
        <f>VLOOKUP(AE202:AE202,'WR'!B1:O204,5,FALSE)</f>
      </c>
      <c r="AJ202" s="7">
        <f>VLOOKUP(AE202:AE202,'WR'!B1:O204,6,FALSE)</f>
      </c>
      <c r="AK202" s="7">
        <f>VLOOKUP(AE202:AE202,'WR'!B1:O204,7,FALSE)</f>
      </c>
      <c r="AL202" s="7">
        <f>VLOOKUP(AE202:AE202,'WR'!B1:O204,8,FALSE)</f>
      </c>
      <c r="AM202" s="7">
        <f>VLOOKUP(AE202:AE202,'WR'!B1:O204,9,FALSE)</f>
      </c>
      <c r="AN202" s="8">
        <f>VLOOKUP(AE202:AE202,'WR'!B1:O204,13,FALSE)</f>
      </c>
      <c r="AO202" s="9">
        <f>IF(VLOOKUP(AD202:AD202,#REF!,12,FALSE)&lt;0,0,VLOOKUP(AD202:AD202,#REF!,12,FALSE))</f>
      </c>
      <c r="AP202" s="19"/>
      <c r="AQ202" s="17"/>
      <c r="AR202" s="17"/>
      <c r="AS202" s="17"/>
      <c r="AT202" s="17"/>
      <c r="AU202" s="18"/>
      <c r="AV202" s="18"/>
      <c r="AW202" s="18"/>
      <c r="AX202" s="18"/>
      <c r="AY202" s="17"/>
      <c r="AZ202" s="17"/>
      <c r="BA202" s="20"/>
    </row>
    <row r="203" ht="13.75" customHeight="1">
      <c r="A203" s="16"/>
      <c r="B203" s="17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7"/>
      <c r="N203" s="17"/>
      <c r="O203" s="17"/>
      <c r="P203" s="17"/>
      <c r="Q203" s="17"/>
      <c r="R203" s="17"/>
      <c r="S203" s="17"/>
      <c r="T203" s="18"/>
      <c r="U203" s="18"/>
      <c r="V203" s="18"/>
      <c r="W203" s="18"/>
      <c r="X203" s="18"/>
      <c r="Y203" s="18"/>
      <c r="Z203" s="18"/>
      <c r="AA203" s="17"/>
      <c r="AB203" s="17"/>
      <c r="AC203" s="15"/>
      <c r="AD203" s="5">
        <v>202</v>
      </c>
      <c r="AE203" s="9">
        <f>VLOOKUP(AD203:AD203,'Rankings'!A1:T187,13,FALSE)</f>
      </c>
      <c r="AF203" s="9"/>
      <c r="AG203" s="9"/>
      <c r="AH203" s="7">
        <f>VLOOKUP(AE203:AE203,'WR'!B1:O204,4,FALSE)</f>
      </c>
      <c r="AI203" s="7">
        <f>VLOOKUP(AE203:AE203,'WR'!B1:O204,5,FALSE)</f>
      </c>
      <c r="AJ203" s="7">
        <f>VLOOKUP(AE203:AE203,'WR'!B1:O204,6,FALSE)</f>
      </c>
      <c r="AK203" s="7">
        <f>VLOOKUP(AE203:AE203,'WR'!B1:O204,7,FALSE)</f>
      </c>
      <c r="AL203" s="7">
        <f>VLOOKUP(AE203:AE203,'WR'!B1:O204,8,FALSE)</f>
      </c>
      <c r="AM203" s="7">
        <f>VLOOKUP(AE203:AE203,'WR'!B1:O204,9,FALSE)</f>
      </c>
      <c r="AN203" s="8">
        <f>VLOOKUP(AE203:AE203,'WR'!B1:O204,13,FALSE)</f>
      </c>
      <c r="AO203" s="9">
        <f>IF(VLOOKUP(AD203:AD203,#REF!,12,FALSE)&lt;0,0,VLOOKUP(AD203:AD203,#REF!,12,FALSE))</f>
      </c>
      <c r="AP203" s="19"/>
      <c r="AQ203" s="17"/>
      <c r="AR203" s="17"/>
      <c r="AS203" s="17"/>
      <c r="AT203" s="17"/>
      <c r="AU203" s="18"/>
      <c r="AV203" s="18"/>
      <c r="AW203" s="18"/>
      <c r="AX203" s="18"/>
      <c r="AY203" s="17"/>
      <c r="AZ203" s="17"/>
      <c r="BA203" s="20"/>
    </row>
    <row r="204" ht="13.75" customHeight="1">
      <c r="A204" s="16"/>
      <c r="B204" s="17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7"/>
      <c r="N204" s="17"/>
      <c r="O204" s="17"/>
      <c r="P204" s="17"/>
      <c r="Q204" s="17"/>
      <c r="R204" s="17"/>
      <c r="S204" s="17"/>
      <c r="T204" s="18"/>
      <c r="U204" s="18"/>
      <c r="V204" s="18"/>
      <c r="W204" s="18"/>
      <c r="X204" s="18"/>
      <c r="Y204" s="18"/>
      <c r="Z204" s="18"/>
      <c r="AA204" s="17"/>
      <c r="AB204" s="17"/>
      <c r="AC204" s="15"/>
      <c r="AD204" s="5">
        <v>203</v>
      </c>
      <c r="AE204" s="9">
        <f>VLOOKUP(AD204:AD204,'Rankings'!A1:T187,13,FALSE)</f>
      </c>
      <c r="AF204" s="9"/>
      <c r="AG204" s="9"/>
      <c r="AH204" s="7">
        <f>VLOOKUP(AE204:AE204,'WR'!B1:O204,4,FALSE)</f>
      </c>
      <c r="AI204" s="7">
        <f>VLOOKUP(AE204:AE204,'WR'!B1:O204,5,FALSE)</f>
      </c>
      <c r="AJ204" s="7">
        <f>VLOOKUP(AE204:AE204,'WR'!B1:O204,6,FALSE)</f>
      </c>
      <c r="AK204" s="7">
        <f>VLOOKUP(AE204:AE204,'WR'!B1:O204,7,FALSE)</f>
      </c>
      <c r="AL204" s="7">
        <f>VLOOKUP(AE204:AE204,'WR'!B1:O204,8,FALSE)</f>
      </c>
      <c r="AM204" s="7">
        <f>VLOOKUP(AE204:AE204,'WR'!B1:O204,9,FALSE)</f>
      </c>
      <c r="AN204" s="8">
        <f>VLOOKUP(AE204:AE204,'WR'!B1:O204,13,FALSE)</f>
      </c>
      <c r="AO204" s="9">
        <f>IF(VLOOKUP(AD204:AD204,#REF!,12,FALSE)&lt;0,0,VLOOKUP(AD204:AD204,#REF!,12,FALSE))</f>
      </c>
      <c r="AP204" s="19"/>
      <c r="AQ204" s="17"/>
      <c r="AR204" s="17"/>
      <c r="AS204" s="17"/>
      <c r="AT204" s="17"/>
      <c r="AU204" s="18"/>
      <c r="AV204" s="18"/>
      <c r="AW204" s="18"/>
      <c r="AX204" s="18"/>
      <c r="AY204" s="17"/>
      <c r="AZ204" s="17"/>
      <c r="BA204" s="20"/>
    </row>
    <row r="205" ht="13.75" customHeight="1">
      <c r="A205" s="16"/>
      <c r="B205" s="17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7"/>
      <c r="N205" s="17"/>
      <c r="O205" s="17"/>
      <c r="P205" s="17"/>
      <c r="Q205" s="17"/>
      <c r="R205" s="17"/>
      <c r="S205" s="17"/>
      <c r="T205" s="18"/>
      <c r="U205" s="18"/>
      <c r="V205" s="18"/>
      <c r="W205" s="18"/>
      <c r="X205" s="18"/>
      <c r="Y205" s="18"/>
      <c r="Z205" s="18"/>
      <c r="AA205" s="17"/>
      <c r="AB205" s="17"/>
      <c r="AC205" s="15"/>
      <c r="AD205" s="5">
        <v>204</v>
      </c>
      <c r="AE205" s="9">
        <f>VLOOKUP(AD205:AD205,'Rankings'!A1:T187,13,FALSE)</f>
      </c>
      <c r="AF205" s="9"/>
      <c r="AG205" s="9"/>
      <c r="AH205" s="7">
        <f>VLOOKUP(AE205:AE205,'WR'!B1:O204,4,FALSE)</f>
      </c>
      <c r="AI205" s="7">
        <f>VLOOKUP(AE205:AE205,'WR'!B1:O204,5,FALSE)</f>
      </c>
      <c r="AJ205" s="7">
        <f>VLOOKUP(AE205:AE205,'WR'!B1:O204,6,FALSE)</f>
      </c>
      <c r="AK205" s="7">
        <f>VLOOKUP(AE205:AE205,'WR'!B1:O204,7,FALSE)</f>
      </c>
      <c r="AL205" s="7">
        <f>VLOOKUP(AE205:AE205,'WR'!B1:O204,8,FALSE)</f>
      </c>
      <c r="AM205" s="7">
        <f>VLOOKUP(AE205:AE205,'WR'!B1:O204,9,FALSE)</f>
      </c>
      <c r="AN205" s="8">
        <f>VLOOKUP(AE205:AE205,'WR'!B1:O204,13,FALSE)</f>
      </c>
      <c r="AO205" s="9">
        <f>IF(VLOOKUP(AD205:AD205,#REF!,12,FALSE)&lt;0,0,VLOOKUP(AD205:AD205,#REF!,12,FALSE))</f>
      </c>
      <c r="AP205" s="19"/>
      <c r="AQ205" s="17"/>
      <c r="AR205" s="17"/>
      <c r="AS205" s="17"/>
      <c r="AT205" s="17"/>
      <c r="AU205" s="18"/>
      <c r="AV205" s="18"/>
      <c r="AW205" s="18"/>
      <c r="AX205" s="18"/>
      <c r="AY205" s="17"/>
      <c r="AZ205" s="17"/>
      <c r="BA205" s="20"/>
    </row>
    <row r="206" ht="13.75" customHeight="1">
      <c r="A206" s="16"/>
      <c r="B206" s="17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7"/>
      <c r="N206" s="17"/>
      <c r="O206" s="17"/>
      <c r="P206" s="17"/>
      <c r="Q206" s="17"/>
      <c r="R206" s="17"/>
      <c r="S206" s="17"/>
      <c r="T206" s="18"/>
      <c r="U206" s="18"/>
      <c r="V206" s="18"/>
      <c r="W206" s="18"/>
      <c r="X206" s="18"/>
      <c r="Y206" s="18"/>
      <c r="Z206" s="18"/>
      <c r="AA206" s="17"/>
      <c r="AB206" s="17"/>
      <c r="AC206" s="15"/>
      <c r="AD206" s="5">
        <v>205</v>
      </c>
      <c r="AE206" s="9">
        <f>VLOOKUP(AD206:AD206,'Rankings'!A1:T187,13,FALSE)</f>
      </c>
      <c r="AF206" s="9"/>
      <c r="AG206" s="9"/>
      <c r="AH206" s="7">
        <f>VLOOKUP(AE206:AE206,'WR'!B1:O204,4,FALSE)</f>
      </c>
      <c r="AI206" s="7">
        <f>VLOOKUP(AE206:AE206,'WR'!B1:O204,5,FALSE)</f>
      </c>
      <c r="AJ206" s="7">
        <f>VLOOKUP(AE206:AE206,'WR'!B1:O204,6,FALSE)</f>
      </c>
      <c r="AK206" s="7">
        <f>VLOOKUP(AE206:AE206,'WR'!B1:O204,7,FALSE)</f>
      </c>
      <c r="AL206" s="7">
        <f>VLOOKUP(AE206:AE206,'WR'!B1:O204,8,FALSE)</f>
      </c>
      <c r="AM206" s="7">
        <f>VLOOKUP(AE206:AE206,'WR'!B1:O204,9,FALSE)</f>
      </c>
      <c r="AN206" s="8">
        <f>VLOOKUP(AE206:AE206,'WR'!B1:O204,13,FALSE)</f>
      </c>
      <c r="AO206" s="9">
        <f>IF(VLOOKUP(AD206:AD206,#REF!,12,FALSE)&lt;0,0,VLOOKUP(AD206:AD206,#REF!,12,FALSE))</f>
      </c>
      <c r="AP206" s="19"/>
      <c r="AQ206" s="17"/>
      <c r="AR206" s="17"/>
      <c r="AS206" s="17"/>
      <c r="AT206" s="17"/>
      <c r="AU206" s="18"/>
      <c r="AV206" s="18"/>
      <c r="AW206" s="18"/>
      <c r="AX206" s="18"/>
      <c r="AY206" s="17"/>
      <c r="AZ206" s="17"/>
      <c r="BA206" s="20"/>
    </row>
    <row r="207" ht="13.75" customHeight="1">
      <c r="A207" s="16"/>
      <c r="B207" s="17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7"/>
      <c r="N207" s="17"/>
      <c r="O207" s="17"/>
      <c r="P207" s="17"/>
      <c r="Q207" s="17"/>
      <c r="R207" s="17"/>
      <c r="S207" s="17"/>
      <c r="T207" s="18"/>
      <c r="U207" s="18"/>
      <c r="V207" s="18"/>
      <c r="W207" s="18"/>
      <c r="X207" s="18"/>
      <c r="Y207" s="18"/>
      <c r="Z207" s="18"/>
      <c r="AA207" s="17"/>
      <c r="AB207" s="17"/>
      <c r="AC207" s="15"/>
      <c r="AD207" s="5">
        <v>206</v>
      </c>
      <c r="AE207" s="9">
        <f>VLOOKUP(AD207:AD207,'Rankings'!A1:T187,13,FALSE)</f>
      </c>
      <c r="AF207" s="9"/>
      <c r="AG207" s="9"/>
      <c r="AH207" s="7">
        <f>VLOOKUP(AE207:AE207,'WR'!B1:O204,4,FALSE)</f>
      </c>
      <c r="AI207" s="7">
        <f>VLOOKUP(AE207:AE207,'WR'!B1:O204,5,FALSE)</f>
      </c>
      <c r="AJ207" s="7">
        <f>VLOOKUP(AE207:AE207,'WR'!B1:O204,6,FALSE)</f>
      </c>
      <c r="AK207" s="7">
        <f>VLOOKUP(AE207:AE207,'WR'!B1:O204,7,FALSE)</f>
      </c>
      <c r="AL207" s="7">
        <f>VLOOKUP(AE207:AE207,'WR'!B1:O204,8,FALSE)</f>
      </c>
      <c r="AM207" s="7">
        <f>VLOOKUP(AE207:AE207,'WR'!B1:O204,9,FALSE)</f>
      </c>
      <c r="AN207" s="8">
        <f>VLOOKUP(AE207:AE207,'WR'!B1:O204,13,FALSE)</f>
      </c>
      <c r="AO207" s="9">
        <f>IF(VLOOKUP(AD207:AD207,#REF!,12,FALSE)&lt;0,0,VLOOKUP(AD207:AD207,#REF!,12,FALSE))</f>
      </c>
      <c r="AP207" s="19"/>
      <c r="AQ207" s="17"/>
      <c r="AR207" s="17"/>
      <c r="AS207" s="17"/>
      <c r="AT207" s="17"/>
      <c r="AU207" s="18"/>
      <c r="AV207" s="18"/>
      <c r="AW207" s="18"/>
      <c r="AX207" s="18"/>
      <c r="AY207" s="17"/>
      <c r="AZ207" s="17"/>
      <c r="BA207" s="20"/>
    </row>
    <row r="208" ht="13.75" customHeight="1">
      <c r="A208" s="16"/>
      <c r="B208" s="17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7"/>
      <c r="N208" s="17"/>
      <c r="O208" s="17"/>
      <c r="P208" s="17"/>
      <c r="Q208" s="17"/>
      <c r="R208" s="17"/>
      <c r="S208" s="17"/>
      <c r="T208" s="18"/>
      <c r="U208" s="18"/>
      <c r="V208" s="18"/>
      <c r="W208" s="18"/>
      <c r="X208" s="18"/>
      <c r="Y208" s="18"/>
      <c r="Z208" s="18"/>
      <c r="AA208" s="17"/>
      <c r="AB208" s="17"/>
      <c r="AC208" s="15"/>
      <c r="AD208" s="5">
        <v>207</v>
      </c>
      <c r="AE208" s="9">
        <f>VLOOKUP(AD208:AD208,'Rankings'!A1:T187,13,FALSE)</f>
      </c>
      <c r="AF208" s="9"/>
      <c r="AG208" s="9"/>
      <c r="AH208" s="7">
        <f>VLOOKUP(AE208:AE208,'WR'!B1:O204,4,FALSE)</f>
      </c>
      <c r="AI208" s="7">
        <f>VLOOKUP(AE208:AE208,'WR'!B1:O204,5,FALSE)</f>
      </c>
      <c r="AJ208" s="7">
        <f>VLOOKUP(AE208:AE208,'WR'!B1:O204,6,FALSE)</f>
      </c>
      <c r="AK208" s="7">
        <f>VLOOKUP(AE208:AE208,'WR'!B1:O204,7,FALSE)</f>
      </c>
      <c r="AL208" s="7">
        <f>VLOOKUP(AE208:AE208,'WR'!B1:O204,8,FALSE)</f>
      </c>
      <c r="AM208" s="7">
        <f>VLOOKUP(AE208:AE208,'WR'!B1:O204,9,FALSE)</f>
      </c>
      <c r="AN208" s="8">
        <f>VLOOKUP(AE208:AE208,'WR'!B1:O204,13,FALSE)</f>
      </c>
      <c r="AO208" s="9">
        <f>IF(VLOOKUP(AD208:AD208,#REF!,12,FALSE)&lt;0,0,VLOOKUP(AD208:AD208,#REF!,12,FALSE))</f>
      </c>
      <c r="AP208" s="19"/>
      <c r="AQ208" s="17"/>
      <c r="AR208" s="17"/>
      <c r="AS208" s="17"/>
      <c r="AT208" s="17"/>
      <c r="AU208" s="18"/>
      <c r="AV208" s="18"/>
      <c r="AW208" s="18"/>
      <c r="AX208" s="18"/>
      <c r="AY208" s="17"/>
      <c r="AZ208" s="17"/>
      <c r="BA208" s="20"/>
    </row>
    <row r="209" ht="13.75" customHeight="1">
      <c r="A209" s="16"/>
      <c r="B209" s="17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7"/>
      <c r="N209" s="17"/>
      <c r="O209" s="17"/>
      <c r="P209" s="17"/>
      <c r="Q209" s="17"/>
      <c r="R209" s="17"/>
      <c r="S209" s="17"/>
      <c r="T209" s="18"/>
      <c r="U209" s="18"/>
      <c r="V209" s="18"/>
      <c r="W209" s="18"/>
      <c r="X209" s="18"/>
      <c r="Y209" s="18"/>
      <c r="Z209" s="18"/>
      <c r="AA209" s="17"/>
      <c r="AB209" s="17"/>
      <c r="AC209" s="15"/>
      <c r="AD209" s="5">
        <v>208</v>
      </c>
      <c r="AE209" s="9">
        <f>VLOOKUP(AD209:AD209,'Rankings'!A1:T187,13,FALSE)</f>
      </c>
      <c r="AF209" s="9"/>
      <c r="AG209" s="9"/>
      <c r="AH209" s="7">
        <f>VLOOKUP(AE209:AE209,'WR'!B1:O204,4,FALSE)</f>
      </c>
      <c r="AI209" s="7">
        <f>VLOOKUP(AE209:AE209,'WR'!B1:O204,5,FALSE)</f>
      </c>
      <c r="AJ209" s="7">
        <f>VLOOKUP(AE209:AE209,'WR'!B1:O204,6,FALSE)</f>
      </c>
      <c r="AK209" s="7">
        <f>VLOOKUP(AE209:AE209,'WR'!B1:O204,7,FALSE)</f>
      </c>
      <c r="AL209" s="7">
        <f>VLOOKUP(AE209:AE209,'WR'!B1:O204,8,FALSE)</f>
      </c>
      <c r="AM209" s="7">
        <f>VLOOKUP(AE209:AE209,'WR'!B1:O204,9,FALSE)</f>
      </c>
      <c r="AN209" s="8">
        <f>VLOOKUP(AE209:AE209,'WR'!B1:O204,13,FALSE)</f>
      </c>
      <c r="AO209" s="9">
        <f>IF(VLOOKUP(AD209:AD209,#REF!,12,FALSE)&lt;0,0,VLOOKUP(AD209:AD209,#REF!,12,FALSE))</f>
      </c>
      <c r="AP209" s="19"/>
      <c r="AQ209" s="17"/>
      <c r="AR209" s="17"/>
      <c r="AS209" s="17"/>
      <c r="AT209" s="17"/>
      <c r="AU209" s="18"/>
      <c r="AV209" s="18"/>
      <c r="AW209" s="18"/>
      <c r="AX209" s="18"/>
      <c r="AY209" s="17"/>
      <c r="AZ209" s="17"/>
      <c r="BA209" s="20"/>
    </row>
    <row r="210" ht="13.75" customHeight="1">
      <c r="A210" s="16"/>
      <c r="B210" s="17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7"/>
      <c r="N210" s="17"/>
      <c r="O210" s="17"/>
      <c r="P210" s="17"/>
      <c r="Q210" s="17"/>
      <c r="R210" s="17"/>
      <c r="S210" s="17"/>
      <c r="T210" s="18"/>
      <c r="U210" s="18"/>
      <c r="V210" s="18"/>
      <c r="W210" s="18"/>
      <c r="X210" s="18"/>
      <c r="Y210" s="18"/>
      <c r="Z210" s="18"/>
      <c r="AA210" s="17"/>
      <c r="AB210" s="17"/>
      <c r="AC210" s="15"/>
      <c r="AD210" s="5">
        <v>209</v>
      </c>
      <c r="AE210" s="9">
        <f>VLOOKUP(AD210:AD210,'Rankings'!A1:T187,13,FALSE)</f>
      </c>
      <c r="AF210" s="9"/>
      <c r="AG210" s="9"/>
      <c r="AH210" s="7">
        <f>VLOOKUP(AE210:AE210,'WR'!B1:O204,4,FALSE)</f>
      </c>
      <c r="AI210" s="7">
        <f>VLOOKUP(AE210:AE210,'WR'!B1:O204,5,FALSE)</f>
      </c>
      <c r="AJ210" s="7">
        <f>VLOOKUP(AE210:AE210,'WR'!B1:O204,6,FALSE)</f>
      </c>
      <c r="AK210" s="7">
        <f>VLOOKUP(AE210:AE210,'WR'!B1:O204,7,FALSE)</f>
      </c>
      <c r="AL210" s="7">
        <f>VLOOKUP(AE210:AE210,'WR'!B1:O204,8,FALSE)</f>
      </c>
      <c r="AM210" s="7">
        <f>VLOOKUP(AE210:AE210,'WR'!B1:O204,9,FALSE)</f>
      </c>
      <c r="AN210" s="8">
        <f>VLOOKUP(AE210:AE210,'WR'!B1:O204,13,FALSE)</f>
      </c>
      <c r="AO210" s="9">
        <f>IF(VLOOKUP(AD210:AD210,#REF!,12,FALSE)&lt;0,0,VLOOKUP(AD210:AD210,#REF!,12,FALSE))</f>
      </c>
      <c r="AP210" s="19"/>
      <c r="AQ210" s="17"/>
      <c r="AR210" s="17"/>
      <c r="AS210" s="17"/>
      <c r="AT210" s="17"/>
      <c r="AU210" s="18"/>
      <c r="AV210" s="18"/>
      <c r="AW210" s="18"/>
      <c r="AX210" s="18"/>
      <c r="AY210" s="17"/>
      <c r="AZ210" s="17"/>
      <c r="BA210" s="20"/>
    </row>
    <row r="211" ht="13.75" customHeight="1">
      <c r="A211" s="16"/>
      <c r="B211" s="17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7"/>
      <c r="N211" s="17"/>
      <c r="O211" s="17"/>
      <c r="P211" s="17"/>
      <c r="Q211" s="17"/>
      <c r="R211" s="17"/>
      <c r="S211" s="17"/>
      <c r="T211" s="18"/>
      <c r="U211" s="18"/>
      <c r="V211" s="18"/>
      <c r="W211" s="18"/>
      <c r="X211" s="18"/>
      <c r="Y211" s="18"/>
      <c r="Z211" s="18"/>
      <c r="AA211" s="17"/>
      <c r="AB211" s="17"/>
      <c r="AC211" s="15"/>
      <c r="AD211" s="5">
        <v>210</v>
      </c>
      <c r="AE211" s="9">
        <f>VLOOKUP(AD211:AD211,'Rankings'!A1:T187,13,FALSE)</f>
      </c>
      <c r="AF211" s="9"/>
      <c r="AG211" s="9"/>
      <c r="AH211" s="7">
        <f>VLOOKUP(AE211:AE211,'WR'!B1:O204,4,FALSE)</f>
      </c>
      <c r="AI211" s="7">
        <f>VLOOKUP(AE211:AE211,'WR'!B1:O204,5,FALSE)</f>
      </c>
      <c r="AJ211" s="7">
        <f>VLOOKUP(AE211:AE211,'WR'!B1:O204,6,FALSE)</f>
      </c>
      <c r="AK211" s="7">
        <f>VLOOKUP(AE211:AE211,'WR'!B1:O204,7,FALSE)</f>
      </c>
      <c r="AL211" s="7">
        <f>VLOOKUP(AE211:AE211,'WR'!B1:O204,8,FALSE)</f>
      </c>
      <c r="AM211" s="7">
        <f>VLOOKUP(AE211:AE211,'WR'!B1:O204,9,FALSE)</f>
      </c>
      <c r="AN211" s="8">
        <f>VLOOKUP(AE211:AE211,'WR'!B1:O204,13,FALSE)</f>
      </c>
      <c r="AO211" s="9">
        <f>IF(VLOOKUP(AD211:AD211,#REF!,12,FALSE)&lt;0,0,VLOOKUP(AD211:AD211,#REF!,12,FALSE))</f>
      </c>
      <c r="AP211" s="19"/>
      <c r="AQ211" s="17"/>
      <c r="AR211" s="17"/>
      <c r="AS211" s="17"/>
      <c r="AT211" s="17"/>
      <c r="AU211" s="18"/>
      <c r="AV211" s="18"/>
      <c r="AW211" s="18"/>
      <c r="AX211" s="18"/>
      <c r="AY211" s="17"/>
      <c r="AZ211" s="17"/>
      <c r="BA211" s="20"/>
    </row>
    <row r="212" ht="13.75" customHeight="1">
      <c r="A212" s="16"/>
      <c r="B212" s="17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7"/>
      <c r="N212" s="17"/>
      <c r="O212" s="17"/>
      <c r="P212" s="17"/>
      <c r="Q212" s="17"/>
      <c r="R212" s="17"/>
      <c r="S212" s="17"/>
      <c r="T212" s="18"/>
      <c r="U212" s="18"/>
      <c r="V212" s="18"/>
      <c r="W212" s="18"/>
      <c r="X212" s="18"/>
      <c r="Y212" s="18"/>
      <c r="Z212" s="18"/>
      <c r="AA212" s="17"/>
      <c r="AB212" s="17"/>
      <c r="AC212" s="15"/>
      <c r="AD212" s="5">
        <v>211</v>
      </c>
      <c r="AE212" s="9">
        <f>VLOOKUP(AD212:AD212,'Rankings'!A1:T187,13,FALSE)</f>
      </c>
      <c r="AF212" s="9"/>
      <c r="AG212" s="9"/>
      <c r="AH212" s="7">
        <f>VLOOKUP(AE212:AE212,'WR'!B1:O204,4,FALSE)</f>
      </c>
      <c r="AI212" s="7">
        <f>VLOOKUP(AE212:AE212,'WR'!B1:O204,5,FALSE)</f>
      </c>
      <c r="AJ212" s="7">
        <f>VLOOKUP(AE212:AE212,'WR'!B1:O204,6,FALSE)</f>
      </c>
      <c r="AK212" s="7">
        <f>VLOOKUP(AE212:AE212,'WR'!B1:O204,7,FALSE)</f>
      </c>
      <c r="AL212" s="7">
        <f>VLOOKUP(AE212:AE212,'WR'!B1:O204,8,FALSE)</f>
      </c>
      <c r="AM212" s="7">
        <f>VLOOKUP(AE212:AE212,'WR'!B1:O204,9,FALSE)</f>
      </c>
      <c r="AN212" s="8">
        <f>VLOOKUP(AE212:AE212,'WR'!B1:O204,13,FALSE)</f>
      </c>
      <c r="AO212" s="9">
        <f>IF(VLOOKUP(AD212:AD212,#REF!,12,FALSE)&lt;0,0,VLOOKUP(AD212:AD212,#REF!,12,FALSE))</f>
      </c>
      <c r="AP212" s="19"/>
      <c r="AQ212" s="17"/>
      <c r="AR212" s="17"/>
      <c r="AS212" s="17"/>
      <c r="AT212" s="17"/>
      <c r="AU212" s="18"/>
      <c r="AV212" s="18"/>
      <c r="AW212" s="18"/>
      <c r="AX212" s="18"/>
      <c r="AY212" s="17"/>
      <c r="AZ212" s="17"/>
      <c r="BA212" s="20"/>
    </row>
    <row r="213" ht="13.75" customHeight="1">
      <c r="A213" s="16"/>
      <c r="B213" s="17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7"/>
      <c r="N213" s="17"/>
      <c r="O213" s="17"/>
      <c r="P213" s="17"/>
      <c r="Q213" s="17"/>
      <c r="R213" s="17"/>
      <c r="S213" s="17"/>
      <c r="T213" s="18"/>
      <c r="U213" s="18"/>
      <c r="V213" s="18"/>
      <c r="W213" s="18"/>
      <c r="X213" s="18"/>
      <c r="Y213" s="18"/>
      <c r="Z213" s="18"/>
      <c r="AA213" s="17"/>
      <c r="AB213" s="17"/>
      <c r="AC213" s="15"/>
      <c r="AD213" s="5">
        <v>212</v>
      </c>
      <c r="AE213" s="9">
        <f>VLOOKUP(AD213:AD213,'Rankings'!A1:T187,13,FALSE)</f>
      </c>
      <c r="AF213" s="9"/>
      <c r="AG213" s="9"/>
      <c r="AH213" s="7">
        <f>VLOOKUP(AE213:AE213,'WR'!B1:O204,4,FALSE)</f>
      </c>
      <c r="AI213" s="7">
        <f>VLOOKUP(AE213:AE213,'WR'!B1:O204,5,FALSE)</f>
      </c>
      <c r="AJ213" s="7">
        <f>VLOOKUP(AE213:AE213,'WR'!B1:O204,6,FALSE)</f>
      </c>
      <c r="AK213" s="7">
        <f>VLOOKUP(AE213:AE213,'WR'!B1:O204,7,FALSE)</f>
      </c>
      <c r="AL213" s="7">
        <f>VLOOKUP(AE213:AE213,'WR'!B1:O204,8,FALSE)</f>
      </c>
      <c r="AM213" s="7">
        <f>VLOOKUP(AE213:AE213,'WR'!B1:O204,9,FALSE)</f>
      </c>
      <c r="AN213" s="8">
        <f>VLOOKUP(AE213:AE213,'WR'!B1:O204,13,FALSE)</f>
      </c>
      <c r="AO213" s="9">
        <f>IF(VLOOKUP(AD213:AD213,#REF!,12,FALSE)&lt;0,0,VLOOKUP(AD213:AD213,#REF!,12,FALSE))</f>
      </c>
      <c r="AP213" s="19"/>
      <c r="AQ213" s="17"/>
      <c r="AR213" s="17"/>
      <c r="AS213" s="17"/>
      <c r="AT213" s="17"/>
      <c r="AU213" s="18"/>
      <c r="AV213" s="18"/>
      <c r="AW213" s="18"/>
      <c r="AX213" s="18"/>
      <c r="AY213" s="17"/>
      <c r="AZ213" s="17"/>
      <c r="BA213" s="20"/>
    </row>
    <row r="214" ht="13.75" customHeight="1">
      <c r="A214" s="16"/>
      <c r="B214" s="17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7"/>
      <c r="N214" s="17"/>
      <c r="O214" s="17"/>
      <c r="P214" s="17"/>
      <c r="Q214" s="17"/>
      <c r="R214" s="17"/>
      <c r="S214" s="17"/>
      <c r="T214" s="18"/>
      <c r="U214" s="18"/>
      <c r="V214" s="18"/>
      <c r="W214" s="18"/>
      <c r="X214" s="18"/>
      <c r="Y214" s="18"/>
      <c r="Z214" s="18"/>
      <c r="AA214" s="17"/>
      <c r="AB214" s="17"/>
      <c r="AC214" s="15"/>
      <c r="AD214" s="5">
        <v>213</v>
      </c>
      <c r="AE214" s="9">
        <f>VLOOKUP(AD214:AD214,'Rankings'!A1:T187,13,FALSE)</f>
      </c>
      <c r="AF214" s="9"/>
      <c r="AG214" s="9"/>
      <c r="AH214" s="7">
        <f>VLOOKUP(AE214:AE214,'WR'!B1:O204,4,FALSE)</f>
      </c>
      <c r="AI214" s="7">
        <f>VLOOKUP(AE214:AE214,'WR'!B1:O204,5,FALSE)</f>
      </c>
      <c r="AJ214" s="7">
        <f>VLOOKUP(AE214:AE214,'WR'!B1:O204,6,FALSE)</f>
      </c>
      <c r="AK214" s="7">
        <f>VLOOKUP(AE214:AE214,'WR'!B1:O204,7,FALSE)</f>
      </c>
      <c r="AL214" s="7">
        <f>VLOOKUP(AE214:AE214,'WR'!B1:O204,8,FALSE)</f>
      </c>
      <c r="AM214" s="7">
        <f>VLOOKUP(AE214:AE214,'WR'!B1:O204,9,FALSE)</f>
      </c>
      <c r="AN214" s="8">
        <f>VLOOKUP(AE214:AE214,'WR'!B1:O204,13,FALSE)</f>
      </c>
      <c r="AO214" s="9">
        <f>IF(VLOOKUP(AD214:AD214,#REF!,12,FALSE)&lt;0,0,VLOOKUP(AD214:AD214,#REF!,12,FALSE))</f>
      </c>
      <c r="AP214" s="19"/>
      <c r="AQ214" s="17"/>
      <c r="AR214" s="17"/>
      <c r="AS214" s="17"/>
      <c r="AT214" s="17"/>
      <c r="AU214" s="18"/>
      <c r="AV214" s="18"/>
      <c r="AW214" s="18"/>
      <c r="AX214" s="18"/>
      <c r="AY214" s="17"/>
      <c r="AZ214" s="17"/>
      <c r="BA214" s="20"/>
    </row>
    <row r="215" ht="13.75" customHeight="1">
      <c r="A215" s="16"/>
      <c r="B215" s="17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7"/>
      <c r="N215" s="17"/>
      <c r="O215" s="17"/>
      <c r="P215" s="17"/>
      <c r="Q215" s="17"/>
      <c r="R215" s="17"/>
      <c r="S215" s="17"/>
      <c r="T215" s="18"/>
      <c r="U215" s="18"/>
      <c r="V215" s="18"/>
      <c r="W215" s="18"/>
      <c r="X215" s="18"/>
      <c r="Y215" s="18"/>
      <c r="Z215" s="18"/>
      <c r="AA215" s="17"/>
      <c r="AB215" s="17"/>
      <c r="AC215" s="15"/>
      <c r="AD215" s="5">
        <v>214</v>
      </c>
      <c r="AE215" s="9">
        <f>VLOOKUP(AD215:AD215,'Rankings'!A1:T187,13,FALSE)</f>
      </c>
      <c r="AF215" s="9"/>
      <c r="AG215" s="9"/>
      <c r="AH215" s="7">
        <f>VLOOKUP(AE215:AE215,'WR'!B1:O204,4,FALSE)</f>
      </c>
      <c r="AI215" s="7">
        <f>VLOOKUP(AE215:AE215,'WR'!B1:O204,5,FALSE)</f>
      </c>
      <c r="AJ215" s="7">
        <f>VLOOKUP(AE215:AE215,'WR'!B1:O204,6,FALSE)</f>
      </c>
      <c r="AK215" s="7">
        <f>VLOOKUP(AE215:AE215,'WR'!B1:O204,7,FALSE)</f>
      </c>
      <c r="AL215" s="7">
        <f>VLOOKUP(AE215:AE215,'WR'!B1:O204,8,FALSE)</f>
      </c>
      <c r="AM215" s="7">
        <f>VLOOKUP(AE215:AE215,'WR'!B1:O204,9,FALSE)</f>
      </c>
      <c r="AN215" s="8">
        <f>VLOOKUP(AE215:AE215,'WR'!B1:O204,13,FALSE)</f>
      </c>
      <c r="AO215" s="9">
        <f>IF(VLOOKUP(AD215:AD215,#REF!,12,FALSE)&lt;0,0,VLOOKUP(AD215:AD215,#REF!,12,FALSE))</f>
      </c>
      <c r="AP215" s="19"/>
      <c r="AQ215" s="17"/>
      <c r="AR215" s="17"/>
      <c r="AS215" s="17"/>
      <c r="AT215" s="17"/>
      <c r="AU215" s="18"/>
      <c r="AV215" s="18"/>
      <c r="AW215" s="18"/>
      <c r="AX215" s="18"/>
      <c r="AY215" s="17"/>
      <c r="AZ215" s="17"/>
      <c r="BA215" s="20"/>
    </row>
    <row r="216" ht="13.75" customHeight="1">
      <c r="A216" s="16"/>
      <c r="B216" s="17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7"/>
      <c r="N216" s="17"/>
      <c r="O216" s="17"/>
      <c r="P216" s="17"/>
      <c r="Q216" s="17"/>
      <c r="R216" s="17"/>
      <c r="S216" s="17"/>
      <c r="T216" s="18"/>
      <c r="U216" s="18"/>
      <c r="V216" s="18"/>
      <c r="W216" s="18"/>
      <c r="X216" s="18"/>
      <c r="Y216" s="18"/>
      <c r="Z216" s="18"/>
      <c r="AA216" s="17"/>
      <c r="AB216" s="17"/>
      <c r="AC216" s="15"/>
      <c r="AD216" s="5">
        <v>215</v>
      </c>
      <c r="AE216" s="9">
        <f>VLOOKUP(AD216:AD216,'Rankings'!A1:T187,13,FALSE)</f>
      </c>
      <c r="AF216" s="9"/>
      <c r="AG216" s="9"/>
      <c r="AH216" s="7">
        <f>VLOOKUP(AE216:AE216,'WR'!B1:O204,4,FALSE)</f>
      </c>
      <c r="AI216" s="7">
        <f>VLOOKUP(AE216:AE216,'WR'!B1:O204,5,FALSE)</f>
      </c>
      <c r="AJ216" s="7">
        <f>VLOOKUP(AE216:AE216,'WR'!B1:O204,6,FALSE)</f>
      </c>
      <c r="AK216" s="7">
        <f>VLOOKUP(AE216:AE216,'WR'!B1:O204,7,FALSE)</f>
      </c>
      <c r="AL216" s="7">
        <f>VLOOKUP(AE216:AE216,'WR'!B1:O204,8,FALSE)</f>
      </c>
      <c r="AM216" s="7">
        <f>VLOOKUP(AE216:AE216,'WR'!B1:O204,9,FALSE)</f>
      </c>
      <c r="AN216" s="8">
        <f>VLOOKUP(AE216:AE216,'WR'!B1:O204,13,FALSE)</f>
      </c>
      <c r="AO216" s="9">
        <f>IF(VLOOKUP(AD216:AD216,#REF!,12,FALSE)&lt;0,0,VLOOKUP(AD216:AD216,#REF!,12,FALSE))</f>
      </c>
      <c r="AP216" s="19"/>
      <c r="AQ216" s="17"/>
      <c r="AR216" s="17"/>
      <c r="AS216" s="17"/>
      <c r="AT216" s="17"/>
      <c r="AU216" s="18"/>
      <c r="AV216" s="18"/>
      <c r="AW216" s="18"/>
      <c r="AX216" s="18"/>
      <c r="AY216" s="17"/>
      <c r="AZ216" s="17"/>
      <c r="BA216" s="20"/>
    </row>
    <row r="217" ht="13.75" customHeight="1">
      <c r="A217" s="16"/>
      <c r="B217" s="17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7"/>
      <c r="N217" s="17"/>
      <c r="O217" s="17"/>
      <c r="P217" s="17"/>
      <c r="Q217" s="17"/>
      <c r="R217" s="17"/>
      <c r="S217" s="17"/>
      <c r="T217" s="18"/>
      <c r="U217" s="18"/>
      <c r="V217" s="18"/>
      <c r="W217" s="18"/>
      <c r="X217" s="18"/>
      <c r="Y217" s="18"/>
      <c r="Z217" s="18"/>
      <c r="AA217" s="17"/>
      <c r="AB217" s="17"/>
      <c r="AC217" s="15"/>
      <c r="AD217" s="5">
        <v>216</v>
      </c>
      <c r="AE217" s="9">
        <f>VLOOKUP(AD217:AD217,'Rankings'!A1:T187,13,FALSE)</f>
      </c>
      <c r="AF217" s="9"/>
      <c r="AG217" s="9"/>
      <c r="AH217" s="7">
        <f>VLOOKUP(AE217:AE217,'WR'!B1:O204,4,FALSE)</f>
      </c>
      <c r="AI217" s="7">
        <f>VLOOKUP(AE217:AE217,'WR'!B1:O204,5,FALSE)</f>
      </c>
      <c r="AJ217" s="7">
        <f>VLOOKUP(AE217:AE217,'WR'!B1:O204,6,FALSE)</f>
      </c>
      <c r="AK217" s="7">
        <f>VLOOKUP(AE217:AE217,'WR'!B1:O204,7,FALSE)</f>
      </c>
      <c r="AL217" s="7">
        <f>VLOOKUP(AE217:AE217,'WR'!B1:O204,8,FALSE)</f>
      </c>
      <c r="AM217" s="7">
        <f>VLOOKUP(AE217:AE217,'WR'!B1:O204,9,FALSE)</f>
      </c>
      <c r="AN217" s="8">
        <f>VLOOKUP(AE217:AE217,'WR'!B1:O204,13,FALSE)</f>
      </c>
      <c r="AO217" s="9">
        <f>IF(VLOOKUP(AD217:AD217,#REF!,12,FALSE)&lt;0,0,VLOOKUP(AD217:AD217,#REF!,12,FALSE))</f>
      </c>
      <c r="AP217" s="19"/>
      <c r="AQ217" s="17"/>
      <c r="AR217" s="17"/>
      <c r="AS217" s="17"/>
      <c r="AT217" s="17"/>
      <c r="AU217" s="18"/>
      <c r="AV217" s="18"/>
      <c r="AW217" s="18"/>
      <c r="AX217" s="18"/>
      <c r="AY217" s="17"/>
      <c r="AZ217" s="17"/>
      <c r="BA217" s="20"/>
    </row>
    <row r="218" ht="13.75" customHeight="1">
      <c r="A218" s="16"/>
      <c r="B218" s="17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7"/>
      <c r="N218" s="17"/>
      <c r="O218" s="17"/>
      <c r="P218" s="17"/>
      <c r="Q218" s="17"/>
      <c r="R218" s="17"/>
      <c r="S218" s="17"/>
      <c r="T218" s="18"/>
      <c r="U218" s="18"/>
      <c r="V218" s="18"/>
      <c r="W218" s="18"/>
      <c r="X218" s="18"/>
      <c r="Y218" s="18"/>
      <c r="Z218" s="18"/>
      <c r="AA218" s="17"/>
      <c r="AB218" s="17"/>
      <c r="AC218" s="15"/>
      <c r="AD218" s="5">
        <v>217</v>
      </c>
      <c r="AE218" s="9">
        <f>VLOOKUP(AD218:AD218,'Rankings'!A1:T187,13,FALSE)</f>
      </c>
      <c r="AF218" s="9"/>
      <c r="AG218" s="9"/>
      <c r="AH218" s="7">
        <f>VLOOKUP(AE218:AE218,'WR'!B1:O204,4,FALSE)</f>
      </c>
      <c r="AI218" s="7">
        <f>VLOOKUP(AE218:AE218,'WR'!B1:O204,5,FALSE)</f>
      </c>
      <c r="AJ218" s="7">
        <f>VLOOKUP(AE218:AE218,'WR'!B1:O204,6,FALSE)</f>
      </c>
      <c r="AK218" s="7">
        <f>VLOOKUP(AE218:AE218,'WR'!B1:O204,7,FALSE)</f>
      </c>
      <c r="AL218" s="7">
        <f>VLOOKUP(AE218:AE218,'WR'!B1:O204,8,FALSE)</f>
      </c>
      <c r="AM218" s="7">
        <f>VLOOKUP(AE218:AE218,'WR'!B1:O204,9,FALSE)</f>
      </c>
      <c r="AN218" s="8">
        <f>VLOOKUP(AE218:AE218,'WR'!B1:O204,13,FALSE)</f>
      </c>
      <c r="AO218" s="9">
        <f>IF(VLOOKUP(AD218:AD218,#REF!,12,FALSE)&lt;0,0,VLOOKUP(AD218:AD218,#REF!,12,FALSE))</f>
      </c>
      <c r="AP218" s="19"/>
      <c r="AQ218" s="17"/>
      <c r="AR218" s="17"/>
      <c r="AS218" s="17"/>
      <c r="AT218" s="17"/>
      <c r="AU218" s="18"/>
      <c r="AV218" s="18"/>
      <c r="AW218" s="18"/>
      <c r="AX218" s="18"/>
      <c r="AY218" s="17"/>
      <c r="AZ218" s="17"/>
      <c r="BA218" s="20"/>
    </row>
    <row r="219" ht="13.75" customHeight="1">
      <c r="A219" s="16"/>
      <c r="B219" s="17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7"/>
      <c r="N219" s="17"/>
      <c r="O219" s="17"/>
      <c r="P219" s="17"/>
      <c r="Q219" s="17"/>
      <c r="R219" s="17"/>
      <c r="S219" s="17"/>
      <c r="T219" s="18"/>
      <c r="U219" s="18"/>
      <c r="V219" s="18"/>
      <c r="W219" s="18"/>
      <c r="X219" s="18"/>
      <c r="Y219" s="18"/>
      <c r="Z219" s="18"/>
      <c r="AA219" s="17"/>
      <c r="AB219" s="17"/>
      <c r="AC219" s="15"/>
      <c r="AD219" s="5">
        <v>218</v>
      </c>
      <c r="AE219" s="9">
        <f>VLOOKUP(AD219:AD219,'Rankings'!A1:T187,13,FALSE)</f>
      </c>
      <c r="AF219" s="9"/>
      <c r="AG219" s="9"/>
      <c r="AH219" s="7">
        <f>VLOOKUP(AE219:AE219,'WR'!B1:O204,4,FALSE)</f>
      </c>
      <c r="AI219" s="7">
        <f>VLOOKUP(AE219:AE219,'WR'!B1:O204,5,FALSE)</f>
      </c>
      <c r="AJ219" s="7">
        <f>VLOOKUP(AE219:AE219,'WR'!B1:O204,6,FALSE)</f>
      </c>
      <c r="AK219" s="7">
        <f>VLOOKUP(AE219:AE219,'WR'!B1:O204,7,FALSE)</f>
      </c>
      <c r="AL219" s="7">
        <f>VLOOKUP(AE219:AE219,'WR'!B1:O204,8,FALSE)</f>
      </c>
      <c r="AM219" s="7">
        <f>VLOOKUP(AE219:AE219,'WR'!B1:O204,9,FALSE)</f>
      </c>
      <c r="AN219" s="8">
        <f>VLOOKUP(AE219:AE219,'WR'!B1:O204,13,FALSE)</f>
      </c>
      <c r="AO219" s="9">
        <f>IF(VLOOKUP(AD219:AD219,#REF!,12,FALSE)&lt;0,0,VLOOKUP(AD219:AD219,#REF!,12,FALSE))</f>
      </c>
      <c r="AP219" s="19"/>
      <c r="AQ219" s="17"/>
      <c r="AR219" s="17"/>
      <c r="AS219" s="17"/>
      <c r="AT219" s="17"/>
      <c r="AU219" s="18"/>
      <c r="AV219" s="18"/>
      <c r="AW219" s="18"/>
      <c r="AX219" s="18"/>
      <c r="AY219" s="17"/>
      <c r="AZ219" s="17"/>
      <c r="BA219" s="20"/>
    </row>
    <row r="220" ht="13.75" customHeight="1">
      <c r="A220" s="16"/>
      <c r="B220" s="17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7"/>
      <c r="N220" s="17"/>
      <c r="O220" s="17"/>
      <c r="P220" s="17"/>
      <c r="Q220" s="17"/>
      <c r="R220" s="17"/>
      <c r="S220" s="17"/>
      <c r="T220" s="18"/>
      <c r="U220" s="18"/>
      <c r="V220" s="18"/>
      <c r="W220" s="18"/>
      <c r="X220" s="18"/>
      <c r="Y220" s="18"/>
      <c r="Z220" s="18"/>
      <c r="AA220" s="17"/>
      <c r="AB220" s="17"/>
      <c r="AC220" s="15"/>
      <c r="AD220" s="5">
        <v>219</v>
      </c>
      <c r="AE220" s="9">
        <f>VLOOKUP(AD220:AD220,'Rankings'!A1:T187,13,FALSE)</f>
      </c>
      <c r="AF220" s="9"/>
      <c r="AG220" s="9"/>
      <c r="AH220" s="7">
        <f>VLOOKUP(AE220:AE220,'WR'!B1:O204,4,FALSE)</f>
      </c>
      <c r="AI220" s="7">
        <f>VLOOKUP(AE220:AE220,'WR'!B1:O204,5,FALSE)</f>
      </c>
      <c r="AJ220" s="7">
        <f>VLOOKUP(AE220:AE220,'WR'!B1:O204,6,FALSE)</f>
      </c>
      <c r="AK220" s="7">
        <f>VLOOKUP(AE220:AE220,'WR'!B1:O204,7,FALSE)</f>
      </c>
      <c r="AL220" s="7">
        <f>VLOOKUP(AE220:AE220,'WR'!B1:O204,8,FALSE)</f>
      </c>
      <c r="AM220" s="7">
        <f>VLOOKUP(AE220:AE220,'WR'!B1:O204,9,FALSE)</f>
      </c>
      <c r="AN220" s="8">
        <f>VLOOKUP(AE220:AE220,'WR'!B1:O204,13,FALSE)</f>
      </c>
      <c r="AO220" s="9">
        <f>IF(VLOOKUP(AD220:AD220,#REF!,12,FALSE)&lt;0,0,VLOOKUP(AD220:AD220,#REF!,12,FALSE))</f>
      </c>
      <c r="AP220" s="19"/>
      <c r="AQ220" s="17"/>
      <c r="AR220" s="17"/>
      <c r="AS220" s="17"/>
      <c r="AT220" s="17"/>
      <c r="AU220" s="18"/>
      <c r="AV220" s="18"/>
      <c r="AW220" s="18"/>
      <c r="AX220" s="18"/>
      <c r="AY220" s="17"/>
      <c r="AZ220" s="17"/>
      <c r="BA220" s="20"/>
    </row>
    <row r="221" ht="13.75" customHeight="1">
      <c r="A221" s="16"/>
      <c r="B221" s="17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7"/>
      <c r="N221" s="17"/>
      <c r="O221" s="17"/>
      <c r="P221" s="17"/>
      <c r="Q221" s="17"/>
      <c r="R221" s="17"/>
      <c r="S221" s="17"/>
      <c r="T221" s="18"/>
      <c r="U221" s="18"/>
      <c r="V221" s="18"/>
      <c r="W221" s="18"/>
      <c r="X221" s="18"/>
      <c r="Y221" s="18"/>
      <c r="Z221" s="18"/>
      <c r="AA221" s="17"/>
      <c r="AB221" s="17"/>
      <c r="AC221" s="15"/>
      <c r="AD221" s="5">
        <v>220</v>
      </c>
      <c r="AE221" s="9">
        <f>VLOOKUP(AD221:AD221,'Rankings'!A1:T187,13,FALSE)</f>
      </c>
      <c r="AF221" s="9"/>
      <c r="AG221" s="9"/>
      <c r="AH221" s="7">
        <f>VLOOKUP(AE221:AE221,'WR'!B1:O204,4,FALSE)</f>
      </c>
      <c r="AI221" s="7">
        <f>VLOOKUP(AE221:AE221,'WR'!B1:O204,5,FALSE)</f>
      </c>
      <c r="AJ221" s="7">
        <f>VLOOKUP(AE221:AE221,'WR'!B1:O204,6,FALSE)</f>
      </c>
      <c r="AK221" s="7">
        <f>VLOOKUP(AE221:AE221,'WR'!B1:O204,7,FALSE)</f>
      </c>
      <c r="AL221" s="7">
        <f>VLOOKUP(AE221:AE221,'WR'!B1:O204,8,FALSE)</f>
      </c>
      <c r="AM221" s="7">
        <f>VLOOKUP(AE221:AE221,'WR'!B1:O204,9,FALSE)</f>
      </c>
      <c r="AN221" s="8">
        <f>VLOOKUP(AE221:AE221,'WR'!B1:O204,13,FALSE)</f>
      </c>
      <c r="AO221" s="9">
        <f>IF(VLOOKUP(AD221:AD221,#REF!,12,FALSE)&lt;0,0,VLOOKUP(AD221:AD221,#REF!,12,FALSE))</f>
      </c>
      <c r="AP221" s="19"/>
      <c r="AQ221" s="17"/>
      <c r="AR221" s="17"/>
      <c r="AS221" s="17"/>
      <c r="AT221" s="17"/>
      <c r="AU221" s="18"/>
      <c r="AV221" s="18"/>
      <c r="AW221" s="18"/>
      <c r="AX221" s="18"/>
      <c r="AY221" s="17"/>
      <c r="AZ221" s="17"/>
      <c r="BA221" s="20"/>
    </row>
    <row r="222" ht="13.75" customHeight="1">
      <c r="A222" s="21"/>
      <c r="B222" s="22"/>
      <c r="C222" s="22"/>
      <c r="D222" s="22"/>
      <c r="E222" s="23"/>
      <c r="F222" s="23"/>
      <c r="G222" s="23"/>
      <c r="H222" s="23"/>
      <c r="I222" s="23"/>
      <c r="J222" s="23"/>
      <c r="K222" s="23"/>
      <c r="L222" s="23"/>
      <c r="M222" s="22"/>
      <c r="N222" s="22"/>
      <c r="O222" s="22"/>
      <c r="P222" s="22"/>
      <c r="Q222" s="22"/>
      <c r="R222" s="22"/>
      <c r="S222" s="22"/>
      <c r="T222" s="23"/>
      <c r="U222" s="23"/>
      <c r="V222" s="23"/>
      <c r="W222" s="23"/>
      <c r="X222" s="23"/>
      <c r="Y222" s="23"/>
      <c r="Z222" s="23"/>
      <c r="AA222" s="22"/>
      <c r="AB222" s="22"/>
      <c r="AC222" s="22"/>
      <c r="AD222" s="24"/>
      <c r="AE222" s="24"/>
      <c r="AF222" s="24"/>
      <c r="AG222" s="24"/>
      <c r="AH222" s="25"/>
      <c r="AI222" s="25"/>
      <c r="AJ222" s="25"/>
      <c r="AK222" s="25"/>
      <c r="AL222" s="25"/>
      <c r="AM222" s="25"/>
      <c r="AN222" s="24"/>
      <c r="AO222" s="24"/>
      <c r="AP222" s="22"/>
      <c r="AQ222" s="22"/>
      <c r="AR222" s="22"/>
      <c r="AS222" s="22"/>
      <c r="AT222" s="22"/>
      <c r="AU222" s="23"/>
      <c r="AV222" s="23"/>
      <c r="AW222" s="23"/>
      <c r="AX222" s="23"/>
      <c r="AY222" s="22"/>
      <c r="AZ222" s="22"/>
      <c r="BA222" s="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5" customWidth="1"/>
    <col min="2" max="15" width="8.8125" style="115" customWidth="1"/>
    <col min="16" max="16" width="4.8125" style="115" customWidth="1"/>
    <col min="17" max="27" width="8.8125" style="115" customWidth="1"/>
    <col min="28" max="28" hidden="1" width="8.8" style="115" customWidth="1"/>
    <col min="29" max="29" width="8.8125" style="115" customWidth="1"/>
    <col min="30" max="30" width="4.8125" style="115" customWidth="1"/>
    <col min="31" max="40" width="8.8125" style="115" customWidth="1"/>
    <col min="41" max="16384" width="8.8125" style="115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82</v>
      </c>
    </row>
    <row r="2" ht="13.75" customHeight="1">
      <c r="A2" t="s" s="39">
        <v>166</v>
      </c>
      <c r="B2" t="s" s="40">
        <v>378</v>
      </c>
      <c r="C2" s="41">
        <f>VLOOKUP($AN$1,'DST'!C1:D66,2,FALSE)</f>
        <v>10</v>
      </c>
      <c r="D2" s="42">
        <f>D$32*Q2</f>
        <v>356.7</v>
      </c>
      <c r="E2" s="42">
        <f>D2*R2</f>
        <v>225.758244255075</v>
      </c>
      <c r="F2" s="42">
        <f>E2*S2</f>
        <v>2490.113434133480</v>
      </c>
      <c r="G2" s="42">
        <f>D2*T2</f>
        <v>14.1518778245883</v>
      </c>
      <c r="H2" s="42">
        <f>E2*U2</f>
        <v>4.51280462632228</v>
      </c>
      <c r="I2" s="42">
        <f>D$35*W2</f>
        <v>16.8756</v>
      </c>
      <c r="J2" s="42">
        <f>I2*V2</f>
        <v>54.2934570072365</v>
      </c>
      <c r="K2" s="42">
        <f>I2*X2</f>
        <v>0.7363239903512711</v>
      </c>
      <c r="L2" s="43"/>
      <c r="M2" s="43"/>
      <c r="N2" s="43"/>
      <c r="O2" s="43"/>
      <c r="P2" s="44"/>
      <c r="Q2" s="45">
        <f>(AE2/SUM(AE$2:AE$25))</f>
        <v>0.6</v>
      </c>
      <c r="R2" s="46">
        <v>0.6329078896974339</v>
      </c>
      <c r="S2" s="47">
        <v>11.03</v>
      </c>
      <c r="T2" s="46">
        <v>0.039674454232095</v>
      </c>
      <c r="U2" s="46">
        <v>0.0199895451934125</v>
      </c>
      <c r="V2" s="47">
        <v>3.21727565285006</v>
      </c>
      <c r="W2" s="45">
        <f>(AF2/SUM(AF$2:AF$20))*0.98</f>
        <v>0.0392</v>
      </c>
      <c r="X2" s="46">
        <v>0.0436324628665808</v>
      </c>
      <c r="Y2" s="48"/>
      <c r="Z2" s="49"/>
      <c r="AA2" s="48"/>
      <c r="AB2" s="48"/>
      <c r="AC2" s="48"/>
      <c r="AD2" s="44"/>
      <c r="AE2" s="46">
        <v>0.6</v>
      </c>
      <c r="AF2" s="46">
        <v>0.04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182</v>
      </c>
      <c r="B3" t="s" s="40">
        <v>378</v>
      </c>
      <c r="C3" s="41">
        <f>VLOOKUP($AN$1,'DST'!C1:D66,2,FALSE)</f>
        <v>10</v>
      </c>
      <c r="D3" s="42">
        <f>D$32*Q3</f>
        <v>237.8</v>
      </c>
      <c r="E3" s="42">
        <f>D3*R3</f>
        <v>149.668961214823</v>
      </c>
      <c r="F3" s="42">
        <f>E3*S3</f>
        <v>1619.418160344380</v>
      </c>
      <c r="G3" s="42">
        <f>D3*T3</f>
        <v>9.0364</v>
      </c>
      <c r="H3" s="42">
        <f>E3*U3</f>
        <v>3.35507776822495</v>
      </c>
      <c r="I3" s="42">
        <f>D$35*W3</f>
        <v>4.2189</v>
      </c>
      <c r="J3" s="42">
        <f>I3*V3</f>
        <v>11.5642947177765</v>
      </c>
      <c r="K3" s="42">
        <f>I3*X3</f>
        <v>0.12144320779311</v>
      </c>
      <c r="L3" s="43"/>
      <c r="M3" s="43"/>
      <c r="N3" s="43"/>
      <c r="O3" s="43"/>
      <c r="P3" s="44"/>
      <c r="Q3" s="45">
        <f>(AE3/SUM(AE$2:AE$25))</f>
        <v>0.4</v>
      </c>
      <c r="R3" s="46">
        <v>0.629390080802452</v>
      </c>
      <c r="S3" s="47">
        <v>10.82</v>
      </c>
      <c r="T3" s="46">
        <v>0.038</v>
      </c>
      <c r="U3" s="46">
        <v>0.022416657007523</v>
      </c>
      <c r="V3" s="47">
        <v>2.74106869510454</v>
      </c>
      <c r="W3" s="45">
        <f>(AF3/SUM(AF$2:AF$20))*0.98</f>
        <v>0.0098</v>
      </c>
      <c r="X3" s="46">
        <v>0.0287855146585864</v>
      </c>
      <c r="Y3" s="48"/>
      <c r="Z3" s="49"/>
      <c r="AA3" s="48"/>
      <c r="AB3" s="48"/>
      <c r="AC3" s="48"/>
      <c r="AD3" s="44"/>
      <c r="AE3" s="46">
        <v>0.4</v>
      </c>
      <c r="AF3" s="46">
        <v>0.01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10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128</v>
      </c>
      <c r="B6" t="s" s="40">
        <v>380</v>
      </c>
      <c r="C6" s="41">
        <f>VLOOKUP($AN$1,'DST'!C1:D66,2,FALSE)</f>
        <v>10</v>
      </c>
      <c r="D6" s="43"/>
      <c r="E6" s="43"/>
      <c r="F6" s="43"/>
      <c r="G6" s="43"/>
      <c r="H6" s="43"/>
      <c r="I6" s="42">
        <f>D$35*W6</f>
        <v>253.134</v>
      </c>
      <c r="J6" s="42">
        <f>I6*V6</f>
        <v>1088.4762</v>
      </c>
      <c r="K6" s="42">
        <f>I6*X6</f>
        <v>8.100288000000001</v>
      </c>
      <c r="L6" s="42">
        <f>((D$2+D$3+D$4)*AA6)</f>
        <v>34.9566</v>
      </c>
      <c r="M6" s="42">
        <f>L6*Y6</f>
        <v>25.518318</v>
      </c>
      <c r="N6" s="42">
        <f>M6*Z6</f>
        <v>182.454742918714</v>
      </c>
      <c r="O6" s="42">
        <f>M6*AH6</f>
        <v>0.629916351528218</v>
      </c>
      <c r="P6" s="44"/>
      <c r="Q6" s="50"/>
      <c r="R6" s="50"/>
      <c r="S6" s="43"/>
      <c r="T6" s="50"/>
      <c r="U6" s="50"/>
      <c r="V6" s="47">
        <v>4.3</v>
      </c>
      <c r="W6" s="45">
        <f>(AF6/SUM(AF$2:AF$20))*0.98</f>
        <v>0.588</v>
      </c>
      <c r="X6" s="46">
        <v>0.032</v>
      </c>
      <c r="Y6" s="46">
        <v>0.73</v>
      </c>
      <c r="Z6" s="47">
        <v>7.14995176871429</v>
      </c>
      <c r="AA6" s="45">
        <f>(AG6/SUM(AG$6:AG$25))*0.98</f>
        <v>0.0588</v>
      </c>
      <c r="AB6" s="45">
        <v>0.0673384838197337</v>
      </c>
      <c r="AC6" s="45">
        <f>(AH6/SUM(AH$6:AH$25))*0.98</f>
        <v>0.038925003778516</v>
      </c>
      <c r="AD6" s="44"/>
      <c r="AE6" s="50"/>
      <c r="AF6" s="46">
        <v>0.6</v>
      </c>
      <c r="AG6" s="57">
        <v>0.06</v>
      </c>
      <c r="AH6" s="57">
        <v>0.0246848695720548</v>
      </c>
      <c r="AI6" s="51"/>
      <c r="AJ6" s="18"/>
      <c r="AK6" s="18"/>
      <c r="AL6" s="18"/>
      <c r="AM6" s="18"/>
      <c r="AN6" s="52"/>
    </row>
    <row r="7" ht="13.75" customHeight="1">
      <c r="A7" t="s" s="39">
        <v>258</v>
      </c>
      <c r="B7" t="s" s="40">
        <v>380</v>
      </c>
      <c r="C7" s="41">
        <f>VLOOKUP($AN$1,'DST'!C1:D66,2,FALSE)</f>
        <v>10</v>
      </c>
      <c r="D7" s="43"/>
      <c r="E7" s="43"/>
      <c r="F7" s="43"/>
      <c r="G7" s="43"/>
      <c r="H7" s="43"/>
      <c r="I7" s="42">
        <f>D$35*W7</f>
        <v>97.0347</v>
      </c>
      <c r="J7" s="42">
        <f>I7*V7</f>
        <v>384.912434660482</v>
      </c>
      <c r="K7" s="42">
        <f>I7*X7</f>
        <v>2.6199369</v>
      </c>
      <c r="L7" s="42">
        <f>((D$2+D$3+D$4)*AA7)</f>
        <v>29.1305</v>
      </c>
      <c r="M7" s="42">
        <f>L7*Y7</f>
        <v>20.449611</v>
      </c>
      <c r="N7" s="42">
        <f>M7*Z7</f>
        <v>142.842754705734</v>
      </c>
      <c r="O7" s="42">
        <f>M7*AH7</f>
        <v>0.907272120574437</v>
      </c>
      <c r="P7" s="44"/>
      <c r="Q7" s="50"/>
      <c r="R7" s="50"/>
      <c r="S7" s="43"/>
      <c r="T7" s="50"/>
      <c r="U7" s="50"/>
      <c r="V7" s="47">
        <v>3.96675039610038</v>
      </c>
      <c r="W7" s="45">
        <f>(AF7/SUM(AF$2:AF$20))*0.98</f>
        <v>0.2254</v>
      </c>
      <c r="X7" s="46">
        <v>0.027</v>
      </c>
      <c r="Y7" s="46">
        <v>0.702</v>
      </c>
      <c r="Z7" s="47">
        <v>6.9851086510024</v>
      </c>
      <c r="AA7" s="45">
        <f>(AG7/SUM(AG$6:AG$25))*0.98</f>
        <v>0.049</v>
      </c>
      <c r="AB7" s="45">
        <v>0.077565598830028</v>
      </c>
      <c r="AC7" s="45">
        <f>(AH7/SUM(AH$6:AH$25))*0.98</f>
        <v>0.0699600870397533</v>
      </c>
      <c r="AD7" s="44"/>
      <c r="AE7" s="50"/>
      <c r="AF7" s="46">
        <v>0.23</v>
      </c>
      <c r="AG7" s="57">
        <v>0.05</v>
      </c>
      <c r="AH7" s="57">
        <v>0.0443662288037869</v>
      </c>
      <c r="AI7" s="51"/>
      <c r="AJ7" s="18"/>
      <c r="AK7" s="18"/>
      <c r="AL7" s="18"/>
      <c r="AM7" s="18"/>
      <c r="AN7" s="52"/>
    </row>
    <row r="8" ht="13.75" customHeight="1">
      <c r="A8" t="s" s="39">
        <v>276</v>
      </c>
      <c r="B8" t="s" s="40">
        <v>380</v>
      </c>
      <c r="C8" s="41">
        <f>VLOOKUP($AN$1,'DST'!C1:D66,2,FALSE)</f>
        <v>10</v>
      </c>
      <c r="D8" s="43"/>
      <c r="E8" s="43"/>
      <c r="F8" s="43"/>
      <c r="G8" s="43"/>
      <c r="H8" s="43"/>
      <c r="I8" s="42">
        <f>D$35*W8</f>
        <v>46.4079</v>
      </c>
      <c r="J8" s="42">
        <f>I8*V8</f>
        <v>198.692065066047</v>
      </c>
      <c r="K8" s="42">
        <f>I8*X8</f>
        <v>1.4850528</v>
      </c>
      <c r="L8" s="42">
        <f>((D$2+D$3+D$4)*AA8)</f>
        <v>23.3044</v>
      </c>
      <c r="M8" s="42">
        <f>L8*Y8</f>
        <v>17.1054296</v>
      </c>
      <c r="N8" s="42">
        <f>M8*Z8</f>
        <v>132.313251089103</v>
      </c>
      <c r="O8" s="42">
        <f>M8*AH8</f>
        <v>0.480730233179471</v>
      </c>
      <c r="P8" s="44"/>
      <c r="Q8" s="50"/>
      <c r="R8" s="50"/>
      <c r="S8" s="43"/>
      <c r="T8" s="50"/>
      <c r="U8" s="50"/>
      <c r="V8" s="47">
        <v>4.28142762473731</v>
      </c>
      <c r="W8" s="45">
        <f>(AF8/SUM(AF$2:AF$20))*0.98</f>
        <v>0.1078</v>
      </c>
      <c r="X8" s="46">
        <v>0.032</v>
      </c>
      <c r="Y8" s="46">
        <v>0.734</v>
      </c>
      <c r="Z8" s="47">
        <v>7.73516095083064</v>
      </c>
      <c r="AA8" s="45">
        <f>(AG8/SUM(AG$6:AG$25))*0.98</f>
        <v>0.0392</v>
      </c>
      <c r="AB8" s="45">
        <v>0.0319361672777493</v>
      </c>
      <c r="AC8" s="45">
        <f>(AH8/SUM(AH$6:AH$25))*0.98</f>
        <v>0.0443164819188907</v>
      </c>
      <c r="AD8" s="44"/>
      <c r="AE8" s="50"/>
      <c r="AF8" s="46">
        <v>0.11</v>
      </c>
      <c r="AG8" s="57">
        <v>0.04</v>
      </c>
      <c r="AH8" s="57">
        <v>0.0281039555521874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10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0.0149323855213079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10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0.00738369652873734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10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119</v>
      </c>
      <c r="B13" t="s" s="40">
        <v>381</v>
      </c>
      <c r="C13" s="41">
        <f>VLOOKUP($AN$1,'DST'!C1:D66,2,FALSE)</f>
        <v>10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153.22643</v>
      </c>
      <c r="M13" s="42">
        <f>L13*Y13</f>
        <v>91.32295228</v>
      </c>
      <c r="N13" s="42">
        <f>M13*Z13</f>
        <v>1089.611003326210</v>
      </c>
      <c r="O13" s="42">
        <f>M13*AH13</f>
        <v>6.483929611880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0.596</v>
      </c>
      <c r="Z13" s="47">
        <v>11.9314036189436</v>
      </c>
      <c r="AA13" s="45">
        <f>(AG13/SUM(AG$6:AG$25))*0.98</f>
        <v>0.25774</v>
      </c>
      <c r="AB13" s="45">
        <v>0.114311284122353</v>
      </c>
      <c r="AC13" s="45">
        <f>(AH13/SUM(AH$6:AH$25))*0.98</f>
        <v>0.111958269020118</v>
      </c>
      <c r="AD13" s="44"/>
      <c r="AE13" s="50"/>
      <c r="AF13" s="46">
        <v>0</v>
      </c>
      <c r="AG13" s="57">
        <v>0.263</v>
      </c>
      <c r="AH13" s="57">
        <v>0.07099999999999999</v>
      </c>
      <c r="AI13" s="51"/>
      <c r="AJ13" s="18"/>
      <c r="AK13" s="18"/>
      <c r="AL13" s="18"/>
      <c r="AM13" s="18"/>
      <c r="AN13" s="52"/>
    </row>
    <row r="14" ht="13.75" customHeight="1">
      <c r="A14" t="s" s="39">
        <v>251</v>
      </c>
      <c r="B14" t="s" s="40">
        <v>381</v>
      </c>
      <c r="C14" s="41">
        <f>VLOOKUP($AN$1,'DST'!C1:D66,2,FALSE)</f>
        <v>10</v>
      </c>
      <c r="D14" s="43"/>
      <c r="E14" s="43"/>
      <c r="F14" s="43"/>
      <c r="G14" s="43"/>
      <c r="H14" s="43"/>
      <c r="I14" s="42">
        <f>D$35*W14</f>
        <v>4.2189</v>
      </c>
      <c r="J14" s="42">
        <f>I14*V14</f>
        <v>23.246139</v>
      </c>
      <c r="K14" s="42">
        <f>I14*X14</f>
        <v>0.0627495308108612</v>
      </c>
      <c r="L14" s="42">
        <f>((D$2+D$3+D$4)*AA14)</f>
        <v>118.26983</v>
      </c>
      <c r="M14" s="42">
        <f>L14*Y14</f>
        <v>75.6926912</v>
      </c>
      <c r="N14" s="42">
        <f>M14*Z14</f>
        <v>885.416380800947</v>
      </c>
      <c r="O14" s="42">
        <f>M14*AH14</f>
        <v>5.0714103104</v>
      </c>
      <c r="P14" s="44"/>
      <c r="Q14" s="50"/>
      <c r="R14" s="50"/>
      <c r="S14" s="43"/>
      <c r="T14" s="50"/>
      <c r="U14" s="50"/>
      <c r="V14" s="47">
        <v>5.51</v>
      </c>
      <c r="W14" s="45">
        <f>(AF14/SUM(AF$2:AF$20))*0.98</f>
        <v>0.0098</v>
      </c>
      <c r="X14" s="46">
        <v>0.014873434025661</v>
      </c>
      <c r="Y14" s="46">
        <v>0.64</v>
      </c>
      <c r="Z14" s="47">
        <v>11.6975148691892</v>
      </c>
      <c r="AA14" s="45">
        <f>(AG14/SUM(AG$6:AG$25))*0.98</f>
        <v>0.19894</v>
      </c>
      <c r="AB14" s="45">
        <v>0.119744767101112</v>
      </c>
      <c r="AC14" s="45">
        <f>(AH14/SUM(AH$6:AH$25))*0.98</f>
        <v>0.105650760906309</v>
      </c>
      <c r="AD14" s="44"/>
      <c r="AE14" s="50"/>
      <c r="AF14" s="46">
        <v>0.01</v>
      </c>
      <c r="AG14" s="57">
        <v>0.203</v>
      </c>
      <c r="AH14" s="57">
        <v>0.067</v>
      </c>
      <c r="AI14" s="51"/>
      <c r="AJ14" s="18"/>
      <c r="AK14" s="18"/>
      <c r="AL14" s="18"/>
      <c r="AM14" s="18"/>
      <c r="AN14" s="52"/>
    </row>
    <row r="15" ht="13.75" customHeight="1">
      <c r="A15" t="s" s="39">
        <v>436</v>
      </c>
      <c r="B15" t="s" s="40">
        <v>381</v>
      </c>
      <c r="C15" s="41">
        <f>VLOOKUP($AN$1,'DST'!C1:D66,2,FALSE)</f>
        <v>10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17.4783</v>
      </c>
      <c r="M15" s="42">
        <f>L15*Y15</f>
        <v>10.312197</v>
      </c>
      <c r="N15" s="42">
        <f>M15*Z15</f>
        <v>134.26480494</v>
      </c>
      <c r="O15" s="42">
        <f>M15*AH15</f>
        <v>0.61873182</v>
      </c>
      <c r="P15" s="44"/>
      <c r="Q15" s="50"/>
      <c r="R15" s="50"/>
      <c r="S15" s="43"/>
      <c r="T15" s="50"/>
      <c r="U15" s="50"/>
      <c r="V15" s="47">
        <v>0</v>
      </c>
      <c r="W15" s="45">
        <f>(AF15/SUM(AF$2:AF$20))*0.98</f>
        <v>0</v>
      </c>
      <c r="X15" s="46">
        <v>0</v>
      </c>
      <c r="Y15" s="46">
        <v>0.59</v>
      </c>
      <c r="Z15" s="47">
        <v>13.02</v>
      </c>
      <c r="AA15" s="45">
        <f>(AG15/SUM(AG$6:AG$25))*0.98</f>
        <v>0.0294</v>
      </c>
      <c r="AB15" s="45">
        <v>0.0498656513372891</v>
      </c>
      <c r="AC15" s="45">
        <f>(AH15/SUM(AH$6:AH$25))*0.98</f>
        <v>0.09461262170714201</v>
      </c>
      <c r="AD15" s="44"/>
      <c r="AE15" s="50"/>
      <c r="AF15" s="46">
        <v>0</v>
      </c>
      <c r="AG15" s="57">
        <v>0.03</v>
      </c>
      <c r="AH15" s="57">
        <v>0.06</v>
      </c>
      <c r="AI15" s="51"/>
      <c r="AJ15" s="18"/>
      <c r="AK15" s="18"/>
      <c r="AL15" s="18"/>
      <c r="AM15" s="18"/>
      <c r="AN15" s="52"/>
    </row>
    <row r="16" ht="13.75" customHeight="1">
      <c r="A16" t="s" s="39">
        <v>332</v>
      </c>
      <c r="B16" t="s" s="40">
        <v>381</v>
      </c>
      <c r="C16" s="41">
        <f>VLOOKUP($AN$1,'DST'!C1:D66,2,FALSE)</f>
        <v>10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37.86965</v>
      </c>
      <c r="M16" s="42">
        <f>L16*Y16</f>
        <v>21.47209155</v>
      </c>
      <c r="N16" s="42">
        <f>M16*Z16</f>
        <v>278.186241557935</v>
      </c>
      <c r="O16" s="42">
        <f>M16*AH16</f>
        <v>1.3333823505397</v>
      </c>
      <c r="P16" s="44"/>
      <c r="Q16" s="50"/>
      <c r="R16" s="50"/>
      <c r="S16" s="43"/>
      <c r="T16" s="50"/>
      <c r="U16" s="50"/>
      <c r="V16" s="47">
        <v>5.58</v>
      </c>
      <c r="W16" s="45">
        <f>(AF16/SUM(AF$2:AF$20))*0.98</f>
        <v>0</v>
      </c>
      <c r="X16" s="46">
        <v>0</v>
      </c>
      <c r="Y16" s="46">
        <v>0.5669999999999999</v>
      </c>
      <c r="Z16" s="47">
        <v>12.9557123445636</v>
      </c>
      <c r="AA16" s="45">
        <f>(AG16/SUM(AG$6:AG$25))*0.98</f>
        <v>0.06370000000000001</v>
      </c>
      <c r="AB16" s="45">
        <v>0.126367308988522</v>
      </c>
      <c r="AC16" s="45">
        <f>(AH16/SUM(AH$6:AH$25))*0.98</f>
        <v>0.09792152729107929</v>
      </c>
      <c r="AD16" s="44"/>
      <c r="AE16" s="50"/>
      <c r="AF16" s="46">
        <v>0</v>
      </c>
      <c r="AG16" s="57">
        <v>0.065</v>
      </c>
      <c r="AH16" s="57">
        <v>0.0620983916464208</v>
      </c>
      <c r="AI16" s="51"/>
      <c r="AJ16" s="18"/>
      <c r="AK16" s="18"/>
      <c r="AL16" s="18"/>
      <c r="AM16" s="18"/>
      <c r="AN16" s="52"/>
    </row>
    <row r="17" ht="13.75" customHeight="1">
      <c r="A17" t="s" s="39">
        <v>437</v>
      </c>
      <c r="B17" t="s" s="40">
        <v>381</v>
      </c>
      <c r="C17" s="41">
        <f>VLOOKUP($AN$1,'DST'!C1:D66,2,FALSE)</f>
        <v>10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5.8261</v>
      </c>
      <c r="M17" s="42">
        <f>L17*Y17</f>
        <v>3.379138</v>
      </c>
      <c r="N17" s="42">
        <f>M17*Z17</f>
        <v>47.2093301465648</v>
      </c>
      <c r="O17" s="42">
        <f>M17*AH17</f>
        <v>0.229781384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0.00564971751412429</v>
      </c>
      <c r="Y17" s="46">
        <v>0.58</v>
      </c>
      <c r="Z17" s="47">
        <v>13.9708204123551</v>
      </c>
      <c r="AA17" s="45">
        <f>(AG17/SUM(AG$6:AG$25))*0.98</f>
        <v>0.0098</v>
      </c>
      <c r="AB17" s="45">
        <v>0.0794100257598401</v>
      </c>
      <c r="AC17" s="45">
        <f>(AH17/SUM(AH$6:AH$25))*0.98</f>
        <v>0.107227637934761</v>
      </c>
      <c r="AD17" s="44"/>
      <c r="AE17" s="50"/>
      <c r="AF17" s="46">
        <v>0</v>
      </c>
      <c r="AG17" s="57">
        <v>0.01</v>
      </c>
      <c r="AH17" s="57">
        <v>0.068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10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0.0159453310921375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10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10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81</v>
      </c>
      <c r="B22" t="s" s="40">
        <v>385</v>
      </c>
      <c r="C22" s="41">
        <f>VLOOKUP($AN$1,'DST'!C1:D66,2,FALSE)</f>
        <v>10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103.12197</v>
      </c>
      <c r="M22" s="42">
        <f>L22*Y22</f>
        <v>70.22606157</v>
      </c>
      <c r="N22" s="42">
        <f>M22*Z22</f>
        <v>781.6160652741</v>
      </c>
      <c r="O22" s="42">
        <f>M22*AH22</f>
        <v>4.89128789563124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0.681</v>
      </c>
      <c r="Z22" s="47">
        <v>11.13</v>
      </c>
      <c r="AA22" s="45">
        <f>(AG22/SUM(AG$6:AG$25))*0.98</f>
        <v>0.17346</v>
      </c>
      <c r="AB22" s="45">
        <v>0.230221132051819</v>
      </c>
      <c r="AC22" s="45">
        <f>(AH22/SUM(AH$6:AH$25))*0.98</f>
        <v>0.109830443993786</v>
      </c>
      <c r="AD22" s="44"/>
      <c r="AE22" s="50"/>
      <c r="AF22" s="50"/>
      <c r="AG22" s="57">
        <v>0.177</v>
      </c>
      <c r="AH22" s="57">
        <v>0.0696506081400521</v>
      </c>
      <c r="AI22" s="51"/>
      <c r="AJ22" s="18"/>
      <c r="AK22" s="18"/>
      <c r="AL22" s="18"/>
      <c r="AM22" s="18"/>
      <c r="AN22" s="52"/>
    </row>
    <row r="23" ht="13.75" customHeight="1">
      <c r="A23" t="s" s="39">
        <v>185</v>
      </c>
      <c r="B23" t="s" s="40">
        <v>385</v>
      </c>
      <c r="C23" s="41">
        <f>VLOOKUP($AN$1,'DST'!C1:D66,2,FALSE)</f>
        <v>10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48.35663</v>
      </c>
      <c r="M23" s="42">
        <f>L23*Y23</f>
        <v>32.3989421</v>
      </c>
      <c r="N23" s="42">
        <f>M23*Z23</f>
        <v>351.204532364</v>
      </c>
      <c r="O23" s="42">
        <f>M23*AH23</f>
        <v>2.03689299046918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0.67</v>
      </c>
      <c r="Z23" s="47">
        <v>10.84</v>
      </c>
      <c r="AA23" s="45">
        <f>(AG23/SUM(AG$6:AG$25))*0.98</f>
        <v>0.08134</v>
      </c>
      <c r="AB23" s="45">
        <v>0.230221132051819</v>
      </c>
      <c r="AC23" s="45">
        <f>(AH23/SUM(AH$6:AH$25))*0.98</f>
        <v>0.0991368716970084</v>
      </c>
      <c r="AD23" s="44"/>
      <c r="AE23" s="50"/>
      <c r="AF23" s="50"/>
      <c r="AG23" s="57">
        <v>0.083</v>
      </c>
      <c r="AH23" s="57">
        <v>0.0628691203614696</v>
      </c>
      <c r="AI23" s="51"/>
      <c r="AJ23" s="18"/>
      <c r="AK23" s="18"/>
      <c r="AL23" s="18"/>
      <c r="AM23" s="18"/>
      <c r="AN23" s="52"/>
    </row>
    <row r="24" ht="13.75" customHeight="1">
      <c r="A24" t="s" s="39">
        <v>438</v>
      </c>
      <c r="B24" t="s" s="40">
        <v>385</v>
      </c>
      <c r="C24" s="41">
        <f>VLOOKUP($AN$1,'DST'!C1:D66,2,FALSE)</f>
        <v>10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11.06959</v>
      </c>
      <c r="M24" s="42">
        <f>L24*Y24</f>
        <v>7.23951186</v>
      </c>
      <c r="N24" s="42">
        <f>M24*Z24</f>
        <v>75.442865461184</v>
      </c>
      <c r="O24" s="42">
        <f>M24*AH24</f>
        <v>0.461217635813381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0.654</v>
      </c>
      <c r="Z24" s="47">
        <v>10.4209878953336</v>
      </c>
      <c r="AA24" s="45">
        <f>(AG24/SUM(AG$6:AG$25))*0.98</f>
        <v>0.01862</v>
      </c>
      <c r="AB24" s="45">
        <v>0.0265988109730243</v>
      </c>
      <c r="AC24" s="45">
        <f>(AH24/SUM(AH$6:AH$25))*0.98</f>
        <v>0.100460294712637</v>
      </c>
      <c r="AD24" s="44"/>
      <c r="AE24" s="50"/>
      <c r="AF24" s="50"/>
      <c r="AG24" s="57">
        <v>0.019</v>
      </c>
      <c r="AH24" s="57">
        <v>0.0637083887329085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10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1.19184177545547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1025</v>
      </c>
      <c r="E29" s="81">
        <v>0.58</v>
      </c>
      <c r="F29" s="82">
        <f>1-E29</f>
        <v>0.42</v>
      </c>
      <c r="G29" s="83">
        <v>4.1</v>
      </c>
      <c r="H29" s="84">
        <v>0.0305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594.5</v>
      </c>
      <c r="E32" s="91">
        <f>SUM(E2:E4)</f>
        <v>375.427205469898</v>
      </c>
      <c r="F32" s="91">
        <f>SUM(F2:F4)</f>
        <v>4109.531594477860</v>
      </c>
      <c r="G32" s="91">
        <f>SUM(G2:G4)</f>
        <v>23.1882778245883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430.5</v>
      </c>
      <c r="E35" s="91">
        <f>D35*G29</f>
        <v>1765.05</v>
      </c>
      <c r="F35" s="91">
        <f>D35*H29</f>
        <v>13.13025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421.89</v>
      </c>
      <c r="E38" s="42">
        <f>SUM(J2:J4,J6:J11,J13:J20)</f>
        <v>1761.184590451540</v>
      </c>
      <c r="F38" s="42">
        <f>SUM(K2:K4,K6:K11,K13:K20)</f>
        <v>13.1257944289552</v>
      </c>
      <c r="G38" s="42">
        <f>SUM(L6:L11,L13:L20,L22:L25)</f>
        <v>582.61</v>
      </c>
      <c r="H38" s="42">
        <f>SUM(M6:M11,M13:M20,M22:M25)</f>
        <v>375.11694416</v>
      </c>
      <c r="I38" s="42">
        <f>SUM(N6:N11,N13:N20,N22:N25)</f>
        <v>4100.561972584490</v>
      </c>
      <c r="J38" s="42">
        <f>SUM(O6:O11,O13:O20,O22:O25)</f>
        <v>23.1445527040156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8.609999999999999</v>
      </c>
      <c r="E39" s="42">
        <f>E35-E38</f>
        <v>3.865409548460</v>
      </c>
      <c r="F39" s="42">
        <f>F35-F38</f>
        <v>0.0044555710448</v>
      </c>
      <c r="G39" s="42">
        <f>SUM(D2:D4)-G38</f>
        <v>11.89</v>
      </c>
      <c r="H39" s="42">
        <f>E32-H38</f>
        <v>0.310261309898</v>
      </c>
      <c r="I39" s="42">
        <f>F32-I38</f>
        <v>8.969621893370</v>
      </c>
      <c r="J39" s="42">
        <f>G32-J38</f>
        <v>0.0437251205727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114"/>
      <c r="B40" s="63"/>
      <c r="C40" s="106"/>
      <c r="D40" s="109"/>
      <c r="E40" s="64"/>
      <c r="F40" s="64"/>
      <c r="G40" s="109"/>
      <c r="H40" s="64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114"/>
      <c r="B41" s="63"/>
      <c r="C41" s="106"/>
      <c r="D41" s="98"/>
      <c r="E41" s="106"/>
      <c r="F41" s="106"/>
      <c r="G41" s="98"/>
      <c r="H41" s="106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114"/>
      <c r="B42" s="63"/>
      <c r="C42" s="106"/>
      <c r="D42" s="98"/>
      <c r="E42" s="106"/>
      <c r="F42" s="106"/>
      <c r="G42" s="98"/>
      <c r="H42" s="106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114"/>
      <c r="B43" s="63"/>
      <c r="C43" s="106"/>
      <c r="D43" s="98"/>
      <c r="E43" s="106"/>
      <c r="F43" s="106"/>
      <c r="G43" s="98"/>
      <c r="H43" s="106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16" priority="1" operator="greaterThan" stopIfTrue="1">
      <formula>1</formula>
    </cfRule>
  </conditionalFormatting>
  <conditionalFormatting sqref="D39:J39">
    <cfRule type="cellIs" dxfId="1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6" customWidth="1"/>
    <col min="2" max="15" width="8.8125" style="116" customWidth="1"/>
    <col min="16" max="16" width="4.8125" style="116" customWidth="1"/>
    <col min="17" max="27" width="8.8125" style="116" customWidth="1"/>
    <col min="28" max="28" hidden="1" width="8.8" style="116" customWidth="1"/>
    <col min="29" max="29" width="8.8125" style="116" customWidth="1"/>
    <col min="30" max="30" width="4.8125" style="116" customWidth="1"/>
    <col min="31" max="40" width="8.8125" style="116" customWidth="1"/>
    <col min="41" max="16384" width="8.8125" style="116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127</v>
      </c>
    </row>
    <row r="2" ht="13.75" customHeight="1">
      <c r="A2" t="s" s="39">
        <v>126</v>
      </c>
      <c r="B2" t="s" s="40">
        <v>378</v>
      </c>
      <c r="C2" s="41">
        <f>VLOOKUP($AN$1,'DST'!C1:D66,2,FALSE)</f>
        <v>5</v>
      </c>
      <c r="D2" s="42">
        <f>D$32*Q2</f>
        <v>512.7813</v>
      </c>
      <c r="E2" s="42">
        <f>D2*R2</f>
        <v>335.510199575694</v>
      </c>
      <c r="F2" s="42">
        <f>E2*S2</f>
        <v>3740.938725268990</v>
      </c>
      <c r="G2" s="42">
        <f>D2*T2</f>
        <v>24.0242842971318</v>
      </c>
      <c r="H2" s="42">
        <f>E2*U2</f>
        <v>5.03617096097823</v>
      </c>
      <c r="I2" s="42">
        <f>D$35*W2</f>
        <v>57.7701768</v>
      </c>
      <c r="J2" s="42">
        <f>I2*V2</f>
        <v>252.482701722726</v>
      </c>
      <c r="K2" s="42">
        <f>I2*X2</f>
        <v>2.30159135627287</v>
      </c>
      <c r="L2" s="43"/>
      <c r="M2" s="43"/>
      <c r="N2" s="43"/>
      <c r="O2" s="43"/>
      <c r="P2" s="44"/>
      <c r="Q2" s="45">
        <f>(AE2/SUM(AE$2:AE$25))</f>
        <v>0.9</v>
      </c>
      <c r="R2" s="46">
        <v>0.654294919833649</v>
      </c>
      <c r="S2" s="47">
        <v>11.15</v>
      </c>
      <c r="T2" s="46">
        <v>0.0468509368362921</v>
      </c>
      <c r="U2" s="46">
        <v>0.0150104854259193</v>
      </c>
      <c r="V2" s="47">
        <v>4.37046787301378</v>
      </c>
      <c r="W2" s="45">
        <f>(AF2/SUM(AF$2:AF$20))*0.98</f>
        <v>0.1176</v>
      </c>
      <c r="X2" s="46">
        <v>0.0398404762415903</v>
      </c>
      <c r="Y2" s="48"/>
      <c r="Z2" s="49"/>
      <c r="AA2" s="48"/>
      <c r="AB2" s="48"/>
      <c r="AC2" s="48"/>
      <c r="AD2" s="44"/>
      <c r="AE2" s="46">
        <v>0.9</v>
      </c>
      <c r="AF2" s="46">
        <v>0.12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206</v>
      </c>
      <c r="B3" t="s" s="40">
        <v>378</v>
      </c>
      <c r="C3" s="41">
        <f>VLOOKUP($AN$1,'DST'!C1:D66,2,FALSE)</f>
        <v>5</v>
      </c>
      <c r="D3" s="42">
        <f>D$32*Q3</f>
        <v>56.9757</v>
      </c>
      <c r="E3" s="42">
        <f>D3*R3</f>
        <v>35.2109826</v>
      </c>
      <c r="F3" s="42">
        <f>E3*S3</f>
        <v>383.095490688</v>
      </c>
      <c r="G3" s="42">
        <f>D3*T3</f>
        <v>2.59442223424208</v>
      </c>
      <c r="H3" s="42">
        <f>E3*U3</f>
        <v>0.638160844014949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0.1</v>
      </c>
      <c r="R3" s="46">
        <v>0.618</v>
      </c>
      <c r="S3" s="47">
        <v>10.88</v>
      </c>
      <c r="T3" s="46">
        <v>0.0455355920899976</v>
      </c>
      <c r="U3" s="46">
        <v>0.0181239146678897</v>
      </c>
      <c r="V3" s="47">
        <v>4.86885245901639</v>
      </c>
      <c r="W3" s="45">
        <f>(AF3/SUM(AF$2:AF$20))*0.98</f>
        <v>0</v>
      </c>
      <c r="X3" s="46">
        <v>0.0163934426229508</v>
      </c>
      <c r="Y3" s="48"/>
      <c r="Z3" s="49"/>
      <c r="AA3" s="48"/>
      <c r="AB3" s="48"/>
      <c r="AC3" s="48"/>
      <c r="AD3" s="44"/>
      <c r="AE3" s="46">
        <v>0.1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5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175</v>
      </c>
      <c r="B6" t="s" s="40">
        <v>380</v>
      </c>
      <c r="C6" s="41">
        <f>VLOOKUP($AN$1,'DST'!C1:D66,2,FALSE)</f>
        <v>5</v>
      </c>
      <c r="D6" s="43"/>
      <c r="E6" s="43"/>
      <c r="F6" s="43"/>
      <c r="G6" s="43"/>
      <c r="H6" s="43"/>
      <c r="I6" s="42">
        <f>D$35*W6</f>
        <v>212.78681788</v>
      </c>
      <c r="J6" s="42">
        <f>I6*V6</f>
        <v>900.128999065636</v>
      </c>
      <c r="K6" s="42">
        <f>I6*X6</f>
        <v>8.426357988048</v>
      </c>
      <c r="L6" s="42">
        <f>((D$2+D$3+D$4)*AA6)</f>
        <v>16.7508558</v>
      </c>
      <c r="M6" s="42">
        <f>L6*Y6</f>
        <v>13.2164252262</v>
      </c>
      <c r="N6" s="42">
        <f>M6*Z6</f>
        <v>94.893933124116</v>
      </c>
      <c r="O6" s="42">
        <f>M6*AH6</f>
        <v>0.416802177898133</v>
      </c>
      <c r="P6" s="44"/>
      <c r="Q6" s="50"/>
      <c r="R6" s="50"/>
      <c r="S6" s="43"/>
      <c r="T6" s="50"/>
      <c r="U6" s="50"/>
      <c r="V6" s="47">
        <v>4.23019155055582</v>
      </c>
      <c r="W6" s="45">
        <f>(AF6/SUM(AF$2:AF$20))*0.98</f>
        <v>0.43316</v>
      </c>
      <c r="X6" s="46">
        <v>0.0396</v>
      </c>
      <c r="Y6" s="46">
        <v>0.789</v>
      </c>
      <c r="Z6" s="47">
        <v>7.18</v>
      </c>
      <c r="AA6" s="45">
        <f>(AG6/SUM(AG$6:AG$25))*0.98</f>
        <v>0.0294</v>
      </c>
      <c r="AB6" s="45">
        <v>0.172268883161031</v>
      </c>
      <c r="AC6" s="45">
        <f>(AH6/SUM(AH$6:AH$25))*0.98</f>
        <v>0.0401491227309467</v>
      </c>
      <c r="AD6" s="44"/>
      <c r="AE6" s="50"/>
      <c r="AF6" s="46">
        <v>0.442</v>
      </c>
      <c r="AG6" s="57">
        <v>0.03</v>
      </c>
      <c r="AH6" s="57">
        <v>0.0315366803628467</v>
      </c>
      <c r="AI6" s="51"/>
      <c r="AJ6" s="18"/>
      <c r="AK6" s="18"/>
      <c r="AL6" s="18"/>
      <c r="AM6" s="18"/>
      <c r="AN6" s="52"/>
    </row>
    <row r="7" ht="13.75" customHeight="1">
      <c r="A7" t="s" s="39">
        <v>213</v>
      </c>
      <c r="B7" t="s" s="40">
        <v>380</v>
      </c>
      <c r="C7" s="41">
        <f>VLOOKUP($AN$1,'DST'!C1:D66,2,FALSE)</f>
        <v>5</v>
      </c>
      <c r="D7" s="43"/>
      <c r="E7" s="43"/>
      <c r="F7" s="43"/>
      <c r="G7" s="43"/>
      <c r="H7" s="43"/>
      <c r="I7" s="42">
        <f>D$35*W7</f>
        <v>154.53522294</v>
      </c>
      <c r="J7" s="42">
        <f>I7*V7</f>
        <v>696.492269567338</v>
      </c>
      <c r="K7" s="42">
        <f>I7*X7</f>
        <v>5.254197579960</v>
      </c>
      <c r="L7" s="42">
        <f>((D$2+D$3+D$4)*AA7)</f>
        <v>35.17679718</v>
      </c>
      <c r="M7" s="42">
        <f>L7*Y7</f>
        <v>25.5031779555</v>
      </c>
      <c r="N7" s="42">
        <f>M7*Z7</f>
        <v>188.826462204282</v>
      </c>
      <c r="O7" s="42">
        <f>M7*AH7</f>
        <v>1.36829109975146</v>
      </c>
      <c r="P7" s="44"/>
      <c r="Q7" s="50"/>
      <c r="R7" s="50"/>
      <c r="S7" s="43"/>
      <c r="T7" s="50"/>
      <c r="U7" s="50"/>
      <c r="V7" s="47">
        <v>4.50701307000902</v>
      </c>
      <c r="W7" s="45">
        <f>(AF7/SUM(AF$2:AF$20))*0.98</f>
        <v>0.31458</v>
      </c>
      <c r="X7" s="46">
        <v>0.034</v>
      </c>
      <c r="Y7" s="46">
        <v>0.725</v>
      </c>
      <c r="Z7" s="47">
        <v>7.40403656884493</v>
      </c>
      <c r="AA7" s="45">
        <f>(AG7/SUM(AG$6:AG$25))*0.98</f>
        <v>0.06174</v>
      </c>
      <c r="AB7" s="45">
        <v>0.00580048108228434</v>
      </c>
      <c r="AC7" s="45">
        <f>(AH7/SUM(AH$6:AH$25))*0.98</f>
        <v>0.0683037085927488</v>
      </c>
      <c r="AD7" s="44"/>
      <c r="AE7" s="50"/>
      <c r="AF7" s="46">
        <v>0.321</v>
      </c>
      <c r="AG7" s="57">
        <v>0.063</v>
      </c>
      <c r="AH7" s="57">
        <v>0.0536517881080923</v>
      </c>
      <c r="AI7" s="51"/>
      <c r="AJ7" s="18"/>
      <c r="AK7" s="18"/>
      <c r="AL7" s="18"/>
      <c r="AM7" s="18"/>
      <c r="AN7" s="52"/>
    </row>
    <row r="8" ht="13.75" customHeight="1">
      <c r="A8" t="s" s="39">
        <v>286</v>
      </c>
      <c r="B8" t="s" s="40">
        <v>380</v>
      </c>
      <c r="C8" s="41">
        <f>VLOOKUP($AN$1,'DST'!C1:D66,2,FALSE)</f>
        <v>5</v>
      </c>
      <c r="D8" s="43"/>
      <c r="E8" s="43"/>
      <c r="F8" s="43"/>
      <c r="G8" s="43"/>
      <c r="H8" s="43"/>
      <c r="I8" s="42">
        <f>D$35*W8</f>
        <v>17.81247118</v>
      </c>
      <c r="J8" s="42">
        <f>I8*V8</f>
        <v>76.1402389215379</v>
      </c>
      <c r="K8" s="42">
        <f>I8*X8</f>
        <v>0.5343741354</v>
      </c>
      <c r="L8" s="42">
        <f>((D$2+D$3+D$4)*AA8)</f>
        <v>11.72559906</v>
      </c>
      <c r="M8" s="42">
        <f>L8*Y8</f>
        <v>8.583138511920</v>
      </c>
      <c r="N8" s="42">
        <f>M8*Z8</f>
        <v>61.1916094594999</v>
      </c>
      <c r="O8" s="42">
        <f>M8*AH8</f>
        <v>0.27332862039214</v>
      </c>
      <c r="P8" s="44"/>
      <c r="Q8" s="50"/>
      <c r="R8" s="50"/>
      <c r="S8" s="43"/>
      <c r="T8" s="50"/>
      <c r="U8" s="50"/>
      <c r="V8" s="47">
        <v>4.27454664499493</v>
      </c>
      <c r="W8" s="45">
        <f>(AF8/SUM(AF$2:AF$20))*0.98</f>
        <v>0.03626</v>
      </c>
      <c r="X8" s="46">
        <v>0.03</v>
      </c>
      <c r="Y8" s="46">
        <v>0.732</v>
      </c>
      <c r="Z8" s="47">
        <v>7.12928136654429</v>
      </c>
      <c r="AA8" s="45">
        <f>(AG8/SUM(AG$6:AG$25))*0.98</f>
        <v>0.02058</v>
      </c>
      <c r="AB8" s="45">
        <v>0.031632841041912</v>
      </c>
      <c r="AC8" s="45">
        <f>(AH8/SUM(AH$6:AH$25))*0.98</f>
        <v>0.0405414308208487</v>
      </c>
      <c r="AD8" s="44"/>
      <c r="AE8" s="50"/>
      <c r="AF8" s="46">
        <v>0.037</v>
      </c>
      <c r="AG8" s="57">
        <v>0.021</v>
      </c>
      <c r="AH8" s="57">
        <v>0.0318448339162358</v>
      </c>
      <c r="AI8" s="51"/>
      <c r="AJ8" s="18"/>
      <c r="AK8" s="18"/>
      <c r="AL8" s="18"/>
      <c r="AM8" s="18"/>
      <c r="AN8" s="52"/>
    </row>
    <row r="9" ht="13.75" customHeight="1">
      <c r="A9" t="s" s="39">
        <v>439</v>
      </c>
      <c r="B9" t="s" s="40">
        <v>380</v>
      </c>
      <c r="C9" s="41">
        <f>VLOOKUP($AN$1,'DST'!C1:D66,2,FALSE)</f>
        <v>5</v>
      </c>
      <c r="D9" s="43"/>
      <c r="E9" s="43"/>
      <c r="F9" s="43"/>
      <c r="G9" s="43"/>
      <c r="H9" s="43"/>
      <c r="I9" s="42">
        <f>D$35*W9</f>
        <v>38.5134512</v>
      </c>
      <c r="J9" s="42">
        <f>I9*V9</f>
        <v>154.438939312</v>
      </c>
      <c r="K9" s="42">
        <f>I9*X9</f>
        <v>1.155403536</v>
      </c>
      <c r="L9" s="42">
        <f>((D$2+D$3+D$4)*AA9)</f>
        <v>7.25870418</v>
      </c>
      <c r="M9" s="42">
        <f>L9*Y9</f>
        <v>5.219008305420</v>
      </c>
      <c r="N9" s="42">
        <f>M9*Z9</f>
        <v>36.6374383040484</v>
      </c>
      <c r="O9" s="42">
        <f>M9*AH9</f>
        <v>0.1565702491626</v>
      </c>
      <c r="P9" s="44"/>
      <c r="Q9" s="50"/>
      <c r="R9" s="50"/>
      <c r="S9" s="43"/>
      <c r="T9" s="50"/>
      <c r="U9" s="50"/>
      <c r="V9" s="47">
        <v>4.01</v>
      </c>
      <c r="W9" s="45">
        <f>(AF9/SUM(AF$2:AF$20))*0.98</f>
        <v>0.0784</v>
      </c>
      <c r="X9" s="46">
        <v>0.03</v>
      </c>
      <c r="Y9" s="46">
        <v>0.719</v>
      </c>
      <c r="Z9" s="47">
        <v>7.02</v>
      </c>
      <c r="AA9" s="45">
        <f>(AG9/SUM(AG$6:AG$25))*0.98</f>
        <v>0.01274</v>
      </c>
      <c r="AB9" s="45">
        <v>0.0388123979666137</v>
      </c>
      <c r="AC9" s="45">
        <f>(AH9/SUM(AH$6:AH$25))*0.98</f>
        <v>0.0381927859264284</v>
      </c>
      <c r="AD9" s="44"/>
      <c r="AE9" s="50"/>
      <c r="AF9" s="46">
        <v>0.08</v>
      </c>
      <c r="AG9" s="57">
        <v>0.013</v>
      </c>
      <c r="AH9" s="57">
        <v>0.03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5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0.0047695903319167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5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204</v>
      </c>
      <c r="B13" t="s" s="40">
        <v>381</v>
      </c>
      <c r="C13" s="41">
        <f>VLOOKUP($AN$1,'DST'!C1:D66,2,FALSE)</f>
        <v>5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120.60616176</v>
      </c>
      <c r="M13" s="42">
        <f>L13*Y13</f>
        <v>78.273398982240</v>
      </c>
      <c r="N13" s="42">
        <f>M13*Z13</f>
        <v>979.200221267822</v>
      </c>
      <c r="O13" s="42">
        <f>M13*AH13</f>
        <v>5.94877832265024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0.649</v>
      </c>
      <c r="Z13" s="47">
        <v>12.51</v>
      </c>
      <c r="AA13" s="45">
        <f>(AG13/SUM(AG$6:AG$25))*0.98</f>
        <v>0.21168</v>
      </c>
      <c r="AB13" s="45">
        <v>0.112592839596252</v>
      </c>
      <c r="AC13" s="45">
        <f>(AH13/SUM(AH$6:AH$25))*0.98</f>
        <v>0.09675505768028519</v>
      </c>
      <c r="AD13" s="44"/>
      <c r="AE13" s="50"/>
      <c r="AF13" s="46">
        <v>0</v>
      </c>
      <c r="AG13" s="57">
        <v>0.216</v>
      </c>
      <c r="AH13" s="57">
        <v>0.076</v>
      </c>
      <c r="AI13" s="51"/>
      <c r="AJ13" s="18"/>
      <c r="AK13" s="18"/>
      <c r="AL13" s="18"/>
      <c r="AM13" s="18"/>
      <c r="AN13" s="52"/>
    </row>
    <row r="14" ht="13.75" customHeight="1">
      <c r="A14" t="s" s="39">
        <v>247</v>
      </c>
      <c r="B14" t="s" s="40">
        <v>381</v>
      </c>
      <c r="C14" s="41">
        <f>VLOOKUP($AN$1,'DST'!C1:D66,2,FALSE)</f>
        <v>5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115.58090502</v>
      </c>
      <c r="M14" s="42">
        <f>L14*Y14</f>
        <v>76.630140028260</v>
      </c>
      <c r="N14" s="42">
        <f>M14*Z14</f>
        <v>923.393187340533</v>
      </c>
      <c r="O14" s="42">
        <f>M14*AH14</f>
        <v>5.44073994200646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0.663</v>
      </c>
      <c r="Z14" s="47">
        <v>12.05</v>
      </c>
      <c r="AA14" s="45">
        <f>(AG14/SUM(AG$6:AG$25))*0.98</f>
        <v>0.20286</v>
      </c>
      <c r="AB14" s="45">
        <v>0.217545264311853</v>
      </c>
      <c r="AC14" s="45">
        <f>(AH14/SUM(AH$6:AH$25))*0.98</f>
        <v>0.0903895933592138</v>
      </c>
      <c r="AD14" s="44"/>
      <c r="AE14" s="50"/>
      <c r="AF14" s="46">
        <v>0</v>
      </c>
      <c r="AG14" s="57">
        <v>0.207</v>
      </c>
      <c r="AH14" s="57">
        <v>0.07099999999999999</v>
      </c>
      <c r="AI14" s="51"/>
      <c r="AJ14" s="18"/>
      <c r="AK14" s="18"/>
      <c r="AL14" s="18"/>
      <c r="AM14" s="18"/>
      <c r="AN14" s="52"/>
    </row>
    <row r="15" ht="13.75" customHeight="1">
      <c r="A15" t="s" s="39">
        <v>326</v>
      </c>
      <c r="B15" t="s" s="40">
        <v>381</v>
      </c>
      <c r="C15" s="41">
        <f>VLOOKUP($AN$1,'DST'!C1:D66,2,FALSE)</f>
        <v>5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54.71946228</v>
      </c>
      <c r="M15" s="42">
        <f>L15*Y15</f>
        <v>32.612799518880</v>
      </c>
      <c r="N15" s="42">
        <f>M15*Z15</f>
        <v>427.879929687706</v>
      </c>
      <c r="O15" s="42">
        <f>M15*AH15</f>
        <v>2.6090239615104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0.596</v>
      </c>
      <c r="Z15" s="47">
        <v>13.12</v>
      </c>
      <c r="AA15" s="45">
        <f>(AG15/SUM(AG$6:AG$25))*0.98</f>
        <v>0.09604</v>
      </c>
      <c r="AB15" s="45">
        <v>0.0118478739439226</v>
      </c>
      <c r="AC15" s="45">
        <f>(AH15/SUM(AH$6:AH$25))*0.98</f>
        <v>0.101847429137142</v>
      </c>
      <c r="AD15" s="44"/>
      <c r="AE15" s="50"/>
      <c r="AF15" s="46">
        <v>0</v>
      </c>
      <c r="AG15" s="57">
        <v>0.098</v>
      </c>
      <c r="AH15" s="57">
        <v>0.08</v>
      </c>
      <c r="AI15" s="51"/>
      <c r="AJ15" s="18"/>
      <c r="AK15" s="18"/>
      <c r="AL15" s="18"/>
      <c r="AM15" s="18"/>
      <c r="AN15" s="52"/>
    </row>
    <row r="16" ht="13.75" customHeight="1">
      <c r="A16" t="s" s="39">
        <v>333</v>
      </c>
      <c r="B16" t="s" s="40">
        <v>381</v>
      </c>
      <c r="C16" s="41">
        <f>VLOOKUP($AN$1,'DST'!C1:D66,2,FALSE)</f>
        <v>5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53.60273856</v>
      </c>
      <c r="M16" s="42">
        <f>L16*Y16</f>
        <v>30.982382887680</v>
      </c>
      <c r="N16" s="42">
        <f>M16*Z16</f>
        <v>368.380532534515</v>
      </c>
      <c r="O16" s="42">
        <f>M16*AH16</f>
        <v>2.23073156791296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0.578</v>
      </c>
      <c r="Z16" s="47">
        <v>11.89</v>
      </c>
      <c r="AA16" s="45">
        <f>(AG16/SUM(AG$6:AG$25))*0.98</f>
        <v>0.09408</v>
      </c>
      <c r="AB16" s="45">
        <v>0.0582000181709199</v>
      </c>
      <c r="AC16" s="45">
        <f>(AH16/SUM(AH$6:AH$25))*0.98</f>
        <v>0.0916626862234281</v>
      </c>
      <c r="AD16" s="44"/>
      <c r="AE16" s="50"/>
      <c r="AF16" s="46">
        <v>0</v>
      </c>
      <c r="AG16" s="57">
        <v>0.096</v>
      </c>
      <c r="AH16" s="57">
        <v>0.07199999999999999</v>
      </c>
      <c r="AI16" s="51"/>
      <c r="AJ16" s="18"/>
      <c r="AK16" s="18"/>
      <c r="AL16" s="18"/>
      <c r="AM16" s="18"/>
      <c r="AN16" s="52"/>
    </row>
    <row r="17" ht="13.75" customHeight="1">
      <c r="A17" t="s" s="39">
        <v>340</v>
      </c>
      <c r="B17" t="s" s="40">
        <v>381</v>
      </c>
      <c r="C17" s="41">
        <f>VLOOKUP($AN$1,'DST'!C1:D66,2,FALSE)</f>
        <v>5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41.31877764</v>
      </c>
      <c r="M17" s="42">
        <f>L17*Y17</f>
        <v>24.708629028720</v>
      </c>
      <c r="N17" s="42">
        <f>M17*Z17</f>
        <v>321.459263663647</v>
      </c>
      <c r="O17" s="42">
        <f>M17*AH17</f>
        <v>1.77902129006784</v>
      </c>
      <c r="P17" s="44"/>
      <c r="Q17" s="50"/>
      <c r="R17" s="50"/>
      <c r="S17" s="43"/>
      <c r="T17" s="50"/>
      <c r="U17" s="50"/>
      <c r="V17" s="47">
        <v>5.01</v>
      </c>
      <c r="W17" s="45">
        <f>(AF17/SUM(AF$2:AF$20))*0.98</f>
        <v>0</v>
      </c>
      <c r="X17" s="46">
        <v>0</v>
      </c>
      <c r="Y17" s="46">
        <v>0.598</v>
      </c>
      <c r="Z17" s="47">
        <v>13.01</v>
      </c>
      <c r="AA17" s="45">
        <f>(AG17/SUM(AG$6:AG$25))*0.98</f>
        <v>0.07252</v>
      </c>
      <c r="AB17" s="45">
        <v>0.217545264311853</v>
      </c>
      <c r="AC17" s="45">
        <f>(AH17/SUM(AH$6:AH$25))*0.98</f>
        <v>0.0916626862234281</v>
      </c>
      <c r="AD17" s="44"/>
      <c r="AE17" s="50"/>
      <c r="AF17" s="46">
        <v>0</v>
      </c>
      <c r="AG17" s="57">
        <v>0.074</v>
      </c>
      <c r="AH17" s="57">
        <v>0.07199999999999999</v>
      </c>
      <c r="AI17" s="51"/>
      <c r="AJ17" s="18"/>
      <c r="AK17" s="18"/>
      <c r="AL17" s="18"/>
      <c r="AM17" s="18"/>
      <c r="AN17" s="52"/>
    </row>
    <row r="18" ht="13.75" customHeight="1">
      <c r="A18" t="s" s="39">
        <v>440</v>
      </c>
      <c r="B18" t="s" s="40">
        <v>381</v>
      </c>
      <c r="C18" s="41">
        <f>VLOOKUP($AN$1,'DST'!C1:D66,2,FALSE)</f>
        <v>5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11.1672372</v>
      </c>
      <c r="M18" s="42">
        <f>L18*Y18</f>
        <v>7.7723970912</v>
      </c>
      <c r="N18" s="42">
        <f>M18*Z18</f>
        <v>80.0308612276726</v>
      </c>
      <c r="O18" s="42">
        <f>M18*AH18</f>
        <v>0.487683550107697</v>
      </c>
      <c r="P18" s="44"/>
      <c r="Q18" s="50"/>
      <c r="R18" s="50"/>
      <c r="S18" s="43"/>
      <c r="T18" s="50"/>
      <c r="U18" s="50"/>
      <c r="V18" s="47">
        <v>5.76</v>
      </c>
      <c r="W18" s="45">
        <f>(AF18/SUM(AF$2:AF$20))*0.98</f>
        <v>0</v>
      </c>
      <c r="X18" s="46">
        <v>0.00465116279069767</v>
      </c>
      <c r="Y18" s="46">
        <v>0.696</v>
      </c>
      <c r="Z18" s="47">
        <v>10.2968055142582</v>
      </c>
      <c r="AA18" s="45">
        <f>(AG18/SUM(AG$6:AG$25))*0.98</f>
        <v>0.0196</v>
      </c>
      <c r="AB18" s="45">
        <v>0.0673266502036526</v>
      </c>
      <c r="AC18" s="45">
        <f>(AH18/SUM(AH$6:AH$25))*0.98</f>
        <v>0.0798809479690311</v>
      </c>
      <c r="AD18" s="44"/>
      <c r="AE18" s="50"/>
      <c r="AF18" s="46">
        <v>0</v>
      </c>
      <c r="AG18" s="57">
        <v>0.02</v>
      </c>
      <c r="AH18" s="57">
        <v>0.0627455782798151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5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0.010656048748899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5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212</v>
      </c>
      <c r="B22" t="s" s="40">
        <v>385</v>
      </c>
      <c r="C22" s="41">
        <f>VLOOKUP($AN$1,'DST'!C1:D66,2,FALSE)</f>
        <v>5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34.06007346</v>
      </c>
      <c r="M22" s="42">
        <f>L22*Y22</f>
        <v>24.489192817740</v>
      </c>
      <c r="N22" s="42">
        <f>M22*Z22</f>
        <v>242.137023873022</v>
      </c>
      <c r="O22" s="42">
        <f>M22*AH22</f>
        <v>2.5713652458627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0.719</v>
      </c>
      <c r="Z22" s="47">
        <v>9.88750530387502</v>
      </c>
      <c r="AA22" s="45">
        <f>(AG22/SUM(AG$6:AG$25))*0.98</f>
        <v>0.05978</v>
      </c>
      <c r="AB22" s="45">
        <v>0.09681165296872921</v>
      </c>
      <c r="AC22" s="45">
        <f>(AH22/SUM(AH$6:AH$25))*0.98</f>
        <v>0.133674750742499</v>
      </c>
      <c r="AD22" s="44"/>
      <c r="AE22" s="50"/>
      <c r="AF22" s="50"/>
      <c r="AG22" s="57">
        <v>0.061</v>
      </c>
      <c r="AH22" s="57">
        <v>0.105</v>
      </c>
      <c r="AI22" s="51"/>
      <c r="AJ22" s="18"/>
      <c r="AK22" s="18"/>
      <c r="AL22" s="18"/>
      <c r="AM22" s="18"/>
      <c r="AN22" s="52"/>
    </row>
    <row r="23" ht="13.75" customHeight="1">
      <c r="A23" t="s" s="39">
        <v>148</v>
      </c>
      <c r="B23" t="s" s="40">
        <v>385</v>
      </c>
      <c r="C23" s="41">
        <f>VLOOKUP($AN$1,'DST'!C1:D66,2,FALSE)</f>
        <v>5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56.39454786</v>
      </c>
      <c r="M23" s="42">
        <f>L23*Y23</f>
        <v>39.645367145580</v>
      </c>
      <c r="N23" s="42">
        <f>M23*Z23</f>
        <v>399.228847155991</v>
      </c>
      <c r="O23" s="42">
        <f>M23*AH23</f>
        <v>3.33021084022872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0.703</v>
      </c>
      <c r="Z23" s="47">
        <v>10.07</v>
      </c>
      <c r="AA23" s="45">
        <f>(AG23/SUM(AG$6:AG$25))*0.98</f>
        <v>0.09898</v>
      </c>
      <c r="AB23" s="45">
        <v>0.0249983044017326</v>
      </c>
      <c r="AC23" s="45">
        <f>(AH23/SUM(AH$6:AH$25))*0.98</f>
        <v>0.106939800593999</v>
      </c>
      <c r="AD23" s="44"/>
      <c r="AE23" s="50"/>
      <c r="AF23" s="50"/>
      <c r="AG23" s="57">
        <v>0.101</v>
      </c>
      <c r="AH23" s="57">
        <v>0.08400000000000001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5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0.0526942909291656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5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0.0274539817010032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1.15095638287174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1061</v>
      </c>
      <c r="E29" s="81">
        <v>0.537</v>
      </c>
      <c r="F29" s="82">
        <f>1-E29</f>
        <v>0.463</v>
      </c>
      <c r="G29" s="83">
        <v>4.25</v>
      </c>
      <c r="H29" s="84">
        <v>0.036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569.7569999999999</v>
      </c>
      <c r="E32" s="91">
        <f>SUM(E2:E4)</f>
        <v>370.721182175694</v>
      </c>
      <c r="F32" s="91">
        <f>SUM(F2:F4)</f>
        <v>4124.034215956990</v>
      </c>
      <c r="G32" s="91">
        <f>SUM(G2:G4)</f>
        <v>26.6187065313739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491.243</v>
      </c>
      <c r="E35" s="91">
        <f>D35*G29</f>
        <v>2087.78275</v>
      </c>
      <c r="F35" s="91">
        <f>D35*H29</f>
        <v>17.684748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481.41814</v>
      </c>
      <c r="E38" s="42">
        <f>SUM(J2:J4,J6:J11,J13:J20)</f>
        <v>2079.683148589240</v>
      </c>
      <c r="F38" s="42">
        <f>SUM(K2:K4,K6:K11,K13:K20)</f>
        <v>17.6719245956809</v>
      </c>
      <c r="G38" s="42">
        <f>SUM(L6:L11,L13:L20,L22:L25)</f>
        <v>558.36186</v>
      </c>
      <c r="H38" s="42">
        <f>SUM(M6:M11,M13:M20,M22:M25)</f>
        <v>367.636057499340</v>
      </c>
      <c r="I38" s="42">
        <f>SUM(N6:N11,N13:N20,N22:N25)</f>
        <v>4123.259309842850</v>
      </c>
      <c r="J38" s="42">
        <f>SUM(O6:O11,O13:O20,O22:O25)</f>
        <v>26.6125468675514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9.824859999999999</v>
      </c>
      <c r="E39" s="42">
        <f>E35-E38</f>
        <v>8.099601410760</v>
      </c>
      <c r="F39" s="42">
        <f>F35-F38</f>
        <v>0.0128234043191</v>
      </c>
      <c r="G39" s="42">
        <f>SUM(D2:D4)-G38</f>
        <v>11.39514</v>
      </c>
      <c r="H39" s="42">
        <f>E32-H38</f>
        <v>3.085124676354</v>
      </c>
      <c r="I39" s="42">
        <f>F32-I38</f>
        <v>0.774906114140</v>
      </c>
      <c r="J39" s="42">
        <f>G32-J38</f>
        <v>0.0061596638225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18" priority="1" operator="greaterThan" stopIfTrue="1">
      <formula>1</formula>
    </cfRule>
  </conditionalFormatting>
  <conditionalFormatting sqref="D39:J39">
    <cfRule type="cellIs" dxfId="1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7" customWidth="1"/>
    <col min="2" max="15" width="8.8125" style="117" customWidth="1"/>
    <col min="16" max="16" width="4.8125" style="117" customWidth="1"/>
    <col min="17" max="27" width="8.8125" style="117" customWidth="1"/>
    <col min="28" max="28" hidden="1" width="8.8" style="117" customWidth="1"/>
    <col min="29" max="29" width="8.8125" style="117" customWidth="1"/>
    <col min="30" max="30" width="4.8125" style="117" customWidth="1"/>
    <col min="31" max="40" width="8.8125" style="117" customWidth="1"/>
    <col min="41" max="16384" width="8.8125" style="117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56</v>
      </c>
    </row>
    <row r="2" ht="13.75" customHeight="1">
      <c r="A2" t="s" s="39">
        <v>131</v>
      </c>
      <c r="B2" t="s" s="40">
        <v>378</v>
      </c>
      <c r="C2" s="41">
        <f>VLOOKUP($AN$1,'DST'!C1:D66,2,FALSE)</f>
        <v>6</v>
      </c>
      <c r="D2" s="42">
        <f>D$32*Q2</f>
        <v>591.45024</v>
      </c>
      <c r="E2" s="42">
        <f>D2*R2</f>
        <v>379.743431489968</v>
      </c>
      <c r="F2" s="42">
        <f>E2*S2</f>
        <v>4473.377622951820</v>
      </c>
      <c r="G2" s="42">
        <f>D2*T2</f>
        <v>28.567046592</v>
      </c>
      <c r="H2" s="42">
        <f>E2*U2</f>
        <v>7.17165034587432</v>
      </c>
      <c r="I2" s="42">
        <f>D$35*W2</f>
        <v>21.065394</v>
      </c>
      <c r="J2" s="42">
        <f>I2*V2</f>
        <v>54.7106172856745</v>
      </c>
      <c r="K2" s="42">
        <f>I2*X2</f>
        <v>0.442373274</v>
      </c>
      <c r="L2" s="43"/>
      <c r="M2" s="43"/>
      <c r="N2" s="43"/>
      <c r="O2" s="43"/>
      <c r="P2" s="44"/>
      <c r="Q2" s="45">
        <f>(AE2/SUM(AE$2:AE$25))</f>
        <v>0.96</v>
      </c>
      <c r="R2" s="46">
        <v>0.6420547424073551</v>
      </c>
      <c r="S2" s="47">
        <v>11.78</v>
      </c>
      <c r="T2" s="46">
        <v>0.0483</v>
      </c>
      <c r="U2" s="46">
        <v>0.0188855151957086</v>
      </c>
      <c r="V2" s="47">
        <v>2.59717987167363</v>
      </c>
      <c r="W2" s="45">
        <f>(AF2/SUM(AF$2:AF$20))*0.98</f>
        <v>0.049</v>
      </c>
      <c r="X2" s="46">
        <v>0.021</v>
      </c>
      <c r="Y2" s="48"/>
      <c r="Z2" s="49"/>
      <c r="AA2" s="48"/>
      <c r="AB2" s="48"/>
      <c r="AC2" s="48"/>
      <c r="AD2" s="44"/>
      <c r="AE2" s="46">
        <v>0.96</v>
      </c>
      <c r="AF2" s="46">
        <v>0.05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441</v>
      </c>
      <c r="B3" t="s" s="40">
        <v>378</v>
      </c>
      <c r="C3" s="41">
        <f>VLOOKUP($AN$1,'DST'!C1:D66,2,FALSE)</f>
        <v>6</v>
      </c>
      <c r="D3" s="42">
        <f>D$32*Q3</f>
        <v>24.64376</v>
      </c>
      <c r="E3" s="42">
        <f>D3*R3</f>
        <v>15.9918861488627</v>
      </c>
      <c r="F3" s="42">
        <f>E3*S3</f>
        <v>184.325978157972</v>
      </c>
      <c r="G3" s="42">
        <f>D3*T3</f>
        <v>1.1488446127976</v>
      </c>
      <c r="H3" s="42">
        <f>E3*U3</f>
        <v>0.4082859544001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0.04</v>
      </c>
      <c r="R3" s="46">
        <v>0.648922329582122</v>
      </c>
      <c r="S3" s="47">
        <v>11.5262187613236</v>
      </c>
      <c r="T3" s="46">
        <v>0.0466180734107784</v>
      </c>
      <c r="U3" s="46">
        <v>0.0255308192291712</v>
      </c>
      <c r="V3" s="47">
        <v>3.10526315789474</v>
      </c>
      <c r="W3" s="45">
        <f>(AF3/SUM(AF$2:AF$20))*0.98</f>
        <v>0</v>
      </c>
      <c r="X3" s="46">
        <v>0.0263157894736842</v>
      </c>
      <c r="Y3" s="48"/>
      <c r="Z3" s="49"/>
      <c r="AA3" s="48"/>
      <c r="AB3" s="48"/>
      <c r="AC3" s="48"/>
      <c r="AD3" s="44"/>
      <c r="AE3" s="46">
        <v>0.04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6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75</v>
      </c>
      <c r="B6" t="s" s="40">
        <v>380</v>
      </c>
      <c r="C6" s="41">
        <f>VLOOKUP($AN$1,'DST'!C1:D66,2,FALSE)</f>
        <v>6</v>
      </c>
      <c r="D6" s="43"/>
      <c r="E6" s="43"/>
      <c r="F6" s="43"/>
      <c r="G6" s="43"/>
      <c r="H6" s="43"/>
      <c r="I6" s="42">
        <f>D$35*W6</f>
        <v>220.34402124</v>
      </c>
      <c r="J6" s="42">
        <f>I6*V6</f>
        <v>1002.565296642</v>
      </c>
      <c r="K6" s="42">
        <f>I6*X6</f>
        <v>9.739205738808</v>
      </c>
      <c r="L6" s="42">
        <f>((D$2+D$3+D$4)*AA6)</f>
        <v>50.71685808</v>
      </c>
      <c r="M6" s="42">
        <f>L6*Y6</f>
        <v>36.110402952960</v>
      </c>
      <c r="N6" s="42">
        <f>M6*Z6</f>
        <v>264.238759234414</v>
      </c>
      <c r="O6" s="42">
        <f>M6*AH6</f>
        <v>1.87774095355392</v>
      </c>
      <c r="P6" s="44"/>
      <c r="Q6" s="50"/>
      <c r="R6" s="50"/>
      <c r="S6" s="43"/>
      <c r="T6" s="50"/>
      <c r="U6" s="50"/>
      <c r="V6" s="47">
        <v>4.55</v>
      </c>
      <c r="W6" s="45">
        <f>(AF6/SUM(AF$2:AF$20))*0.98</f>
        <v>0.51254</v>
      </c>
      <c r="X6" s="46">
        <v>0.0442</v>
      </c>
      <c r="Y6" s="46">
        <v>0.712</v>
      </c>
      <c r="Z6" s="47">
        <v>7.31752452551224</v>
      </c>
      <c r="AA6" s="45">
        <f>(AG6/SUM(AG$6:AG$25))*0.98</f>
        <v>0.08232</v>
      </c>
      <c r="AB6" s="45">
        <v>0.0344043338535932</v>
      </c>
      <c r="AC6" s="45">
        <f>(AH6/SUM(AH$6:AH$25))*0.98</f>
        <v>0.0776246127166229</v>
      </c>
      <c r="AD6" s="44"/>
      <c r="AE6" s="50"/>
      <c r="AF6" s="46">
        <v>0.523</v>
      </c>
      <c r="AG6" s="57">
        <v>0.08400000000000001</v>
      </c>
      <c r="AH6" s="57">
        <v>0.052</v>
      </c>
      <c r="AI6" s="51"/>
      <c r="AJ6" s="18"/>
      <c r="AK6" s="18"/>
      <c r="AL6" s="18"/>
      <c r="AM6" s="18"/>
      <c r="AN6" s="52"/>
    </row>
    <row r="7" ht="13.75" customHeight="1">
      <c r="A7" t="s" s="39">
        <v>195</v>
      </c>
      <c r="B7" t="s" s="40">
        <v>380</v>
      </c>
      <c r="C7" s="41">
        <f>VLOOKUP($AN$1,'DST'!C1:D66,2,FALSE)</f>
        <v>6</v>
      </c>
      <c r="D7" s="43"/>
      <c r="E7" s="43"/>
      <c r="F7" s="43"/>
      <c r="G7" s="43"/>
      <c r="H7" s="43"/>
      <c r="I7" s="42">
        <f>D$35*W7</f>
        <v>150.40691316</v>
      </c>
      <c r="J7" s="42">
        <f>I7*V7</f>
        <v>646.590739592699</v>
      </c>
      <c r="K7" s="42">
        <f>I7*X7</f>
        <v>6.166683439560</v>
      </c>
      <c r="L7" s="42">
        <f>((D$2+D$3+D$4)*AA7)</f>
        <v>18.1131636</v>
      </c>
      <c r="M7" s="42">
        <f>L7*Y7</f>
        <v>12.5705355384</v>
      </c>
      <c r="N7" s="42">
        <f>M7*Z7</f>
        <v>95.7485267669048</v>
      </c>
      <c r="O7" s="42">
        <f>M7*AH7</f>
        <v>0.446767495130127</v>
      </c>
      <c r="P7" s="44"/>
      <c r="Q7" s="50"/>
      <c r="R7" s="50"/>
      <c r="S7" s="43"/>
      <c r="T7" s="50"/>
      <c r="U7" s="50"/>
      <c r="V7" s="47">
        <v>4.29894295420363</v>
      </c>
      <c r="W7" s="45">
        <f>(AF7/SUM(AF$2:AF$20))*0.98</f>
        <v>0.34986</v>
      </c>
      <c r="X7" s="46">
        <v>0.041</v>
      </c>
      <c r="Y7" s="46">
        <v>0.694</v>
      </c>
      <c r="Z7" s="47">
        <v>7.61690116339243</v>
      </c>
      <c r="AA7" s="45">
        <f>(AG7/SUM(AG$6:AG$25))*0.98</f>
        <v>0.0294</v>
      </c>
      <c r="AB7" s="45">
        <v>0.008766565187979421</v>
      </c>
      <c r="AC7" s="45">
        <f>(AH7/SUM(AH$6:AH$25))*0.98</f>
        <v>0.0530547033789883</v>
      </c>
      <c r="AD7" s="44"/>
      <c r="AE7" s="50"/>
      <c r="AF7" s="46">
        <v>0.357</v>
      </c>
      <c r="AG7" s="57">
        <v>0.03</v>
      </c>
      <c r="AH7" s="57">
        <v>0.0355408481814763</v>
      </c>
      <c r="AI7" s="51"/>
      <c r="AJ7" s="18"/>
      <c r="AK7" s="18"/>
      <c r="AL7" s="18"/>
      <c r="AM7" s="18"/>
      <c r="AN7" s="52"/>
    </row>
    <row r="8" ht="13.75" customHeight="1">
      <c r="A8" t="s" s="39">
        <v>316</v>
      </c>
      <c r="B8" t="s" s="40">
        <v>380</v>
      </c>
      <c r="C8" s="41">
        <f>VLOOKUP($AN$1,'DST'!C1:D66,2,FALSE)</f>
        <v>6</v>
      </c>
      <c r="D8" s="43"/>
      <c r="E8" s="43"/>
      <c r="F8" s="43"/>
      <c r="G8" s="43"/>
      <c r="H8" s="43"/>
      <c r="I8" s="42">
        <f>D$35*W8</f>
        <v>12.6392364</v>
      </c>
      <c r="J8" s="42">
        <f>I8*V8</f>
        <v>52.0687197525586</v>
      </c>
      <c r="K8" s="42">
        <f>I8*X8</f>
        <v>0.4802909832</v>
      </c>
      <c r="L8" s="42">
        <f>((D$2+D$3+D$4)*AA8)</f>
        <v>6.0377212</v>
      </c>
      <c r="M8" s="42">
        <f>L8*Y8</f>
        <v>4.2626311672</v>
      </c>
      <c r="N8" s="42">
        <f>M8*Z8</f>
        <v>28.3901175529267</v>
      </c>
      <c r="O8" s="42">
        <f>M8*AH8</f>
        <v>0.159204495533782</v>
      </c>
      <c r="P8" s="44"/>
      <c r="Q8" s="50"/>
      <c r="R8" s="50"/>
      <c r="S8" s="43"/>
      <c r="T8" s="50"/>
      <c r="U8" s="50"/>
      <c r="V8" s="47">
        <v>4.11960961127039</v>
      </c>
      <c r="W8" s="45">
        <f>(AF8/SUM(AF$2:AF$20))*0.98</f>
        <v>0.0294</v>
      </c>
      <c r="X8" s="46">
        <v>0.038</v>
      </c>
      <c r="Y8" s="46">
        <v>0.706</v>
      </c>
      <c r="Z8" s="47">
        <v>6.66023318446653</v>
      </c>
      <c r="AA8" s="45">
        <f>(AG8/SUM(AG$6:AG$25))*0.98</f>
        <v>0.0098</v>
      </c>
      <c r="AB8" s="45">
        <v>0.00389339525410894</v>
      </c>
      <c r="AC8" s="45">
        <f>(AH8/SUM(AH$6:AH$25))*0.98</f>
        <v>0.0557536974041214</v>
      </c>
      <c r="AD8" s="44"/>
      <c r="AE8" s="50"/>
      <c r="AF8" s="46">
        <v>0.03</v>
      </c>
      <c r="AG8" s="57">
        <v>0.01</v>
      </c>
      <c r="AH8" s="57">
        <v>0.0373488789644353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6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6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6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55</v>
      </c>
      <c r="B13" t="s" s="40">
        <v>381</v>
      </c>
      <c r="C13" s="41">
        <f>VLOOKUP($AN$1,'DST'!C1:D66,2,FALSE)</f>
        <v>6</v>
      </c>
      <c r="D13" s="43"/>
      <c r="E13" s="43"/>
      <c r="F13" s="43"/>
      <c r="G13" s="43"/>
      <c r="H13" s="43"/>
      <c r="I13" s="42">
        <f>D$35*W13</f>
        <v>12.6392364</v>
      </c>
      <c r="J13" s="42">
        <f>I13*V13</f>
        <v>90.244147896</v>
      </c>
      <c r="K13" s="42">
        <f>I13*X13</f>
        <v>0.112156699829295</v>
      </c>
      <c r="L13" s="42">
        <f>((D$2+D$3+D$4)*AA13)</f>
        <v>144.30153668</v>
      </c>
      <c r="M13" s="42">
        <f>L13*Y13</f>
        <v>93.94030037868001</v>
      </c>
      <c r="N13" s="42">
        <f>M13*Z13</f>
        <v>1298.254951233360</v>
      </c>
      <c r="O13" s="42">
        <f>M13*AH13</f>
        <v>7.11739251455195</v>
      </c>
      <c r="P13" s="44"/>
      <c r="Q13" s="50"/>
      <c r="R13" s="50"/>
      <c r="S13" s="43"/>
      <c r="T13" s="50"/>
      <c r="U13" s="50"/>
      <c r="V13" s="47">
        <v>7.14</v>
      </c>
      <c r="W13" s="45">
        <f>(AF13/SUM(AF$2:AF$20))*0.98</f>
        <v>0.0294</v>
      </c>
      <c r="X13" s="46">
        <v>0.00887369270419652</v>
      </c>
      <c r="Y13" s="46">
        <v>0.651</v>
      </c>
      <c r="Z13" s="47">
        <v>13.82</v>
      </c>
      <c r="AA13" s="45">
        <f>(AG13/SUM(AG$6:AG$25))*0.98</f>
        <v>0.23422</v>
      </c>
      <c r="AB13" s="45">
        <v>0.198627650397378</v>
      </c>
      <c r="AC13" s="45">
        <f>(AH13/SUM(AH$6:AH$25))*0.98</f>
        <v>0.113100643392907</v>
      </c>
      <c r="AD13" s="44"/>
      <c r="AE13" s="50"/>
      <c r="AF13" s="46">
        <v>0.03</v>
      </c>
      <c r="AG13" s="57">
        <v>0.239</v>
      </c>
      <c r="AH13" s="57">
        <v>0.0757650602122969</v>
      </c>
      <c r="AI13" s="51"/>
      <c r="AJ13" s="18"/>
      <c r="AK13" s="18"/>
      <c r="AL13" s="18"/>
      <c r="AM13" s="18"/>
      <c r="AN13" s="52"/>
    </row>
    <row r="14" ht="13.75" customHeight="1">
      <c r="A14" t="s" s="39">
        <v>100</v>
      </c>
      <c r="B14" t="s" s="40">
        <v>381</v>
      </c>
      <c r="C14" s="41">
        <f>VLOOKUP($AN$1,'DST'!C1:D66,2,FALSE)</f>
        <v>6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144.9053088</v>
      </c>
      <c r="M14" s="42">
        <f>L14*Y14</f>
        <v>92.73939763200001</v>
      </c>
      <c r="N14" s="42">
        <f>M14*Z14</f>
        <v>1161.097258352640</v>
      </c>
      <c r="O14" s="42">
        <f>M14*AH14</f>
        <v>8.253879401627829</v>
      </c>
      <c r="P14" s="44"/>
      <c r="Q14" s="50"/>
      <c r="R14" s="50"/>
      <c r="S14" s="43"/>
      <c r="T14" s="50"/>
      <c r="U14" s="50"/>
      <c r="V14" s="47">
        <v>6.51</v>
      </c>
      <c r="W14" s="45">
        <f>(AF14/SUM(AF$2:AF$20))*0.98</f>
        <v>0</v>
      </c>
      <c r="X14" s="46">
        <v>0.00641025641025641</v>
      </c>
      <c r="Y14" s="46">
        <v>0.64</v>
      </c>
      <c r="Z14" s="47">
        <v>12.52</v>
      </c>
      <c r="AA14" s="45">
        <f>(AG14/SUM(AG$6:AG$25))*0.98</f>
        <v>0.2352</v>
      </c>
      <c r="AB14" s="45">
        <v>0.201313178574311</v>
      </c>
      <c r="AC14" s="45">
        <f>(AH14/SUM(AH$6:AH$25))*0.98</f>
        <v>0.132858685471323</v>
      </c>
      <c r="AD14" s="44"/>
      <c r="AE14" s="50"/>
      <c r="AF14" s="46">
        <v>0</v>
      </c>
      <c r="AG14" s="57">
        <v>0.24</v>
      </c>
      <c r="AH14" s="57">
        <v>0.0890007872854655</v>
      </c>
      <c r="AI14" s="51"/>
      <c r="AJ14" s="18"/>
      <c r="AK14" s="18"/>
      <c r="AL14" s="18"/>
      <c r="AM14" s="18"/>
      <c r="AN14" s="52"/>
    </row>
    <row r="15" ht="13.75" customHeight="1">
      <c r="A15" t="s" s="39">
        <v>267</v>
      </c>
      <c r="B15" t="s" s="40">
        <v>381</v>
      </c>
      <c r="C15" s="41">
        <f>VLOOKUP($AN$1,'DST'!C1:D66,2,FALSE)</f>
        <v>6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85.13186892</v>
      </c>
      <c r="M15" s="42">
        <f>L15*Y15</f>
        <v>55.335714798</v>
      </c>
      <c r="N15" s="42">
        <f>M15*Z15</f>
        <v>727.6646495937</v>
      </c>
      <c r="O15" s="42">
        <f>M15*AH15</f>
        <v>4.980214331820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0.65</v>
      </c>
      <c r="Z15" s="47">
        <v>13.15</v>
      </c>
      <c r="AA15" s="45">
        <f>(AG15/SUM(AG$6:AG$25))*0.98</f>
        <v>0.13818</v>
      </c>
      <c r="AB15" s="45">
        <v>0.0921638537212244</v>
      </c>
      <c r="AC15" s="45">
        <f>(AH15/SUM(AH$6:AH$25))*0.98</f>
        <v>0.134350291240309</v>
      </c>
      <c r="AD15" s="44"/>
      <c r="AE15" s="50"/>
      <c r="AF15" s="46">
        <v>0</v>
      </c>
      <c r="AG15" s="57">
        <v>0.141</v>
      </c>
      <c r="AH15" s="57">
        <v>0.09</v>
      </c>
      <c r="AI15" s="51"/>
      <c r="AJ15" s="18"/>
      <c r="AK15" s="18"/>
      <c r="AL15" s="18"/>
      <c r="AM15" s="18"/>
      <c r="AN15" s="52"/>
    </row>
    <row r="16" ht="13.75" customHeight="1">
      <c r="A16" t="s" s="39">
        <v>330</v>
      </c>
      <c r="B16" t="s" s="40">
        <v>381</v>
      </c>
      <c r="C16" s="41">
        <f>VLOOKUP($AN$1,'DST'!C1:D66,2,FALSE)</f>
        <v>6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43.47159264</v>
      </c>
      <c r="M16" s="42">
        <f>L16*Y16</f>
        <v>25.909069213440</v>
      </c>
      <c r="N16" s="42">
        <f>M16*Z16</f>
        <v>317.561808339214</v>
      </c>
      <c r="O16" s="42">
        <f>M16*AH16</f>
        <v>1.86040409870302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0.596</v>
      </c>
      <c r="Z16" s="47">
        <v>12.2567818134695</v>
      </c>
      <c r="AA16" s="45">
        <f>(AG16/SUM(AG$6:AG$25))*0.98</f>
        <v>0.07056</v>
      </c>
      <c r="AB16" s="45">
        <v>0.0249128817734236</v>
      </c>
      <c r="AC16" s="45">
        <f>(AH16/SUM(AH$6:AH$25))*0.98</f>
        <v>0.107189335657955</v>
      </c>
      <c r="AD16" s="44"/>
      <c r="AE16" s="50"/>
      <c r="AF16" s="46">
        <v>0</v>
      </c>
      <c r="AG16" s="57">
        <v>0.07199999999999999</v>
      </c>
      <c r="AH16" s="57">
        <v>0.07180513060414979</v>
      </c>
      <c r="AI16" s="51"/>
      <c r="AJ16" s="18"/>
      <c r="AK16" s="18"/>
      <c r="AL16" s="18"/>
      <c r="AM16" s="18"/>
      <c r="AN16" s="52"/>
    </row>
    <row r="17" ht="13.75" customHeight="1">
      <c r="A17" t="s" s="39">
        <v>354</v>
      </c>
      <c r="B17" t="s" s="40">
        <v>381</v>
      </c>
      <c r="C17" s="41">
        <f>VLOOKUP($AN$1,'DST'!C1:D66,2,FALSE)</f>
        <v>6</v>
      </c>
      <c r="D17" s="43"/>
      <c r="E17" s="43"/>
      <c r="F17" s="43"/>
      <c r="G17" s="43"/>
      <c r="H17" s="43"/>
      <c r="I17" s="42">
        <f>D$35*W17</f>
        <v>4.2130788</v>
      </c>
      <c r="J17" s="42">
        <f>I17*V17</f>
        <v>19.717208784</v>
      </c>
      <c r="K17" s="42">
        <f>I17*X17</f>
        <v>0.0353185209290791</v>
      </c>
      <c r="L17" s="42">
        <f>((D$2+D$3+D$4)*AA17)</f>
        <v>16.30184724</v>
      </c>
      <c r="M17" s="42">
        <f>L17*Y17</f>
        <v>9.308354774040</v>
      </c>
      <c r="N17" s="42">
        <f>M17*Z17</f>
        <v>101.554150584776</v>
      </c>
      <c r="O17" s="42">
        <f>M17*AH17</f>
        <v>0.671539444746325</v>
      </c>
      <c r="P17" s="44"/>
      <c r="Q17" s="50"/>
      <c r="R17" s="50"/>
      <c r="S17" s="43"/>
      <c r="T17" s="50"/>
      <c r="U17" s="50"/>
      <c r="V17" s="47">
        <v>4.68</v>
      </c>
      <c r="W17" s="45">
        <f>(AF17/SUM(AF$2:AF$20))*0.98</f>
        <v>0.0098</v>
      </c>
      <c r="X17" s="46">
        <v>0.008383066779828349</v>
      </c>
      <c r="Y17" s="46">
        <v>0.571</v>
      </c>
      <c r="Z17" s="47">
        <v>10.91</v>
      </c>
      <c r="AA17" s="45">
        <f>(AG17/SUM(AG$6:AG$25))*0.98</f>
        <v>0.02646</v>
      </c>
      <c r="AB17" s="45">
        <v>0.0715906700148793</v>
      </c>
      <c r="AC17" s="45">
        <f>(AH17/SUM(AH$6:AH$25))*0.98</f>
        <v>0.1076947922009</v>
      </c>
      <c r="AD17" s="44"/>
      <c r="AE17" s="50"/>
      <c r="AF17" s="46">
        <v>0.01</v>
      </c>
      <c r="AG17" s="57">
        <v>0.027</v>
      </c>
      <c r="AH17" s="57">
        <v>0.0721437312014768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6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6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6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218</v>
      </c>
      <c r="B22" t="s" s="40">
        <v>385</v>
      </c>
      <c r="C22" s="41">
        <f>VLOOKUP($AN$1,'DST'!C1:D66,2,FALSE)</f>
        <v>6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31.99992236</v>
      </c>
      <c r="M22" s="42">
        <f>L22*Y22</f>
        <v>21.663947437720</v>
      </c>
      <c r="N22" s="42">
        <f>M22*Z22</f>
        <v>221.431238817043</v>
      </c>
      <c r="O22" s="42">
        <f>M22*AH22</f>
        <v>1.30379443255227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0.677</v>
      </c>
      <c r="Z22" s="47">
        <v>10.2211861182556</v>
      </c>
      <c r="AA22" s="45">
        <f>(AG22/SUM(AG$6:AG$25))*0.98</f>
        <v>0.05194</v>
      </c>
      <c r="AB22" s="45">
        <v>0.129388394825845</v>
      </c>
      <c r="AC22" s="45">
        <f>(AH22/SUM(AH$6:AH$25))*0.98</f>
        <v>0.0898395631905443</v>
      </c>
      <c r="AD22" s="44"/>
      <c r="AE22" s="50"/>
      <c r="AF22" s="50"/>
      <c r="AG22" s="57">
        <v>0.053</v>
      </c>
      <c r="AH22" s="57">
        <v>0.0601826807556863</v>
      </c>
      <c r="AI22" s="51"/>
      <c r="AJ22" s="18"/>
      <c r="AK22" s="18"/>
      <c r="AL22" s="18"/>
      <c r="AM22" s="18"/>
      <c r="AN22" s="52"/>
    </row>
    <row r="23" ht="13.75" customHeight="1">
      <c r="A23" t="s" s="39">
        <v>165</v>
      </c>
      <c r="B23" t="s" s="40">
        <v>385</v>
      </c>
      <c r="C23" s="41">
        <f>VLOOKUP($AN$1,'DST'!C1:D66,2,FALSE)</f>
        <v>6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62.79230048</v>
      </c>
      <c r="M23" s="42">
        <f>L23*Y23</f>
        <v>41.568502917760</v>
      </c>
      <c r="N23" s="42">
        <f>M23*Z23</f>
        <v>422.577318044492</v>
      </c>
      <c r="O23" s="42">
        <f>M23*AH23</f>
        <v>3.02226673481148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0.662</v>
      </c>
      <c r="Z23" s="47">
        <v>10.1658055590919</v>
      </c>
      <c r="AA23" s="45">
        <f>(AG23/SUM(AG$6:AG$25))*0.98</f>
        <v>0.10192</v>
      </c>
      <c r="AB23" s="45">
        <v>0.0496051365789399</v>
      </c>
      <c r="AC23" s="45">
        <f>(AH23/SUM(AH$6:AH$25))*0.98</f>
        <v>0.10853367534633</v>
      </c>
      <c r="AD23" s="44"/>
      <c r="AE23" s="50"/>
      <c r="AF23" s="50"/>
      <c r="AG23" s="57">
        <v>0.104</v>
      </c>
      <c r="AH23" s="57">
        <v>0.0727056911525248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6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0.0209479207384179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6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0.835613980920101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1046</v>
      </c>
      <c r="E29" s="81">
        <v>0.589</v>
      </c>
      <c r="F29" s="82">
        <f>1-E29</f>
        <v>0.411</v>
      </c>
      <c r="G29" s="83">
        <v>4.35</v>
      </c>
      <c r="H29" s="84">
        <v>0.0395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616.0940000000001</v>
      </c>
      <c r="E32" s="91">
        <f>SUM(E2:E4)</f>
        <v>395.735317638831</v>
      </c>
      <c r="F32" s="91">
        <f>SUM(F2:F4)</f>
        <v>4657.703601109790</v>
      </c>
      <c r="G32" s="91">
        <f>SUM(G2:G4)</f>
        <v>29.7158912047976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429.906</v>
      </c>
      <c r="E35" s="91">
        <f>D35*G29</f>
        <v>1870.0911</v>
      </c>
      <c r="F35" s="91">
        <f>D35*H29</f>
        <v>16.981287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421.30788</v>
      </c>
      <c r="E38" s="42">
        <f>SUM(J2:J4,J6:J11,J13:J20)</f>
        <v>1865.896729952930</v>
      </c>
      <c r="F38" s="42">
        <f>SUM(K2:K4,K6:K11,K13:K20)</f>
        <v>16.9760286563264</v>
      </c>
      <c r="G38" s="42">
        <f>SUM(L6:L11,L13:L20,L22:L25)</f>
        <v>603.77212</v>
      </c>
      <c r="H38" s="42">
        <f>SUM(M6:M11,M13:M20,M22:M25)</f>
        <v>393.4088568102</v>
      </c>
      <c r="I38" s="42">
        <f>SUM(N6:N11,N13:N20,N22:N25)</f>
        <v>4638.518778519470</v>
      </c>
      <c r="J38" s="42">
        <f>SUM(O6:O11,O13:O20,O22:O25)</f>
        <v>29.6932039030307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8.59812</v>
      </c>
      <c r="E39" s="42">
        <f>E35-E38</f>
        <v>4.194370047070</v>
      </c>
      <c r="F39" s="42">
        <f>F35-F38</f>
        <v>0.0052583436736</v>
      </c>
      <c r="G39" s="42">
        <f>SUM(D2:D4)-G38</f>
        <v>12.32188</v>
      </c>
      <c r="H39" s="42">
        <f>E32-H38</f>
        <v>2.326460828631</v>
      </c>
      <c r="I39" s="42">
        <f>F32-I38</f>
        <v>19.184822590320</v>
      </c>
      <c r="J39" s="42">
        <f>G32-J38</f>
        <v>0.0226873017669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0" priority="1" operator="greaterThan" stopIfTrue="1">
      <formula>1</formula>
    </cfRule>
  </conditionalFormatting>
  <conditionalFormatting sqref="D39:J39">
    <cfRule type="cellIs" dxfId="2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8" customWidth="1"/>
    <col min="2" max="15" width="8.8125" style="118" customWidth="1"/>
    <col min="16" max="16" width="4.8125" style="118" customWidth="1"/>
    <col min="17" max="27" width="8.8125" style="118" customWidth="1"/>
    <col min="28" max="28" hidden="1" width="8.8" style="118" customWidth="1"/>
    <col min="29" max="29" width="8.8125" style="118" customWidth="1"/>
    <col min="30" max="30" width="4.8125" style="118" customWidth="1"/>
    <col min="31" max="40" width="8.8125" style="118" customWidth="1"/>
    <col min="41" max="16384" width="8.8125" style="118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31</v>
      </c>
    </row>
    <row r="2" ht="13.75" customHeight="1">
      <c r="A2" t="s" s="39">
        <v>108</v>
      </c>
      <c r="B2" t="s" s="40">
        <v>378</v>
      </c>
      <c r="C2" s="41">
        <f>VLOOKUP($AN$1,'DST'!C1:D66,2,FALSE)</f>
        <v>6</v>
      </c>
      <c r="D2" s="42">
        <f>D$32*Q2</f>
        <v>580.34712</v>
      </c>
      <c r="E2" s="42">
        <f>D2*R2</f>
        <v>393.450141894598</v>
      </c>
      <c r="F2" s="42">
        <f>E2*S2</f>
        <v>4620.586290928920</v>
      </c>
      <c r="G2" s="42">
        <f>D2*T2</f>
        <v>29.017356</v>
      </c>
      <c r="H2" s="42">
        <f>E2*U2</f>
        <v>7.94368140419451</v>
      </c>
      <c r="I2" s="42">
        <f>D$35*W2</f>
        <v>33.6887936</v>
      </c>
      <c r="J2" s="42">
        <f>I2*V2</f>
        <v>92.4545839799796</v>
      </c>
      <c r="K2" s="42">
        <f>I2*X2</f>
        <v>0.673775872</v>
      </c>
      <c r="L2" s="43"/>
      <c r="M2" s="43"/>
      <c r="N2" s="43"/>
      <c r="O2" s="43"/>
      <c r="P2" s="44"/>
      <c r="Q2" s="45">
        <f>(AE2/SUM(AE$2:AE$25))</f>
        <v>0.97</v>
      </c>
      <c r="R2" s="46">
        <v>0.677956568294158</v>
      </c>
      <c r="S2" s="47">
        <v>11.743765725129</v>
      </c>
      <c r="T2" s="46">
        <v>0.05</v>
      </c>
      <c r="U2" s="46">
        <v>0.0201898043954005</v>
      </c>
      <c r="V2" s="47">
        <v>2.7443720626428</v>
      </c>
      <c r="W2" s="45">
        <f>(AF2/SUM(AF$2:AF$20))*0.98</f>
        <v>0.0784</v>
      </c>
      <c r="X2" s="46">
        <v>0.02</v>
      </c>
      <c r="Y2" s="48"/>
      <c r="Z2" s="49"/>
      <c r="AA2" s="48"/>
      <c r="AB2" s="48"/>
      <c r="AC2" s="48"/>
      <c r="AD2" s="44"/>
      <c r="AE2" s="46">
        <v>0.97</v>
      </c>
      <c r="AF2" s="46">
        <v>0.08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442</v>
      </c>
      <c r="B3" t="s" s="40">
        <v>378</v>
      </c>
      <c r="C3" s="41">
        <f>VLOOKUP($AN$1,'DST'!C1:D66,2,FALSE)</f>
        <v>6</v>
      </c>
      <c r="D3" s="42">
        <f>D$32*Q3</f>
        <v>17.94888</v>
      </c>
      <c r="E3" s="42">
        <f>D3*R3</f>
        <v>11.3581469437472</v>
      </c>
      <c r="F3" s="42">
        <f>E3*S3</f>
        <v>123.461988124648</v>
      </c>
      <c r="G3" s="42">
        <f>D3*T3</f>
        <v>0.640680262861984</v>
      </c>
      <c r="H3" s="42">
        <f>E3*U3</f>
        <v>0.345539747797143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0.03</v>
      </c>
      <c r="R3" s="46">
        <v>0.632805330680644</v>
      </c>
      <c r="S3" s="47">
        <v>10.8699058689864</v>
      </c>
      <c r="T3" s="46">
        <v>0.0356947209442586</v>
      </c>
      <c r="U3" s="46">
        <v>0.030422193823383</v>
      </c>
      <c r="V3" s="47">
        <v>1.85714285714286</v>
      </c>
      <c r="W3" s="45">
        <f>(AF3/SUM(AF$2:AF$20))*0.98</f>
        <v>0</v>
      </c>
      <c r="X3" s="46">
        <v>0.0238095238095238</v>
      </c>
      <c r="Y3" s="48"/>
      <c r="Z3" s="49"/>
      <c r="AA3" s="48"/>
      <c r="AB3" s="48"/>
      <c r="AC3" s="48"/>
      <c r="AD3" s="44"/>
      <c r="AE3" s="46">
        <v>0.03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6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132</v>
      </c>
      <c r="B6" t="s" s="40">
        <v>380</v>
      </c>
      <c r="C6" s="41">
        <f>VLOOKUP($AN$1,'DST'!C1:D66,2,FALSE)</f>
        <v>6</v>
      </c>
      <c r="D6" s="43"/>
      <c r="E6" s="43"/>
      <c r="F6" s="43"/>
      <c r="G6" s="43"/>
      <c r="H6" s="43"/>
      <c r="I6" s="42">
        <f>D$35*W6</f>
        <v>175.18172672</v>
      </c>
      <c r="J6" s="42">
        <f>I6*V6</f>
        <v>827.888363838387</v>
      </c>
      <c r="K6" s="42">
        <f>I6*X6</f>
        <v>9.827694868991999</v>
      </c>
      <c r="L6" s="42">
        <f>((D$2+D$3+D$4)*AA6)</f>
        <v>23.4532032</v>
      </c>
      <c r="M6" s="42">
        <f>L6*Y6</f>
        <v>17.5429959936</v>
      </c>
      <c r="N6" s="42">
        <f>M6*Z6</f>
        <v>123.109842222577</v>
      </c>
      <c r="O6" s="42">
        <f>M6*AH6</f>
        <v>1.06662559453751</v>
      </c>
      <c r="P6" s="44"/>
      <c r="Q6" s="50"/>
      <c r="R6" s="50"/>
      <c r="S6" s="43"/>
      <c r="T6" s="50"/>
      <c r="U6" s="50"/>
      <c r="V6" s="47">
        <v>4.72588311200765</v>
      </c>
      <c r="W6" s="45">
        <f>(AF6/SUM(AF$2:AF$20))*0.98</f>
        <v>0.40768</v>
      </c>
      <c r="X6" s="46">
        <v>0.0561</v>
      </c>
      <c r="Y6" s="46">
        <v>0.748</v>
      </c>
      <c r="Z6" s="47">
        <v>7.01760647197831</v>
      </c>
      <c r="AA6" s="45">
        <f>(AG6/SUM(AG$6:AG$25))*0.98</f>
        <v>0.0392</v>
      </c>
      <c r="AB6" s="45">
        <v>0.100970438709633</v>
      </c>
      <c r="AC6" s="45">
        <f>(AH6/SUM(AH$6:AH$25))*0.98</f>
        <v>0.0712718783506904</v>
      </c>
      <c r="AD6" s="44"/>
      <c r="AE6" s="50"/>
      <c r="AF6" s="46">
        <v>0.416</v>
      </c>
      <c r="AG6" s="57">
        <v>0.04</v>
      </c>
      <c r="AH6" s="57">
        <v>0.0608006520053148</v>
      </c>
      <c r="AI6" s="51"/>
      <c r="AJ6" s="18"/>
      <c r="AK6" s="18"/>
      <c r="AL6" s="18"/>
      <c r="AM6" s="18"/>
      <c r="AN6" s="52"/>
    </row>
    <row r="7" ht="13.75" customHeight="1">
      <c r="A7" t="s" s="39">
        <v>79</v>
      </c>
      <c r="B7" t="s" s="40">
        <v>380</v>
      </c>
      <c r="C7" s="41">
        <f>VLOOKUP($AN$1,'DST'!C1:D66,2,FALSE)</f>
        <v>6</v>
      </c>
      <c r="D7" s="43"/>
      <c r="E7" s="43"/>
      <c r="F7" s="43"/>
      <c r="G7" s="43"/>
      <c r="H7" s="43"/>
      <c r="I7" s="42">
        <f>D$35*W7</f>
        <v>144.86181248</v>
      </c>
      <c r="J7" s="42">
        <f>I7*V7</f>
        <v>730.1035348992</v>
      </c>
      <c r="K7" s="42">
        <f>I7*X7</f>
        <v>7.243090624</v>
      </c>
      <c r="L7" s="42">
        <f>((D$2+D$3+D$4)*AA7)</f>
        <v>73.29125999999999</v>
      </c>
      <c r="M7" s="42">
        <f>L7*Y7</f>
        <v>53.5026198</v>
      </c>
      <c r="N7" s="42">
        <f>M7*Z7</f>
        <v>422.6217051572</v>
      </c>
      <c r="O7" s="42">
        <f>M7*AH7</f>
        <v>3.5846755266</v>
      </c>
      <c r="P7" s="44"/>
      <c r="Q7" s="50"/>
      <c r="R7" s="50"/>
      <c r="S7" s="43"/>
      <c r="T7" s="50"/>
      <c r="U7" s="50"/>
      <c r="V7" s="47">
        <v>5.04</v>
      </c>
      <c r="W7" s="45">
        <f>(AF7/SUM(AF$2:AF$20))*0.98</f>
        <v>0.33712</v>
      </c>
      <c r="X7" s="46">
        <v>0.05</v>
      </c>
      <c r="Y7" s="46">
        <v>0.73</v>
      </c>
      <c r="Z7" s="47">
        <v>7.89908432030089</v>
      </c>
      <c r="AA7" s="45">
        <f>(AG7/SUM(AG$6:AG$25))*0.98</f>
        <v>0.1225</v>
      </c>
      <c r="AB7" s="45">
        <v>0.036580013622682</v>
      </c>
      <c r="AC7" s="45">
        <f>(AH7/SUM(AH$6:AH$25))*0.98</f>
        <v>0.07853889213357181</v>
      </c>
      <c r="AD7" s="44"/>
      <c r="AE7" s="50"/>
      <c r="AF7" s="46">
        <v>0.344</v>
      </c>
      <c r="AG7" s="57">
        <v>0.125</v>
      </c>
      <c r="AH7" s="57">
        <v>0.067</v>
      </c>
      <c r="AI7" s="51"/>
      <c r="AJ7" s="18"/>
      <c r="AK7" s="18"/>
      <c r="AL7" s="18"/>
      <c r="AM7" s="18"/>
      <c r="AN7" s="52"/>
    </row>
    <row r="8" ht="13.75" customHeight="1">
      <c r="A8" t="s" s="39">
        <v>244</v>
      </c>
      <c r="B8" t="s" s="40">
        <v>380</v>
      </c>
      <c r="C8" s="41">
        <f>VLOOKUP($AN$1,'DST'!C1:D66,2,FALSE)</f>
        <v>6</v>
      </c>
      <c r="D8" s="43"/>
      <c r="E8" s="43"/>
      <c r="F8" s="43"/>
      <c r="G8" s="43"/>
      <c r="H8" s="43"/>
      <c r="I8" s="42">
        <f>D$35*W8</f>
        <v>51.79652016</v>
      </c>
      <c r="J8" s="42">
        <f>I8*V8</f>
        <v>242.492942265435</v>
      </c>
      <c r="K8" s="42">
        <f>I8*X8</f>
        <v>2.3857305637087</v>
      </c>
      <c r="L8" s="42">
        <f>((D$2+D$3+D$4)*AA8)</f>
        <v>29.316504</v>
      </c>
      <c r="M8" s="42">
        <f>L8*Y8</f>
        <v>21.459680928</v>
      </c>
      <c r="N8" s="42">
        <f>M8*Z8</f>
        <v>180.373969314686</v>
      </c>
      <c r="O8" s="42">
        <f>M8*AH8</f>
        <v>1.1729359641014</v>
      </c>
      <c r="P8" s="44"/>
      <c r="Q8" s="50"/>
      <c r="R8" s="50"/>
      <c r="S8" s="43"/>
      <c r="T8" s="50"/>
      <c r="U8" s="50"/>
      <c r="V8" s="47">
        <v>4.68164543711376</v>
      </c>
      <c r="W8" s="45">
        <f>(AF8/SUM(AF$2:AF$20))*0.98</f>
        <v>0.12054</v>
      </c>
      <c r="X8" s="46">
        <v>0.0460596688028299</v>
      </c>
      <c r="Y8" s="46">
        <v>0.732</v>
      </c>
      <c r="Z8" s="47">
        <v>8.40524935668261</v>
      </c>
      <c r="AA8" s="45">
        <f>(AG8/SUM(AG$6:AG$25))*0.98</f>
        <v>0.049</v>
      </c>
      <c r="AB8" s="45">
        <v>0.0119013036708879</v>
      </c>
      <c r="AC8" s="45">
        <f>(AH8/SUM(AH$6:AH$25))*0.98</f>
        <v>0.064070927418701</v>
      </c>
      <c r="AD8" s="44"/>
      <c r="AE8" s="50"/>
      <c r="AF8" s="46">
        <v>0.123</v>
      </c>
      <c r="AG8" s="57">
        <v>0.05</v>
      </c>
      <c r="AH8" s="57">
        <v>0.0546576609427116</v>
      </c>
      <c r="AI8" s="51"/>
      <c r="AJ8" s="18"/>
      <c r="AK8" s="18"/>
      <c r="AL8" s="18"/>
      <c r="AM8" s="18"/>
      <c r="AN8" s="52"/>
    </row>
    <row r="9" ht="13.75" customHeight="1">
      <c r="A9" t="s" s="39">
        <v>312</v>
      </c>
      <c r="B9" t="s" s="40">
        <v>380</v>
      </c>
      <c r="C9" s="41">
        <f>VLOOKUP($AN$1,'DST'!C1:D66,2,FALSE)</f>
        <v>6</v>
      </c>
      <c r="D9" s="43"/>
      <c r="E9" s="43"/>
      <c r="F9" s="43"/>
      <c r="G9" s="43"/>
      <c r="H9" s="43"/>
      <c r="I9" s="42">
        <f>D$35*W9</f>
        <v>7.15886864</v>
      </c>
      <c r="J9" s="42">
        <f>I9*V9</f>
        <v>34.6283689440291</v>
      </c>
      <c r="K9" s="42">
        <f>I9*X9</f>
        <v>0.2863547456</v>
      </c>
      <c r="L9" s="42">
        <f>((D$2+D$3+D$4)*AA9)</f>
        <v>5.8633008</v>
      </c>
      <c r="M9" s="42">
        <f>L9*Y9</f>
        <v>4.10431056</v>
      </c>
      <c r="N9" s="42">
        <f>M9*Z9</f>
        <v>28.6922013561139</v>
      </c>
      <c r="O9" s="42">
        <f>M9*AH9</f>
        <v>0.193823758834166</v>
      </c>
      <c r="P9" s="44"/>
      <c r="Q9" s="50"/>
      <c r="R9" s="50"/>
      <c r="S9" s="43"/>
      <c r="T9" s="50"/>
      <c r="U9" s="50"/>
      <c r="V9" s="47">
        <v>4.83712869803812</v>
      </c>
      <c r="W9" s="45">
        <f>(AF9/SUM(AF$2:AF$20))*0.98</f>
        <v>0.01666</v>
      </c>
      <c r="X9" s="46">
        <v>0.04</v>
      </c>
      <c r="Y9" s="46">
        <v>0.7</v>
      </c>
      <c r="Z9" s="47">
        <v>6.99074812606624</v>
      </c>
      <c r="AA9" s="45">
        <f>(AG9/SUM(AG$6:AG$25))*0.98</f>
        <v>0.0098</v>
      </c>
      <c r="AB9" s="45">
        <v>0.023793858390667</v>
      </c>
      <c r="AC9" s="45">
        <f>(AH9/SUM(AH$6:AH$25))*0.98</f>
        <v>0.0553575377313959</v>
      </c>
      <c r="AD9" s="44"/>
      <c r="AE9" s="50"/>
      <c r="AF9" s="46">
        <v>0.017</v>
      </c>
      <c r="AG9" s="57">
        <v>0.01</v>
      </c>
      <c r="AH9" s="57">
        <v>0.0472244378198724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6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0.0040581098624605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6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30</v>
      </c>
      <c r="B13" t="s" s="40">
        <v>381</v>
      </c>
      <c r="C13" s="41">
        <f>VLOOKUP($AN$1,'DST'!C1:D66,2,FALSE)</f>
        <v>6</v>
      </c>
      <c r="D13" s="43"/>
      <c r="E13" s="43"/>
      <c r="F13" s="43"/>
      <c r="G13" s="43"/>
      <c r="H13" s="43"/>
      <c r="I13" s="42">
        <f>D$35*W13</f>
        <v>6.3166488</v>
      </c>
      <c r="J13" s="42">
        <f>I13*V13</f>
        <v>33.541405128</v>
      </c>
      <c r="K13" s="42">
        <f>I13*X13</f>
        <v>0.31583244</v>
      </c>
      <c r="L13" s="42">
        <f>((D$2+D$3+D$4)*AA13)</f>
        <v>155.96380128</v>
      </c>
      <c r="M13" s="42">
        <f>L13*Y13</f>
        <v>105.119602062720</v>
      </c>
      <c r="N13" s="42">
        <f>M13*Z13</f>
        <v>1506.753388178440</v>
      </c>
      <c r="O13" s="42">
        <f>M13*AH13</f>
        <v>9.645827690341379</v>
      </c>
      <c r="P13" s="44"/>
      <c r="Q13" s="50"/>
      <c r="R13" s="50"/>
      <c r="S13" s="43"/>
      <c r="T13" s="50"/>
      <c r="U13" s="50"/>
      <c r="V13" s="47">
        <v>5.31</v>
      </c>
      <c r="W13" s="45">
        <f>(AF13/SUM(AF$2:AF$20))*0.98</f>
        <v>0.0147</v>
      </c>
      <c r="X13" s="46">
        <v>0.05</v>
      </c>
      <c r="Y13" s="46">
        <v>0.674</v>
      </c>
      <c r="Z13" s="47">
        <v>14.333705213985</v>
      </c>
      <c r="AA13" s="45">
        <f>(AG13/SUM(AG$6:AG$25))*0.98</f>
        <v>0.26068</v>
      </c>
      <c r="AB13" s="45">
        <v>0.139779295970468</v>
      </c>
      <c r="AC13" s="45">
        <f>(AH13/SUM(AH$6:AH$25))*0.98</f>
        <v>0.107563706631303</v>
      </c>
      <c r="AD13" s="44"/>
      <c r="AE13" s="50"/>
      <c r="AF13" s="46">
        <v>0.015</v>
      </c>
      <c r="AG13" s="57">
        <v>0.266</v>
      </c>
      <c r="AH13" s="57">
        <v>0.0917605042357957</v>
      </c>
      <c r="AI13" s="51"/>
      <c r="AJ13" s="18"/>
      <c r="AK13" s="18"/>
      <c r="AL13" s="18"/>
      <c r="AM13" s="18"/>
      <c r="AN13" s="52"/>
    </row>
    <row r="14" ht="13.75" customHeight="1">
      <c r="A14" t="s" s="39">
        <v>137</v>
      </c>
      <c r="B14" t="s" s="40">
        <v>381</v>
      </c>
      <c r="C14" s="41">
        <f>VLOOKUP($AN$1,'DST'!C1:D66,2,FALSE)</f>
        <v>6</v>
      </c>
      <c r="D14" s="43"/>
      <c r="E14" s="43"/>
      <c r="F14" s="43"/>
      <c r="G14" s="43"/>
      <c r="H14" s="43"/>
      <c r="I14" s="42">
        <f>D$35*W14</f>
        <v>2.1055496</v>
      </c>
      <c r="J14" s="42">
        <f>I14*V14</f>
        <v>10.190860064</v>
      </c>
      <c r="K14" s="42">
        <f>I14*X14</f>
        <v>0.10527748</v>
      </c>
      <c r="L14" s="42">
        <f>((D$2+D$3+D$4)*AA14)</f>
        <v>131.33793792</v>
      </c>
      <c r="M14" s="42">
        <f>L14*Y14</f>
        <v>88.259094282240</v>
      </c>
      <c r="N14" s="42">
        <f>M14*Z14</f>
        <v>1223.2709818311</v>
      </c>
      <c r="O14" s="42">
        <f>M14*AH14</f>
        <v>6.1781365997568</v>
      </c>
      <c r="P14" s="44"/>
      <c r="Q14" s="50"/>
      <c r="R14" s="50"/>
      <c r="S14" s="43"/>
      <c r="T14" s="50"/>
      <c r="U14" s="50"/>
      <c r="V14" s="47">
        <v>4.84</v>
      </c>
      <c r="W14" s="45">
        <f>(AF14/SUM(AF$2:AF$20))*0.98</f>
        <v>0.0049</v>
      </c>
      <c r="X14" s="46">
        <v>0.05</v>
      </c>
      <c r="Y14" s="46">
        <v>0.672</v>
      </c>
      <c r="Z14" s="47">
        <v>13.8599992644299</v>
      </c>
      <c r="AA14" s="45">
        <f>(AG14/SUM(AG$6:AG$25))*0.98</f>
        <v>0.21952</v>
      </c>
      <c r="AB14" s="45">
        <v>0.133974764842107</v>
      </c>
      <c r="AC14" s="45">
        <f>(AH14/SUM(AH$6:AH$25))*0.98</f>
        <v>0.0820555589455228</v>
      </c>
      <c r="AD14" s="44"/>
      <c r="AE14" s="50"/>
      <c r="AF14" s="46">
        <v>0.005</v>
      </c>
      <c r="AG14" s="57">
        <v>0.224</v>
      </c>
      <c r="AH14" s="57">
        <v>0.07000000000000001</v>
      </c>
      <c r="AI14" s="51"/>
      <c r="AJ14" s="18"/>
      <c r="AK14" s="18"/>
      <c r="AL14" s="18"/>
      <c r="AM14" s="18"/>
      <c r="AN14" s="52"/>
    </row>
    <row r="15" ht="13.75" customHeight="1">
      <c r="A15" t="s" s="39">
        <v>347</v>
      </c>
      <c r="B15" t="s" s="40">
        <v>381</v>
      </c>
      <c r="C15" s="41">
        <f>VLOOKUP($AN$1,'DST'!C1:D66,2,FALSE)</f>
        <v>6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30.48916416</v>
      </c>
      <c r="M15" s="42">
        <f>L15*Y15</f>
        <v>17.744693541120</v>
      </c>
      <c r="N15" s="42">
        <f>M15*Z15</f>
        <v>246.864576494083</v>
      </c>
      <c r="O15" s="42">
        <f>M15*AH15</f>
        <v>1.59767824734514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0.582</v>
      </c>
      <c r="Z15" s="47">
        <v>13.9120225391338</v>
      </c>
      <c r="AA15" s="45">
        <f>(AG15/SUM(AG$6:AG$25))*0.98</f>
        <v>0.05096</v>
      </c>
      <c r="AB15" s="45">
        <v>0.06337910651610811</v>
      </c>
      <c r="AC15" s="45">
        <f>(AH15/SUM(AH$6:AH$25))*0.98</f>
        <v>0.105543328687622</v>
      </c>
      <c r="AD15" s="44"/>
      <c r="AE15" s="50"/>
      <c r="AF15" s="46">
        <v>0</v>
      </c>
      <c r="AG15" s="57">
        <v>0.052</v>
      </c>
      <c r="AH15" s="57">
        <v>0.09003695914177511</v>
      </c>
      <c r="AI15" s="51"/>
      <c r="AJ15" s="18"/>
      <c r="AK15" s="18"/>
      <c r="AL15" s="18"/>
      <c r="AM15" s="18"/>
      <c r="AN15" s="52"/>
    </row>
    <row r="16" ht="13.75" customHeight="1">
      <c r="A16" t="s" s="39">
        <v>303</v>
      </c>
      <c r="B16" t="s" s="40">
        <v>381</v>
      </c>
      <c r="C16" s="41">
        <f>VLOOKUP($AN$1,'DST'!C1:D66,2,FALSE)</f>
        <v>6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41.0431056</v>
      </c>
      <c r="M16" s="42">
        <f>L16*Y16</f>
        <v>27.0063634848</v>
      </c>
      <c r="N16" s="42">
        <f>M16*Z16</f>
        <v>318.945152755488</v>
      </c>
      <c r="O16" s="42">
        <f>M16*AH16</f>
        <v>1.890445443936</v>
      </c>
      <c r="P16" s="44"/>
      <c r="Q16" s="50"/>
      <c r="R16" s="50"/>
      <c r="S16" s="43"/>
      <c r="T16" s="50"/>
      <c r="U16" s="50"/>
      <c r="V16" s="47">
        <v>6.01</v>
      </c>
      <c r="W16" s="45">
        <f>(AF16/SUM(AF$2:AF$20))*0.98</f>
        <v>0</v>
      </c>
      <c r="X16" s="46">
        <v>0.008</v>
      </c>
      <c r="Y16" s="46">
        <v>0.658</v>
      </c>
      <c r="Z16" s="47">
        <v>11.81</v>
      </c>
      <c r="AA16" s="45">
        <f>(AG16/SUM(AG$6:AG$25))*0.98</f>
        <v>0.06859999999999999</v>
      </c>
      <c r="AB16" s="45">
        <v>0.0216860286258094</v>
      </c>
      <c r="AC16" s="45">
        <f>(AH16/SUM(AH$6:AH$25))*0.98</f>
        <v>0.0820555589455228</v>
      </c>
      <c r="AD16" s="44"/>
      <c r="AE16" s="50"/>
      <c r="AF16" s="46">
        <v>0</v>
      </c>
      <c r="AG16" s="57">
        <v>0.07000000000000001</v>
      </c>
      <c r="AH16" s="57">
        <v>0.07000000000000001</v>
      </c>
      <c r="AI16" s="51"/>
      <c r="AJ16" s="18"/>
      <c r="AK16" s="18"/>
      <c r="AL16" s="18"/>
      <c r="AM16" s="18"/>
      <c r="AN16" s="52"/>
    </row>
    <row r="17" ht="13.75" customHeight="1">
      <c r="A17" t="s" s="39">
        <v>443</v>
      </c>
      <c r="B17" t="s" s="40">
        <v>381</v>
      </c>
      <c r="C17" s="41">
        <f>VLOOKUP($AN$1,'DST'!C1:D66,2,FALSE)</f>
        <v>6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10.55394144</v>
      </c>
      <c r="M17" s="42">
        <f>L17*Y17</f>
        <v>6.332364864</v>
      </c>
      <c r="N17" s="42">
        <f>M17*Z17</f>
        <v>62.1827981940905</v>
      </c>
      <c r="O17" s="42">
        <f>M17*AH17</f>
        <v>0.336750898127814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</v>
      </c>
      <c r="Z17" s="47">
        <v>9.819838169402511</v>
      </c>
      <c r="AA17" s="45">
        <f>(AG17/SUM(AG$6:AG$25))*0.98</f>
        <v>0.01764</v>
      </c>
      <c r="AB17" s="45">
        <v>0.13483737034534</v>
      </c>
      <c r="AC17" s="45">
        <f>(AH17/SUM(AH$6:AH$25))*0.98</f>
        <v>0.0623379907704134</v>
      </c>
      <c r="AD17" s="44"/>
      <c r="AE17" s="50"/>
      <c r="AF17" s="46">
        <v>0</v>
      </c>
      <c r="AG17" s="57">
        <v>0.018</v>
      </c>
      <c r="AH17" s="57">
        <v>0.0531793264223086</v>
      </c>
      <c r="AI17" s="51"/>
      <c r="AJ17" s="18"/>
      <c r="AK17" s="18"/>
      <c r="AL17" s="18"/>
      <c r="AM17" s="18"/>
      <c r="AN17" s="52"/>
    </row>
    <row r="18" ht="13.75" customHeight="1">
      <c r="A18" t="s" s="39">
        <v>444</v>
      </c>
      <c r="B18" t="s" s="40">
        <v>381</v>
      </c>
      <c r="C18" s="41">
        <f>VLOOKUP($AN$1,'DST'!C1:D66,2,FALSE)</f>
        <v>6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7.03596096</v>
      </c>
      <c r="M18" s="42">
        <f>L18*Y18</f>
        <v>4.3974756</v>
      </c>
      <c r="N18" s="42">
        <f>M18*Z18</f>
        <v>50.8142968437492</v>
      </c>
      <c r="O18" s="42">
        <f>M18*AH18</f>
        <v>0.205910882359023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0.625</v>
      </c>
      <c r="Z18" s="47">
        <v>11.5553334380637</v>
      </c>
      <c r="AA18" s="45">
        <f>(AG18/SUM(AG$6:AG$25))*0.98</f>
        <v>0.01176</v>
      </c>
      <c r="AB18" s="45">
        <v>0.0541559039235785</v>
      </c>
      <c r="AC18" s="45">
        <f>(AH18/SUM(AH$6:AH$25))*0.98</f>
        <v>0.0548890645511498</v>
      </c>
      <c r="AD18" s="44"/>
      <c r="AE18" s="50"/>
      <c r="AF18" s="46">
        <v>0</v>
      </c>
      <c r="AG18" s="57">
        <v>0.012</v>
      </c>
      <c r="AH18" s="57">
        <v>0.0468247924693484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6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0.0141275694341059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6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0.015301244433247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134</v>
      </c>
      <c r="B22" t="s" s="40">
        <v>385</v>
      </c>
      <c r="C22" s="41">
        <f>VLOOKUP($AN$1,'DST'!C1:D66,2,FALSE)</f>
        <v>6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61.5646584</v>
      </c>
      <c r="M22" s="42">
        <f>L22*Y22</f>
        <v>41.9255323704</v>
      </c>
      <c r="N22" s="42">
        <f>M22*Z22</f>
        <v>461.205019931387</v>
      </c>
      <c r="O22" s="42">
        <f>M22*AH22</f>
        <v>3.0905162053529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0.681</v>
      </c>
      <c r="Z22" s="47">
        <v>11.0005763518224</v>
      </c>
      <c r="AA22" s="45">
        <f>(AG22/SUM(AG$6:AG$25))*0.98</f>
        <v>0.1029</v>
      </c>
      <c r="AB22" s="45">
        <v>0.124282033054488</v>
      </c>
      <c r="AC22" s="45">
        <f>(AH22/SUM(AH$6:AH$25))*0.98</f>
        <v>0.0864096820933424</v>
      </c>
      <c r="AD22" s="44"/>
      <c r="AE22" s="50"/>
      <c r="AF22" s="50"/>
      <c r="AG22" s="57">
        <v>0.105</v>
      </c>
      <c r="AH22" s="57">
        <v>0.0737144176977665</v>
      </c>
      <c r="AI22" s="51"/>
      <c r="AJ22" s="18"/>
      <c r="AK22" s="18"/>
      <c r="AL22" s="18"/>
      <c r="AM22" s="18"/>
      <c r="AN22" s="52"/>
    </row>
    <row r="23" ht="13.75" customHeight="1">
      <c r="A23" t="s" s="39">
        <v>445</v>
      </c>
      <c r="B23" t="s" s="40">
        <v>385</v>
      </c>
      <c r="C23" s="41">
        <f>VLOOKUP($AN$1,'DST'!C1:D66,2,FALSE)</f>
        <v>6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7.62229104</v>
      </c>
      <c r="M23" s="42">
        <f>L23*Y23</f>
        <v>5.5642724592</v>
      </c>
      <c r="N23" s="42">
        <f>M23*Z23</f>
        <v>52.7166653986984</v>
      </c>
      <c r="O23" s="42">
        <f>M23*AH23</f>
        <v>0.278213622960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0.73</v>
      </c>
      <c r="Z23" s="47">
        <v>9.474134450683909</v>
      </c>
      <c r="AA23" s="45">
        <f>(AG23/SUM(AG$6:AG$25))*0.98</f>
        <v>0.01274</v>
      </c>
      <c r="AB23" s="45">
        <v>0.040438583704691</v>
      </c>
      <c r="AC23" s="45">
        <f>(AH23/SUM(AH$6:AH$25))*0.98</f>
        <v>0.0586111135325163</v>
      </c>
      <c r="AD23" s="44"/>
      <c r="AE23" s="50"/>
      <c r="AF23" s="50"/>
      <c r="AG23" s="57">
        <v>0.013</v>
      </c>
      <c r="AH23" s="57">
        <v>0.05</v>
      </c>
      <c r="AI23" s="51"/>
      <c r="AJ23" s="18"/>
      <c r="AK23" s="18"/>
      <c r="AL23" s="18"/>
      <c r="AM23" s="18"/>
      <c r="AN23" s="52"/>
    </row>
    <row r="24" ht="13.75" customHeight="1">
      <c r="A24" t="s" s="39">
        <v>446</v>
      </c>
      <c r="B24" t="s" s="40">
        <v>385</v>
      </c>
      <c r="C24" s="41">
        <f>VLOOKUP($AN$1,'DST'!C1:D66,2,FALSE)</f>
        <v>6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8.7949512</v>
      </c>
      <c r="M24" s="42">
        <f>L24*Y24</f>
        <v>6.2092355472</v>
      </c>
      <c r="N24" s="42">
        <f>M24*Z24</f>
        <v>54.9064333831796</v>
      </c>
      <c r="O24" s="42">
        <f>M24*AH24</f>
        <v>0.377646774419804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0.706</v>
      </c>
      <c r="Z24" s="47">
        <v>8.84270422112416</v>
      </c>
      <c r="AA24" s="45">
        <f>(AG24/SUM(AG$6:AG$25))*0.98</f>
        <v>0.0147</v>
      </c>
      <c r="AB24" s="45">
        <v>0.0287828235173159</v>
      </c>
      <c r="AC24" s="45">
        <f>(AH24/SUM(AH$6:AH$25))*0.98</f>
        <v>0.0712947602082481</v>
      </c>
      <c r="AD24" s="44"/>
      <c r="AE24" s="50"/>
      <c r="AF24" s="50"/>
      <c r="AG24" s="57">
        <v>0.015</v>
      </c>
      <c r="AH24" s="57">
        <v>0.0608201720725671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6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0.026951551376411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0.975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1028</v>
      </c>
      <c r="E29" s="81">
        <v>0.582</v>
      </c>
      <c r="F29" s="82">
        <f>1-E29</f>
        <v>0.418</v>
      </c>
      <c r="G29" s="83">
        <v>4.6</v>
      </c>
      <c r="H29" s="84">
        <v>0.0485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598.296</v>
      </c>
      <c r="E32" s="91">
        <f>SUM(E2:E4)</f>
        <v>404.808288838345</v>
      </c>
      <c r="F32" s="91">
        <f>SUM(F2:F4)</f>
        <v>4744.048279053570</v>
      </c>
      <c r="G32" s="91">
        <f>SUM(G2:G4)</f>
        <v>29.658036262862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429.704</v>
      </c>
      <c r="E35" s="91">
        <f>D35*G29</f>
        <v>1976.6384</v>
      </c>
      <c r="F35" s="91">
        <f>D35*H29</f>
        <v>20.840644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421.10992</v>
      </c>
      <c r="E38" s="42">
        <f>SUM(J2:J4,J6:J11,J13:J20)</f>
        <v>1971.300059119030</v>
      </c>
      <c r="F38" s="42">
        <f>SUM(K2:K4,K6:K11,K13:K20)</f>
        <v>20.8377565943007</v>
      </c>
      <c r="G38" s="42">
        <f>SUM(L6:L11,L13:L20,L22:L25)</f>
        <v>586.33008</v>
      </c>
      <c r="H38" s="42">
        <f>SUM(M6:M11,M13:M20,M22:M25)</f>
        <v>399.168241493280</v>
      </c>
      <c r="I38" s="42">
        <f>SUM(N6:N11,N13:N20,N22:N25)</f>
        <v>4732.457031060790</v>
      </c>
      <c r="J38" s="42">
        <f>SUM(O6:O11,O13:O20,O22:O25)</f>
        <v>29.6191872086719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8.59408</v>
      </c>
      <c r="E39" s="42">
        <f>E35-E38</f>
        <v>5.338340880970</v>
      </c>
      <c r="F39" s="42">
        <f>F35-F38</f>
        <v>0.0028874056993</v>
      </c>
      <c r="G39" s="42">
        <f>SUM(D2:D4)-G38</f>
        <v>11.96592</v>
      </c>
      <c r="H39" s="42">
        <f>E32-H38</f>
        <v>5.640047345065</v>
      </c>
      <c r="I39" s="42">
        <f>F32-I38</f>
        <v>11.591247992780</v>
      </c>
      <c r="J39" s="42">
        <f>G32-J38</f>
        <v>0.0388490541901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63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2" priority="1" operator="greaterThan" stopIfTrue="1">
      <formula>1</formula>
    </cfRule>
  </conditionalFormatting>
  <conditionalFormatting sqref="D39:J39">
    <cfRule type="cellIs" dxfId="2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9" customWidth="1"/>
    <col min="2" max="15" width="8.8125" style="119" customWidth="1"/>
    <col min="16" max="16" width="4.8125" style="119" customWidth="1"/>
    <col min="17" max="27" width="8.8125" style="119" customWidth="1"/>
    <col min="28" max="28" hidden="1" width="8.8" style="119" customWidth="1"/>
    <col min="29" max="29" width="8.8125" style="119" customWidth="1"/>
    <col min="30" max="30" width="4.8125" style="119" customWidth="1"/>
    <col min="31" max="40" width="8.8125" style="119" customWidth="1"/>
    <col min="41" max="16384" width="8.8125" style="119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39</v>
      </c>
    </row>
    <row r="2" ht="13.75" customHeight="1">
      <c r="A2" t="s" s="39">
        <v>149</v>
      </c>
      <c r="B2" t="s" s="40">
        <v>378</v>
      </c>
      <c r="C2" s="41">
        <f>VLOOKUP($AN$1,'DST'!C1:D66,2,FALSE)</f>
        <v>6</v>
      </c>
      <c r="D2" s="42">
        <f>D$32*Q2</f>
        <v>558.624</v>
      </c>
      <c r="E2" s="42">
        <f>D2*R2</f>
        <v>355.899356023354</v>
      </c>
      <c r="F2" s="42">
        <f>E2*S2</f>
        <v>3954.041845419460</v>
      </c>
      <c r="G2" s="42">
        <f>D2*T2</f>
        <v>22.903584</v>
      </c>
      <c r="H2" s="42">
        <f>E2*U2</f>
        <v>10.6769806807006</v>
      </c>
      <c r="I2" s="42">
        <f>D$35*W2</f>
        <v>45.62096</v>
      </c>
      <c r="J2" s="42">
        <f>I2*V2</f>
        <v>163.320307230642</v>
      </c>
      <c r="K2" s="42">
        <f>I2*X2</f>
        <v>2.32666896</v>
      </c>
      <c r="L2" s="43"/>
      <c r="M2" s="43"/>
      <c r="N2" s="43"/>
      <c r="O2" s="43"/>
      <c r="P2" s="44"/>
      <c r="Q2" s="45">
        <f>(AE2/SUM(AE$2:AE$25))</f>
        <v>0.88</v>
      </c>
      <c r="R2" s="46">
        <v>0.637100010066438</v>
      </c>
      <c r="S2" s="47">
        <v>11.11</v>
      </c>
      <c r="T2" s="46">
        <v>0.041</v>
      </c>
      <c r="U2" s="46">
        <v>0.03</v>
      </c>
      <c r="V2" s="47">
        <v>3.57994016852433</v>
      </c>
      <c r="W2" s="45">
        <f>(AF2/SUM(AF$2:AF$20))*0.98</f>
        <v>0.1078</v>
      </c>
      <c r="X2" s="46">
        <v>0.051</v>
      </c>
      <c r="Y2" s="48"/>
      <c r="Z2" s="49"/>
      <c r="AA2" s="48"/>
      <c r="AB2" s="48"/>
      <c r="AC2" s="48"/>
      <c r="AD2" s="44"/>
      <c r="AE2" s="46">
        <v>0.88</v>
      </c>
      <c r="AF2" s="46">
        <v>0.11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202</v>
      </c>
      <c r="B3" t="s" s="40">
        <v>378</v>
      </c>
      <c r="C3" s="41">
        <f>VLOOKUP($AN$1,'DST'!C1:D66,2,FALSE)</f>
        <v>6</v>
      </c>
      <c r="D3" s="42">
        <f>D$32*Q3</f>
        <v>76.176</v>
      </c>
      <c r="E3" s="42">
        <f>D3*R3</f>
        <v>47.22912</v>
      </c>
      <c r="F3" s="42">
        <f>E3*S3</f>
        <v>571.472352</v>
      </c>
      <c r="G3" s="42">
        <f>D3*T3</f>
        <v>2.970864</v>
      </c>
      <c r="H3" s="42">
        <f>E3*U3</f>
        <v>1.46410272</v>
      </c>
      <c r="I3" s="42">
        <f>D$35*W3</f>
        <v>4.14736</v>
      </c>
      <c r="J3" s="42">
        <f>I3*V3</f>
        <v>10.783136</v>
      </c>
      <c r="K3" s="42">
        <f>I3*X3</f>
        <v>0.0829472</v>
      </c>
      <c r="L3" s="43"/>
      <c r="M3" s="43"/>
      <c r="N3" s="43"/>
      <c r="O3" s="43"/>
      <c r="P3" s="44"/>
      <c r="Q3" s="45">
        <f>(AE3/SUM(AE$2:AE$25))</f>
        <v>0.12</v>
      </c>
      <c r="R3" s="46">
        <v>0.62</v>
      </c>
      <c r="S3" s="47">
        <v>12.1</v>
      </c>
      <c r="T3" s="46">
        <v>0.039</v>
      </c>
      <c r="U3" s="46">
        <v>0.031</v>
      </c>
      <c r="V3" s="47">
        <v>2.6</v>
      </c>
      <c r="W3" s="45">
        <f>(AF3/SUM(AF$2:AF$20))*0.98</f>
        <v>0.0098</v>
      </c>
      <c r="X3" s="46">
        <v>0.02</v>
      </c>
      <c r="Y3" s="48"/>
      <c r="Z3" s="49"/>
      <c r="AA3" s="48"/>
      <c r="AB3" s="48"/>
      <c r="AC3" s="48"/>
      <c r="AD3" s="44"/>
      <c r="AE3" s="46">
        <v>0.12</v>
      </c>
      <c r="AF3" s="46">
        <v>0.01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6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104</v>
      </c>
      <c r="B6" t="s" s="40">
        <v>380</v>
      </c>
      <c r="C6" s="41">
        <f>VLOOKUP($AN$1,'DST'!C1:D66,2,FALSE)</f>
        <v>6</v>
      </c>
      <c r="D6" s="43"/>
      <c r="E6" s="43"/>
      <c r="F6" s="43"/>
      <c r="G6" s="43"/>
      <c r="H6" s="43"/>
      <c r="I6" s="42">
        <f>D$35*W6</f>
        <v>215.247984</v>
      </c>
      <c r="J6" s="42">
        <f>I6*V6</f>
        <v>973.655336973333</v>
      </c>
      <c r="K6" s="42">
        <f>I6*X6</f>
        <v>7.318431456</v>
      </c>
      <c r="L6" s="42">
        <f>((D$2+D$3+D$4)*AA6)</f>
        <v>62.832504</v>
      </c>
      <c r="M6" s="42">
        <f>L6*Y6</f>
        <v>46.056225432</v>
      </c>
      <c r="N6" s="42">
        <f>M6*Z6</f>
        <v>352.153213188097</v>
      </c>
      <c r="O6" s="42">
        <f>M6*AH6</f>
        <v>1.98189998200327</v>
      </c>
      <c r="P6" s="44"/>
      <c r="Q6" s="50"/>
      <c r="R6" s="50"/>
      <c r="S6" s="43"/>
      <c r="T6" s="50"/>
      <c r="U6" s="50"/>
      <c r="V6" s="47">
        <v>4.52341210765223</v>
      </c>
      <c r="W6" s="45">
        <f>(AF6/SUM(AF$2:AF$20))*0.98</f>
        <v>0.50862</v>
      </c>
      <c r="X6" s="46">
        <v>0.034</v>
      </c>
      <c r="Y6" s="46">
        <v>0.733</v>
      </c>
      <c r="Z6" s="47">
        <v>7.64615879579702</v>
      </c>
      <c r="AA6" s="45">
        <f>(AG6/SUM(AG$6:AG$25))*0.98</f>
        <v>0.09898</v>
      </c>
      <c r="AB6" s="45">
        <v>0.135377355893308</v>
      </c>
      <c r="AC6" s="45">
        <f>(AH6/SUM(AH$6:AH$25))*0.98</f>
        <v>0.0716751386953811</v>
      </c>
      <c r="AD6" s="44"/>
      <c r="AE6" s="50"/>
      <c r="AF6" s="46">
        <v>0.519</v>
      </c>
      <c r="AG6" s="57">
        <v>0.101</v>
      </c>
      <c r="AH6" s="57">
        <v>0.043032184322822</v>
      </c>
      <c r="AI6" s="51"/>
      <c r="AJ6" s="18"/>
      <c r="AK6" s="18"/>
      <c r="AL6" s="18"/>
      <c r="AM6" s="18"/>
      <c r="AN6" s="52"/>
    </row>
    <row r="7" ht="13.75" customHeight="1">
      <c r="A7" t="s" s="39">
        <v>242</v>
      </c>
      <c r="B7" t="s" s="40">
        <v>380</v>
      </c>
      <c r="C7" s="41">
        <f>VLOOKUP($AN$1,'DST'!C1:D66,2,FALSE)</f>
        <v>6</v>
      </c>
      <c r="D7" s="43"/>
      <c r="E7" s="43"/>
      <c r="F7" s="43"/>
      <c r="G7" s="43"/>
      <c r="H7" s="43"/>
      <c r="I7" s="42">
        <f>D$35*W7</f>
        <v>145.572336</v>
      </c>
      <c r="J7" s="42">
        <f>I7*V7</f>
        <v>627.072651856731</v>
      </c>
      <c r="K7" s="42">
        <f>I7*X7</f>
        <v>4.6292002848</v>
      </c>
      <c r="L7" s="42">
        <f>((D$2+D$3+D$4)*AA7)</f>
        <v>26.750472</v>
      </c>
      <c r="M7" s="42">
        <f>L7*Y7</f>
        <v>19.955852112</v>
      </c>
      <c r="N7" s="42">
        <f>M7*Z7</f>
        <v>146.237903449061</v>
      </c>
      <c r="O7" s="42">
        <f>M7*AH7</f>
        <v>0.618631415472</v>
      </c>
      <c r="P7" s="44"/>
      <c r="Q7" s="50"/>
      <c r="R7" s="50"/>
      <c r="S7" s="43"/>
      <c r="T7" s="50"/>
      <c r="U7" s="50"/>
      <c r="V7" s="47">
        <v>4.30763611471297</v>
      </c>
      <c r="W7" s="45">
        <f>(AF7/SUM(AF$2:AF$20))*0.98</f>
        <v>0.34398</v>
      </c>
      <c r="X7" s="46">
        <v>0.0318</v>
      </c>
      <c r="Y7" s="46">
        <v>0.746</v>
      </c>
      <c r="Z7" s="47">
        <v>7.32807111559641</v>
      </c>
      <c r="AA7" s="45">
        <f>(AG7/SUM(AG$6:AG$25))*0.98</f>
        <v>0.04214</v>
      </c>
      <c r="AB7" s="45">
        <v>0.0352870603520631</v>
      </c>
      <c r="AC7" s="45">
        <f>(AH7/SUM(AH$6:AH$25))*0.98</f>
        <v>0.0516341276772794</v>
      </c>
      <c r="AD7" s="44"/>
      <c r="AE7" s="50"/>
      <c r="AF7" s="46">
        <v>0.351</v>
      </c>
      <c r="AG7" s="57">
        <v>0.043</v>
      </c>
      <c r="AH7" s="57">
        <v>0.031</v>
      </c>
      <c r="AI7" s="51"/>
      <c r="AJ7" s="18"/>
      <c r="AK7" s="18"/>
      <c r="AL7" s="18"/>
      <c r="AM7" s="18"/>
      <c r="AN7" s="52"/>
    </row>
    <row r="8" ht="13.75" customHeight="1">
      <c r="A8" s="53"/>
      <c r="B8" t="s" s="40">
        <v>380</v>
      </c>
      <c r="C8" s="41">
        <f>VLOOKUP($AN$1,'DST'!C1:D66,2,FALSE)</f>
        <v>6</v>
      </c>
      <c r="D8" s="43"/>
      <c r="E8" s="43"/>
      <c r="F8" s="43"/>
      <c r="G8" s="43"/>
      <c r="H8" s="43"/>
      <c r="I8" s="42">
        <f>D$35*W8</f>
        <v>0</v>
      </c>
      <c r="J8" s="42">
        <f>I8*V8</f>
        <v>0</v>
      </c>
      <c r="K8" s="42">
        <f>I8*X8</f>
        <v>0</v>
      </c>
      <c r="L8" s="42">
        <f>((D$2+D$3+D$4)*AA8)</f>
        <v>0</v>
      </c>
      <c r="M8" s="42">
        <f>L8*Y8</f>
        <v>0</v>
      </c>
      <c r="N8" s="42">
        <f>M8*Z8</f>
        <v>0</v>
      </c>
      <c r="O8" s="42">
        <f>M8*AH8</f>
        <v>0</v>
      </c>
      <c r="P8" s="44"/>
      <c r="Q8" s="50"/>
      <c r="R8" s="50"/>
      <c r="S8" s="43"/>
      <c r="T8" s="50"/>
      <c r="U8" s="50"/>
      <c r="V8" s="47">
        <v>0</v>
      </c>
      <c r="W8" s="45">
        <f>(AF8/SUM(AF$2:AF$20))*0.98</f>
        <v>0</v>
      </c>
      <c r="X8" s="46">
        <v>0</v>
      </c>
      <c r="Y8" s="46">
        <v>0</v>
      </c>
      <c r="Z8" s="47">
        <v>0</v>
      </c>
      <c r="AA8" s="45">
        <f>(AG8/SUM(AG$6:AG$25))*0.98</f>
        <v>0</v>
      </c>
      <c r="AB8" s="45">
        <v>0.0140267823297302</v>
      </c>
      <c r="AC8" s="45">
        <f>(AH8/SUM(AH$6:AH$25))*0.98</f>
        <v>0</v>
      </c>
      <c r="AD8" s="44"/>
      <c r="AE8" s="50"/>
      <c r="AF8" s="46">
        <v>0</v>
      </c>
      <c r="AG8" s="57">
        <v>0</v>
      </c>
      <c r="AH8" s="57">
        <v>0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6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0.0182025683967997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6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0.0169388605950271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6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38</v>
      </c>
      <c r="B13" t="s" s="40">
        <v>381</v>
      </c>
      <c r="C13" s="41">
        <f>VLOOKUP($AN$1,'DST'!C1:D66,2,FALSE)</f>
        <v>6</v>
      </c>
      <c r="D13" s="43"/>
      <c r="E13" s="43"/>
      <c r="F13" s="43"/>
      <c r="G13" s="43"/>
      <c r="H13" s="43"/>
      <c r="I13" s="42">
        <f>D$35*W13</f>
        <v>4.14736</v>
      </c>
      <c r="J13" s="42">
        <f>I13*V13</f>
        <v>17.3359648</v>
      </c>
      <c r="K13" s="42">
        <f>I13*X13</f>
        <v>0.0226373698237452</v>
      </c>
      <c r="L13" s="42">
        <f>((D$2+D$3+D$4)*AA13)</f>
        <v>160.502832</v>
      </c>
      <c r="M13" s="42">
        <f>L13*Y13</f>
        <v>103.52432664</v>
      </c>
      <c r="N13" s="42">
        <f>M13*Z13</f>
        <v>1423.4594913</v>
      </c>
      <c r="O13" s="42">
        <f>M13*AH13</f>
        <v>7.557275844720</v>
      </c>
      <c r="P13" s="44"/>
      <c r="Q13" s="50"/>
      <c r="R13" s="50"/>
      <c r="S13" s="43"/>
      <c r="T13" s="50"/>
      <c r="U13" s="50"/>
      <c r="V13" s="47">
        <v>4.18</v>
      </c>
      <c r="W13" s="45">
        <f>(AF13/SUM(AF$2:AF$20))*0.98</f>
        <v>0.0098</v>
      </c>
      <c r="X13" s="46">
        <v>0.00545826015193888</v>
      </c>
      <c r="Y13" s="46">
        <v>0.645</v>
      </c>
      <c r="Z13" s="47">
        <v>13.75</v>
      </c>
      <c r="AA13" s="45">
        <f>(AG13/SUM(AG$6:AG$25))*0.98</f>
        <v>0.25284</v>
      </c>
      <c r="AB13" s="45">
        <v>0.225532659193716</v>
      </c>
      <c r="AC13" s="45">
        <f>(AH13/SUM(AH$6:AH$25))*0.98</f>
        <v>0.121590042594884</v>
      </c>
      <c r="AD13" s="44"/>
      <c r="AE13" s="50"/>
      <c r="AF13" s="46">
        <v>0.01</v>
      </c>
      <c r="AG13" s="57">
        <v>0.258</v>
      </c>
      <c r="AH13" s="57">
        <v>0.073</v>
      </c>
      <c r="AI13" s="51"/>
      <c r="AJ13" s="18"/>
      <c r="AK13" s="18"/>
      <c r="AL13" s="18"/>
      <c r="AM13" s="18"/>
      <c r="AN13" s="52"/>
    </row>
    <row r="14" ht="13.75" customHeight="1">
      <c r="A14" t="s" s="39">
        <v>226</v>
      </c>
      <c r="B14" t="s" s="40">
        <v>381</v>
      </c>
      <c r="C14" s="41">
        <f>VLOOKUP($AN$1,'DST'!C1:D66,2,FALSE)</f>
        <v>6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129.397632</v>
      </c>
      <c r="M14" s="42">
        <f>L14*Y14</f>
        <v>78.67376025599999</v>
      </c>
      <c r="N14" s="42">
        <f>M14*Z14</f>
        <v>1002.303705661440</v>
      </c>
      <c r="O14" s="42">
        <f>M14*AH14</f>
        <v>5.664510738432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0.608</v>
      </c>
      <c r="Z14" s="47">
        <v>12.74</v>
      </c>
      <c r="AA14" s="45">
        <f>(AG14/SUM(AG$6:AG$25))*0.98</f>
        <v>0.20384</v>
      </c>
      <c r="AB14" s="45">
        <v>0.200637005378638</v>
      </c>
      <c r="AC14" s="45">
        <f>(AH14/SUM(AH$6:AH$25))*0.98</f>
        <v>0.119924425573036</v>
      </c>
      <c r="AD14" s="44"/>
      <c r="AE14" s="50"/>
      <c r="AF14" s="46">
        <v>0</v>
      </c>
      <c r="AG14" s="57">
        <v>0.208</v>
      </c>
      <c r="AH14" s="57">
        <v>0.07199999999999999</v>
      </c>
      <c r="AI14" s="51"/>
      <c r="AJ14" s="18"/>
      <c r="AK14" s="18"/>
      <c r="AL14" s="18"/>
      <c r="AM14" s="18"/>
      <c r="AN14" s="52"/>
    </row>
    <row r="15" ht="13.75" customHeight="1">
      <c r="A15" t="s" s="39">
        <v>447</v>
      </c>
      <c r="B15" t="s" s="40">
        <v>381</v>
      </c>
      <c r="C15" s="41">
        <f>VLOOKUP($AN$1,'DST'!C1:D66,2,FALSE)</f>
        <v>6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22.395744</v>
      </c>
      <c r="M15" s="42">
        <f>L15*Y15</f>
        <v>13.4374464</v>
      </c>
      <c r="N15" s="42">
        <f>M15*Z15</f>
        <v>135.078082806012</v>
      </c>
      <c r="O15" s="42">
        <f>M15*AH15</f>
        <v>0.696759941494022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0.009523809523809519</v>
      </c>
      <c r="Y15" s="46">
        <v>0.6</v>
      </c>
      <c r="Z15" s="47">
        <v>10.0523625386154</v>
      </c>
      <c r="AA15" s="45">
        <f>(AG15/SUM(AG$6:AG$25))*0.98</f>
        <v>0.03528</v>
      </c>
      <c r="AB15" s="45">
        <v>0.0389017442335043</v>
      </c>
      <c r="AC15" s="45">
        <f>(AH15/SUM(AH$6:AH$25))*0.98</f>
        <v>0.0863657561226862</v>
      </c>
      <c r="AD15" s="44"/>
      <c r="AE15" s="50"/>
      <c r="AF15" s="46">
        <v>0</v>
      </c>
      <c r="AG15" s="57">
        <v>0.036</v>
      </c>
      <c r="AH15" s="57">
        <v>0.0518521094524345</v>
      </c>
      <c r="AI15" s="51"/>
      <c r="AJ15" s="18"/>
      <c r="AK15" s="18"/>
      <c r="AL15" s="18"/>
      <c r="AM15" s="18"/>
      <c r="AN15" s="52"/>
    </row>
    <row r="16" ht="13.75" customHeight="1">
      <c r="A16" t="s" s="39">
        <v>448</v>
      </c>
      <c r="B16" t="s" s="40">
        <v>381</v>
      </c>
      <c r="C16" s="41">
        <f>VLOOKUP($AN$1,'DST'!C1:D66,2,FALSE)</f>
        <v>6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12.44208</v>
      </c>
      <c r="M16" s="42">
        <f>L16*Y16</f>
        <v>7.30350096</v>
      </c>
      <c r="N16" s="42">
        <f>M16*Z16</f>
        <v>86.272150780148</v>
      </c>
      <c r="O16" s="42">
        <f>M16*AH16</f>
        <v>0.400083915431387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0.587</v>
      </c>
      <c r="Z16" s="47">
        <v>11.8124377956059</v>
      </c>
      <c r="AA16" s="45">
        <f>(AG16/SUM(AG$6:AG$25))*0.98</f>
        <v>0.0196</v>
      </c>
      <c r="AB16" s="45">
        <v>0.0301063793098062</v>
      </c>
      <c r="AC16" s="45">
        <f>(AH16/SUM(AH$6:AH$25))*0.98</f>
        <v>0.0912420746378602</v>
      </c>
      <c r="AD16" s="44"/>
      <c r="AE16" s="50"/>
      <c r="AF16" s="46">
        <v>0</v>
      </c>
      <c r="AG16" s="57">
        <v>0.02</v>
      </c>
      <c r="AH16" s="57">
        <v>0.0547797443476186</v>
      </c>
      <c r="AI16" s="51"/>
      <c r="AJ16" s="18"/>
      <c r="AK16" s="18"/>
      <c r="AL16" s="18"/>
      <c r="AM16" s="18"/>
      <c r="AN16" s="52"/>
    </row>
    <row r="17" ht="13.75" customHeight="1">
      <c r="A17" t="s" s="39">
        <v>328</v>
      </c>
      <c r="B17" t="s" s="40">
        <v>381</v>
      </c>
      <c r="C17" s="41">
        <f>VLOOKUP($AN$1,'DST'!C1:D66,2,FALSE)</f>
        <v>6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53.500944</v>
      </c>
      <c r="M17" s="42">
        <f>L17*Y17</f>
        <v>31.084048464</v>
      </c>
      <c r="N17" s="42">
        <f>M17*Z17</f>
        <v>385.4422009536</v>
      </c>
      <c r="O17" s="42">
        <f>M17*AH17</f>
        <v>1.771790762448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0.581</v>
      </c>
      <c r="Z17" s="47">
        <v>12.4</v>
      </c>
      <c r="AA17" s="45">
        <f>(AG17/SUM(AG$6:AG$25))*0.98</f>
        <v>0.08427999999999999</v>
      </c>
      <c r="AB17" s="45">
        <v>0.0275509886105724</v>
      </c>
      <c r="AC17" s="45">
        <f>(AH17/SUM(AH$6:AH$25))*0.98</f>
        <v>0.0949401702453203</v>
      </c>
      <c r="AD17" s="44"/>
      <c r="AE17" s="50"/>
      <c r="AF17" s="46">
        <v>0</v>
      </c>
      <c r="AG17" s="57">
        <v>0.08599999999999999</v>
      </c>
      <c r="AH17" s="57">
        <v>0.057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6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0.0121150213586859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6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6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77</v>
      </c>
      <c r="B22" t="s" s="40">
        <v>385</v>
      </c>
      <c r="C22" s="41">
        <f>VLOOKUP($AN$1,'DST'!C1:D66,2,FALSE)</f>
        <v>6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102.64716</v>
      </c>
      <c r="M22" s="42">
        <f>L22*Y22</f>
        <v>67.54183128</v>
      </c>
      <c r="N22" s="42">
        <f>M22*Z22</f>
        <v>682.8479142408</v>
      </c>
      <c r="O22" s="42">
        <f>M22*AH22</f>
        <v>4.930553683440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0.658</v>
      </c>
      <c r="Z22" s="47">
        <v>10.11</v>
      </c>
      <c r="AA22" s="45">
        <f>(AG22/SUM(AG$6:AG$25))*0.98</f>
        <v>0.1617</v>
      </c>
      <c r="AB22" s="45">
        <v>0.133515920765273</v>
      </c>
      <c r="AC22" s="45">
        <f>(AH22/SUM(AH$6:AH$25))*0.98</f>
        <v>0.121590042594884</v>
      </c>
      <c r="AD22" s="44"/>
      <c r="AE22" s="50"/>
      <c r="AF22" s="50"/>
      <c r="AG22" s="57">
        <v>0.165</v>
      </c>
      <c r="AH22" s="57">
        <v>0.073</v>
      </c>
      <c r="AI22" s="51"/>
      <c r="AJ22" s="18"/>
      <c r="AK22" s="18"/>
      <c r="AL22" s="18"/>
      <c r="AM22" s="18"/>
      <c r="AN22" s="52"/>
    </row>
    <row r="23" ht="13.75" customHeight="1">
      <c r="A23" t="s" s="39">
        <v>221</v>
      </c>
      <c r="B23" t="s" s="40">
        <v>385</v>
      </c>
      <c r="C23" s="41">
        <f>VLOOKUP($AN$1,'DST'!C1:D66,2,FALSE)</f>
        <v>6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36.082032</v>
      </c>
      <c r="M23" s="42">
        <f>L23*Y23</f>
        <v>23.200746576</v>
      </c>
      <c r="N23" s="42">
        <f>M23*Z23</f>
        <v>220.661668387561</v>
      </c>
      <c r="O23" s="42">
        <f>M23*AH23</f>
        <v>1.577650767168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0.643</v>
      </c>
      <c r="Z23" s="47">
        <v>9.51097274670567</v>
      </c>
      <c r="AA23" s="45">
        <f>(AG23/SUM(AG$6:AG$25))*0.98</f>
        <v>0.05684</v>
      </c>
      <c r="AB23" s="45">
        <v>0.0216367994536818</v>
      </c>
      <c r="AC23" s="45">
        <f>(AH23/SUM(AH$6:AH$25))*0.98</f>
        <v>0.113261957485645</v>
      </c>
      <c r="AD23" s="44"/>
      <c r="AE23" s="50"/>
      <c r="AF23" s="50"/>
      <c r="AG23" s="57">
        <v>0.058</v>
      </c>
      <c r="AH23" s="57">
        <v>0.068</v>
      </c>
      <c r="AI23" s="51"/>
      <c r="AJ23" s="18"/>
      <c r="AK23" s="18"/>
      <c r="AL23" s="18"/>
      <c r="AM23" s="18"/>
      <c r="AN23" s="52"/>
    </row>
    <row r="24" ht="13.75" customHeight="1">
      <c r="A24" t="s" s="39">
        <v>449</v>
      </c>
      <c r="B24" t="s" s="40">
        <v>385</v>
      </c>
      <c r="C24" s="41">
        <f>VLOOKUP($AN$1,'DST'!C1:D66,2,FALSE)</f>
        <v>6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15.5526</v>
      </c>
      <c r="M24" s="42">
        <f>L24*Y24</f>
        <v>9.798138</v>
      </c>
      <c r="N24" s="42">
        <f>M24*Z24</f>
        <v>90.8406044371778</v>
      </c>
      <c r="O24" s="42">
        <f>M24*AH24</f>
        <v>0.634003313846965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0.63</v>
      </c>
      <c r="Z24" s="47">
        <v>9.271210962447951</v>
      </c>
      <c r="AA24" s="45">
        <f>(AG24/SUM(AG$6:AG$25))*0.98</f>
        <v>0.0245</v>
      </c>
      <c r="AB24" s="45">
        <v>0.0651708541291952</v>
      </c>
      <c r="AC24" s="45">
        <f>(AH24/SUM(AH$6:AH$25))*0.98</f>
        <v>0.107776264373024</v>
      </c>
      <c r="AD24" s="44"/>
      <c r="AE24" s="50"/>
      <c r="AF24" s="50"/>
      <c r="AG24" s="57">
        <v>0.025</v>
      </c>
      <c r="AH24" s="57">
        <v>0.0647065099355577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6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0.975000000000001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1058</v>
      </c>
      <c r="E29" s="81">
        <v>0.6</v>
      </c>
      <c r="F29" s="82">
        <f>1-E29</f>
        <v>0.4</v>
      </c>
      <c r="G29" s="83">
        <v>4.25</v>
      </c>
      <c r="H29" s="84">
        <v>0.034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634.8</v>
      </c>
      <c r="E32" s="91">
        <f>SUM(E2:E4)</f>
        <v>403.128476023354</v>
      </c>
      <c r="F32" s="91">
        <f>SUM(F2:F4)</f>
        <v>4525.514197419460</v>
      </c>
      <c r="G32" s="91">
        <f>SUM(G2:G4)</f>
        <v>25.874448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423.2</v>
      </c>
      <c r="E35" s="91">
        <f>D35*G29</f>
        <v>1798.6</v>
      </c>
      <c r="F35" s="91">
        <f>D35*H29</f>
        <v>14.3888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414.736</v>
      </c>
      <c r="E38" s="42">
        <f>SUM(J2:J4,J6:J11,J13:J20)</f>
        <v>1792.167396860710</v>
      </c>
      <c r="F38" s="42">
        <f>SUM(K2:K4,K6:K11,K13:K20)</f>
        <v>14.3798852706237</v>
      </c>
      <c r="G38" s="42">
        <f>SUM(L6:L11,L13:L20,L22:L25)</f>
        <v>622.104</v>
      </c>
      <c r="H38" s="42">
        <f>SUM(M6:M11,M13:M20,M22:M25)</f>
        <v>400.57587612</v>
      </c>
      <c r="I38" s="42">
        <f>SUM(N6:N11,N13:N20,N22:N25)</f>
        <v>4525.2969352039</v>
      </c>
      <c r="J38" s="42">
        <f>SUM(O6:O11,O13:O20,O22:O25)</f>
        <v>25.8331603644556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8.464</v>
      </c>
      <c r="E39" s="42">
        <f>E35-E38</f>
        <v>6.432603139290</v>
      </c>
      <c r="F39" s="42">
        <f>F35-F38</f>
        <v>0.0089147293763</v>
      </c>
      <c r="G39" s="42">
        <f>SUM(D2:D4)-G38</f>
        <v>12.696</v>
      </c>
      <c r="H39" s="42">
        <f>E32-H38</f>
        <v>2.552599903354</v>
      </c>
      <c r="I39" s="42">
        <f>F32-I38</f>
        <v>0.217262215560</v>
      </c>
      <c r="J39" s="42">
        <f>G32-J38</f>
        <v>0.0412876355444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4" priority="1" operator="greaterThan" stopIfTrue="1">
      <formula>1</formula>
    </cfRule>
  </conditionalFormatting>
  <conditionalFormatting sqref="D39:J39">
    <cfRule type="cellIs" dxfId="2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0" customWidth="1"/>
    <col min="2" max="15" width="8.8125" style="120" customWidth="1"/>
    <col min="16" max="16" width="4.8125" style="120" customWidth="1"/>
    <col min="17" max="27" width="8.8125" style="120" customWidth="1"/>
    <col min="28" max="28" hidden="1" width="8.8" style="120" customWidth="1"/>
    <col min="29" max="29" width="8.8125" style="120" customWidth="1"/>
    <col min="30" max="30" width="4.8125" style="120" customWidth="1"/>
    <col min="31" max="40" width="8.8125" style="120" customWidth="1"/>
    <col min="41" max="16384" width="8.8125" style="120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102</v>
      </c>
    </row>
    <row r="2" ht="13.75" customHeight="1">
      <c r="A2" t="s" s="39">
        <v>170</v>
      </c>
      <c r="B2" t="s" s="40">
        <v>378</v>
      </c>
      <c r="C2" s="41">
        <f>VLOOKUP($AN$1,'DST'!C1:D66,2,FALSE)</f>
        <v>14</v>
      </c>
      <c r="D2" s="42">
        <f>D$32*Q2</f>
        <v>390.4551</v>
      </c>
      <c r="E2" s="42">
        <f>D2*R2</f>
        <v>244.392989002042</v>
      </c>
      <c r="F2" s="42">
        <f>E2*S2</f>
        <v>2671.215369792320</v>
      </c>
      <c r="G2" s="42">
        <f>D2*T2</f>
        <v>14.4967094376604</v>
      </c>
      <c r="H2" s="42">
        <f>E2*U2</f>
        <v>5.02952658996316</v>
      </c>
      <c r="I2" s="42">
        <f>D$35*W2</f>
        <v>60.8547856</v>
      </c>
      <c r="J2" s="42">
        <f>I2*V2</f>
        <v>283.100631323221</v>
      </c>
      <c r="K2" s="42">
        <f>I2*X2</f>
        <v>2.3124818528</v>
      </c>
      <c r="L2" s="43"/>
      <c r="M2" s="43"/>
      <c r="N2" s="43"/>
      <c r="O2" s="43"/>
      <c r="P2" s="44"/>
      <c r="Q2" s="45">
        <f>(AE2/SUM(AE$2:AE$25))</f>
        <v>0.675</v>
      </c>
      <c r="R2" s="46">
        <v>0.625918291250498</v>
      </c>
      <c r="S2" s="47">
        <v>10.93</v>
      </c>
      <c r="T2" s="46">
        <v>0.037127724641477</v>
      </c>
      <c r="U2" s="46">
        <v>0.0205796680604497</v>
      </c>
      <c r="V2" s="47">
        <v>4.65206850261618</v>
      </c>
      <c r="W2" s="45">
        <f>(AF2/SUM(AF$2:AF$20))*0.98</f>
        <v>0.1372</v>
      </c>
      <c r="X2" s="46">
        <v>0.038</v>
      </c>
      <c r="Y2" s="48"/>
      <c r="Z2" s="49"/>
      <c r="AA2" s="48"/>
      <c r="AB2" s="48"/>
      <c r="AC2" s="48"/>
      <c r="AD2" s="44"/>
      <c r="AE2" s="46">
        <v>0.675</v>
      </c>
      <c r="AF2" s="46">
        <v>0.14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186</v>
      </c>
      <c r="B3" t="s" s="40">
        <v>378</v>
      </c>
      <c r="C3" s="41">
        <f>VLOOKUP($AN$1,'DST'!C1:D66,2,FALSE)</f>
        <v>14</v>
      </c>
      <c r="D3" s="42">
        <f>D$32*Q3</f>
        <v>187.9969</v>
      </c>
      <c r="E3" s="42">
        <f>D3*R3</f>
        <v>120.236840508710</v>
      </c>
      <c r="F3" s="42">
        <f>E3*S3</f>
        <v>1260.877940656950</v>
      </c>
      <c r="G3" s="42">
        <f>D3*T3</f>
        <v>6.5798915</v>
      </c>
      <c r="H3" s="42">
        <f>E3*U3</f>
        <v>2.4981379886509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0.325</v>
      </c>
      <c r="R3" s="46">
        <v>0.639568208351894</v>
      </c>
      <c r="S3" s="47">
        <v>10.486619037246</v>
      </c>
      <c r="T3" s="46">
        <v>0.035</v>
      </c>
      <c r="U3" s="46">
        <v>0.0207768099867023</v>
      </c>
      <c r="V3" s="47">
        <v>4.09467455621302</v>
      </c>
      <c r="W3" s="45">
        <f>(AF3/SUM(AF$2:AF$20))*0.98</f>
        <v>0</v>
      </c>
      <c r="X3" s="46">
        <v>0.0236686390532544</v>
      </c>
      <c r="Y3" s="48"/>
      <c r="Z3" s="49"/>
      <c r="AA3" s="48"/>
      <c r="AB3" s="48"/>
      <c r="AC3" s="48"/>
      <c r="AD3" s="44"/>
      <c r="AE3" s="46">
        <v>0.325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14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122</v>
      </c>
      <c r="B6" t="s" s="40">
        <v>380</v>
      </c>
      <c r="C6" s="41">
        <f>VLOOKUP($AN$1,'DST'!C1:D66,2,FALSE)</f>
        <v>14</v>
      </c>
      <c r="D6" s="43"/>
      <c r="E6" s="43"/>
      <c r="F6" s="43"/>
      <c r="G6" s="43"/>
      <c r="H6" s="43"/>
      <c r="I6" s="42">
        <f>D$35*W6</f>
        <v>229.94415416</v>
      </c>
      <c r="J6" s="42">
        <f>I6*V6</f>
        <v>996.6366347850091</v>
      </c>
      <c r="K6" s="42">
        <f>I6*X6</f>
        <v>7.128268778960</v>
      </c>
      <c r="L6" s="42">
        <f>((D$2+D$3+D$4)*AA6)</f>
        <v>34.0129776</v>
      </c>
      <c r="M6" s="42">
        <f>L6*Y6</f>
        <v>24.829473648</v>
      </c>
      <c r="N6" s="42">
        <f>M6*Z6</f>
        <v>172.520571805130</v>
      </c>
      <c r="O6" s="42">
        <f>M6*AH6</f>
        <v>0.696661659893643</v>
      </c>
      <c r="P6" s="44"/>
      <c r="Q6" s="50"/>
      <c r="R6" s="50"/>
      <c r="S6" s="43"/>
      <c r="T6" s="50"/>
      <c r="U6" s="50"/>
      <c r="V6" s="47">
        <v>4.33425515175971</v>
      </c>
      <c r="W6" s="45">
        <f>(AF6/SUM(AF$2:AF$20))*0.98</f>
        <v>0.51842</v>
      </c>
      <c r="X6" s="46">
        <v>0.031</v>
      </c>
      <c r="Y6" s="46">
        <v>0.73</v>
      </c>
      <c r="Z6" s="47">
        <v>6.94821703636986</v>
      </c>
      <c r="AA6" s="45">
        <f>(AG6/SUM(AG$6:AG$25))*0.98</f>
        <v>0.0588</v>
      </c>
      <c r="AB6" s="45">
        <v>0.0325454311705145</v>
      </c>
      <c r="AC6" s="45">
        <f>(AH6/SUM(AH$6:AH$25))*0.98</f>
        <v>0.0455199671321919</v>
      </c>
      <c r="AD6" s="44"/>
      <c r="AE6" s="50"/>
      <c r="AF6" s="46">
        <v>0.529</v>
      </c>
      <c r="AG6" s="57">
        <v>0.06</v>
      </c>
      <c r="AH6" s="57">
        <v>0.0280578505114529</v>
      </c>
      <c r="AI6" s="51"/>
      <c r="AJ6" s="18"/>
      <c r="AK6" s="18"/>
      <c r="AL6" s="18"/>
      <c r="AM6" s="18"/>
      <c r="AN6" s="52"/>
    </row>
    <row r="7" ht="13.75" customHeight="1">
      <c r="A7" t="s" s="39">
        <v>234</v>
      </c>
      <c r="B7" t="s" s="40">
        <v>380</v>
      </c>
      <c r="C7" s="41">
        <f>VLOOKUP($AN$1,'DST'!C1:D66,2,FALSE)</f>
        <v>14</v>
      </c>
      <c r="D7" s="43"/>
      <c r="E7" s="43"/>
      <c r="F7" s="43"/>
      <c r="G7" s="43"/>
      <c r="H7" s="43"/>
      <c r="I7" s="42">
        <f>D$35*W7</f>
        <v>119.10150896</v>
      </c>
      <c r="J7" s="42">
        <f>I7*V7</f>
        <v>500.226337632</v>
      </c>
      <c r="K7" s="42">
        <f>I7*X7</f>
        <v>3.215740741920</v>
      </c>
      <c r="L7" s="42">
        <f>((D$2+D$3+D$4)*AA7)</f>
        <v>52.15323232</v>
      </c>
      <c r="M7" s="42">
        <f>L7*Y7</f>
        <v>39.219230704640</v>
      </c>
      <c r="N7" s="42">
        <f>M7*Z7</f>
        <v>297.921533301998</v>
      </c>
      <c r="O7" s="42">
        <f>M7*AH7</f>
        <v>1.33345384395776</v>
      </c>
      <c r="P7" s="44"/>
      <c r="Q7" s="50"/>
      <c r="R7" s="50"/>
      <c r="S7" s="43"/>
      <c r="T7" s="50"/>
      <c r="U7" s="50"/>
      <c r="V7" s="47">
        <v>4.2</v>
      </c>
      <c r="W7" s="45">
        <f>(AF7/SUM(AF$2:AF$20))*0.98</f>
        <v>0.26852</v>
      </c>
      <c r="X7" s="46">
        <v>0.027</v>
      </c>
      <c r="Y7" s="46">
        <v>0.752</v>
      </c>
      <c r="Z7" s="47">
        <v>7.59631252192693</v>
      </c>
      <c r="AA7" s="45">
        <f>(AG7/SUM(AG$6:AG$25))*0.98</f>
        <v>0.09016</v>
      </c>
      <c r="AB7" s="45">
        <v>0.0205314629473743</v>
      </c>
      <c r="AC7" s="45">
        <f>(AH7/SUM(AH$6:AH$25))*0.98</f>
        <v>0.0551602797178914</v>
      </c>
      <c r="AD7" s="44"/>
      <c r="AE7" s="50"/>
      <c r="AF7" s="46">
        <v>0.274</v>
      </c>
      <c r="AG7" s="57">
        <v>0.092</v>
      </c>
      <c r="AH7" s="57">
        <v>0.034</v>
      </c>
      <c r="AI7" s="51"/>
      <c r="AJ7" s="18"/>
      <c r="AK7" s="18"/>
      <c r="AL7" s="18"/>
      <c r="AM7" s="18"/>
      <c r="AN7" s="52"/>
    </row>
    <row r="8" ht="13.75" customHeight="1">
      <c r="A8" t="s" s="39">
        <v>450</v>
      </c>
      <c r="B8" t="s" s="40">
        <v>380</v>
      </c>
      <c r="C8" s="41">
        <f>VLOOKUP($AN$1,'DST'!C1:D66,2,FALSE)</f>
        <v>14</v>
      </c>
      <c r="D8" s="43"/>
      <c r="E8" s="43"/>
      <c r="F8" s="43"/>
      <c r="G8" s="43"/>
      <c r="H8" s="43"/>
      <c r="I8" s="42">
        <f>D$35*W8</f>
        <v>24.77659128</v>
      </c>
      <c r="J8" s="42">
        <f>I8*V8</f>
        <v>102.297673737818</v>
      </c>
      <c r="K8" s="42">
        <f>I8*X8</f>
        <v>0.644191373280</v>
      </c>
      <c r="L8" s="42">
        <f>((D$2+D$3+D$4)*AA8)</f>
        <v>5.6688296</v>
      </c>
      <c r="M8" s="42">
        <f>L8*Y8</f>
        <v>3.8377976392</v>
      </c>
      <c r="N8" s="42">
        <f>M8*Z8</f>
        <v>30.3336030429319</v>
      </c>
      <c r="O8" s="42">
        <f>M8*AH8</f>
        <v>0.115133929176</v>
      </c>
      <c r="P8" s="44"/>
      <c r="Q8" s="50"/>
      <c r="R8" s="50"/>
      <c r="S8" s="43"/>
      <c r="T8" s="50"/>
      <c r="U8" s="50"/>
      <c r="V8" s="47">
        <v>4.12880337661273</v>
      </c>
      <c r="W8" s="45">
        <f>(AF8/SUM(AF$2:AF$20))*0.98</f>
        <v>0.05586</v>
      </c>
      <c r="X8" s="46">
        <v>0.026</v>
      </c>
      <c r="Y8" s="46">
        <v>0.677</v>
      </c>
      <c r="Z8" s="47">
        <v>7.90390893284697</v>
      </c>
      <c r="AA8" s="45">
        <f>(AG8/SUM(AG$6:AG$25))*0.98</f>
        <v>0.0098</v>
      </c>
      <c r="AB8" s="45">
        <v>0.0216697577855205</v>
      </c>
      <c r="AC8" s="45">
        <f>(AH8/SUM(AH$6:AH$25))*0.98</f>
        <v>0.0486708350451983</v>
      </c>
      <c r="AD8" s="44"/>
      <c r="AE8" s="50"/>
      <c r="AF8" s="46">
        <v>0.057</v>
      </c>
      <c r="AG8" s="57">
        <v>0.01</v>
      </c>
      <c r="AH8" s="57">
        <v>0.03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14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0.129755204633493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14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0.0108828306903281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14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451</v>
      </c>
      <c r="B13" t="s" s="40">
        <v>381</v>
      </c>
      <c r="C13" s="41">
        <f>VLOOKUP($AN$1,'DST'!C1:D66,2,FALSE)</f>
        <v>14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102.60581576</v>
      </c>
      <c r="M13" s="42">
        <f>L13*Y13</f>
        <v>63.718211586960</v>
      </c>
      <c r="N13" s="42">
        <f>M13*Z13</f>
        <v>745.503075567432</v>
      </c>
      <c r="O13" s="42">
        <f>M13*AH13</f>
        <v>3.5045016372828</v>
      </c>
      <c r="P13" s="44"/>
      <c r="Q13" s="50"/>
      <c r="R13" s="50"/>
      <c r="S13" s="43"/>
      <c r="T13" s="50"/>
      <c r="U13" s="50"/>
      <c r="V13" s="47">
        <v>5.31</v>
      </c>
      <c r="W13" s="45">
        <f>(AF13/SUM(AF$2:AF$20))*0.98</f>
        <v>0</v>
      </c>
      <c r="X13" s="46">
        <v>0.0036036036036036</v>
      </c>
      <c r="Y13" s="46">
        <v>0.621</v>
      </c>
      <c r="Z13" s="47">
        <v>11.7</v>
      </c>
      <c r="AA13" s="45">
        <f>(AG13/SUM(AG$6:AG$25))*0.98</f>
        <v>0.17738</v>
      </c>
      <c r="AB13" s="45">
        <v>0.137102864673448</v>
      </c>
      <c r="AC13" s="45">
        <f>(AH13/SUM(AH$6:AH$25))*0.98</f>
        <v>0.08922986424953031</v>
      </c>
      <c r="AD13" s="44"/>
      <c r="AE13" s="50"/>
      <c r="AF13" s="46">
        <v>0</v>
      </c>
      <c r="AG13" s="57">
        <v>0.181</v>
      </c>
      <c r="AH13" s="57">
        <v>0.055</v>
      </c>
      <c r="AI13" s="51"/>
      <c r="AJ13" s="18"/>
      <c r="AK13" s="18"/>
      <c r="AL13" s="18"/>
      <c r="AM13" s="18"/>
      <c r="AN13" s="52"/>
    </row>
    <row r="14" ht="13.75" customHeight="1">
      <c r="A14" t="s" s="39">
        <v>323</v>
      </c>
      <c r="B14" t="s" s="40">
        <v>381</v>
      </c>
      <c r="C14" s="41">
        <f>VLOOKUP($AN$1,'DST'!C1:D66,2,FALSE)</f>
        <v>14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57.25517896</v>
      </c>
      <c r="M14" s="42">
        <f>L14*Y14</f>
        <v>33.2080037968</v>
      </c>
      <c r="N14" s="42">
        <f>M14*Z14</f>
        <v>409.454686814544</v>
      </c>
      <c r="O14" s="42">
        <f>M14*AH14</f>
        <v>2.1917282505888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0.58</v>
      </c>
      <c r="Z14" s="47">
        <v>12.33</v>
      </c>
      <c r="AA14" s="45">
        <f>(AG14/SUM(AG$6:AG$25))*0.98</f>
        <v>0.09898</v>
      </c>
      <c r="AB14" s="45">
        <v>0.06535898378026481</v>
      </c>
      <c r="AC14" s="45">
        <f>(AH14/SUM(AH$6:AH$25))*0.98</f>
        <v>0.107075837099436</v>
      </c>
      <c r="AD14" s="44"/>
      <c r="AE14" s="50"/>
      <c r="AF14" s="46">
        <v>0</v>
      </c>
      <c r="AG14" s="57">
        <v>0.101</v>
      </c>
      <c r="AH14" s="57">
        <v>0.066</v>
      </c>
      <c r="AI14" s="51"/>
      <c r="AJ14" s="18"/>
      <c r="AK14" s="18"/>
      <c r="AL14" s="18"/>
      <c r="AM14" s="18"/>
      <c r="AN14" s="52"/>
    </row>
    <row r="15" ht="13.75" customHeight="1">
      <c r="A15" t="s" s="39">
        <v>289</v>
      </c>
      <c r="B15" t="s" s="40">
        <v>381</v>
      </c>
      <c r="C15" s="41">
        <f>VLOOKUP($AN$1,'DST'!C1:D66,2,FALSE)</f>
        <v>14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70.29348704</v>
      </c>
      <c r="M15" s="42">
        <f>L15*Y15</f>
        <v>42.035505249920</v>
      </c>
      <c r="N15" s="42">
        <f>M15*Z15</f>
        <v>548.563343511456</v>
      </c>
      <c r="O15" s="42">
        <f>M15*AH15</f>
        <v>2.77434334649472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0.598</v>
      </c>
      <c r="Z15" s="47">
        <v>13.05</v>
      </c>
      <c r="AA15" s="45">
        <f>(AG15/SUM(AG$6:AG$25))*0.98</f>
        <v>0.12152</v>
      </c>
      <c r="AB15" s="45">
        <v>0.148645838888788</v>
      </c>
      <c r="AC15" s="45">
        <f>(AH15/SUM(AH$6:AH$25))*0.98</f>
        <v>0.107075837099436</v>
      </c>
      <c r="AD15" s="44"/>
      <c r="AE15" s="50"/>
      <c r="AF15" s="46">
        <v>0</v>
      </c>
      <c r="AG15" s="57">
        <v>0.124</v>
      </c>
      <c r="AH15" s="57">
        <v>0.066</v>
      </c>
      <c r="AI15" s="51"/>
      <c r="AJ15" s="18"/>
      <c r="AK15" s="18"/>
      <c r="AL15" s="18"/>
      <c r="AM15" s="18"/>
      <c r="AN15" s="52"/>
    </row>
    <row r="16" ht="13.75" customHeight="1">
      <c r="A16" t="s" s="39">
        <v>321</v>
      </c>
      <c r="B16" t="s" s="40">
        <v>381</v>
      </c>
      <c r="C16" s="41">
        <f>VLOOKUP($AN$1,'DST'!C1:D66,2,FALSE)</f>
        <v>14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46.48440272</v>
      </c>
      <c r="M16" s="42">
        <f>L16*Y16</f>
        <v>28.8203296864</v>
      </c>
      <c r="N16" s="42">
        <f>M16*Z16</f>
        <v>383.022181532256</v>
      </c>
      <c r="O16" s="42">
        <f>M16*AH16</f>
        <v>1.729219781184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0.62</v>
      </c>
      <c r="Z16" s="47">
        <v>13.29</v>
      </c>
      <c r="AA16" s="45">
        <f>(AG16/SUM(AG$6:AG$25))*0.98</f>
        <v>0.08036</v>
      </c>
      <c r="AB16" s="45">
        <v>0.148645838888788</v>
      </c>
      <c r="AC16" s="45">
        <f>(AH16/SUM(AH$6:AH$25))*0.98</f>
        <v>0.0973416700903967</v>
      </c>
      <c r="AD16" s="44"/>
      <c r="AE16" s="50"/>
      <c r="AF16" s="46">
        <v>0</v>
      </c>
      <c r="AG16" s="57">
        <v>0.082</v>
      </c>
      <c r="AH16" s="57">
        <v>0.06</v>
      </c>
      <c r="AI16" s="51"/>
      <c r="AJ16" s="18"/>
      <c r="AK16" s="18"/>
      <c r="AL16" s="18"/>
      <c r="AM16" s="18"/>
      <c r="AN16" s="52"/>
    </row>
    <row r="17" ht="13.75" customHeight="1">
      <c r="A17" t="s" s="39">
        <v>341</v>
      </c>
      <c r="B17" t="s" s="40">
        <v>381</v>
      </c>
      <c r="C17" s="41">
        <f>VLOOKUP($AN$1,'DST'!C1:D66,2,FALSE)</f>
        <v>14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13.60519104</v>
      </c>
      <c r="M17" s="42">
        <f>L17*Y17</f>
        <v>8.040667904639999</v>
      </c>
      <c r="N17" s="42">
        <f>M17*Z17</f>
        <v>97.93533507851519</v>
      </c>
      <c r="O17" s="42">
        <f>M17*AH17</f>
        <v>0.47439940637376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0.591</v>
      </c>
      <c r="Z17" s="47">
        <v>12.18</v>
      </c>
      <c r="AA17" s="45">
        <f>(AG17/SUM(AG$6:AG$25))*0.98</f>
        <v>0.02352</v>
      </c>
      <c r="AB17" s="45">
        <v>0.0171219487935197</v>
      </c>
      <c r="AC17" s="45">
        <f>(AH17/SUM(AH$6:AH$25))*0.98</f>
        <v>0.0957193089222234</v>
      </c>
      <c r="AD17" s="44"/>
      <c r="AE17" s="50"/>
      <c r="AF17" s="46">
        <v>0</v>
      </c>
      <c r="AG17" s="57">
        <v>0.024</v>
      </c>
      <c r="AH17" s="57">
        <v>0.059</v>
      </c>
      <c r="AI17" s="51"/>
      <c r="AJ17" s="18"/>
      <c r="AK17" s="18"/>
      <c r="AL17" s="18"/>
      <c r="AM17" s="18"/>
      <c r="AN17" s="52"/>
    </row>
    <row r="18" ht="13.75" customHeight="1">
      <c r="A18" t="s" s="39">
        <v>319</v>
      </c>
      <c r="B18" t="s" s="40">
        <v>381</v>
      </c>
      <c r="C18" s="41">
        <f>VLOOKUP($AN$1,'DST'!C1:D66,2,FALSE)</f>
        <v>14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78.22984848</v>
      </c>
      <c r="M18" s="42">
        <f>L18*Y18</f>
        <v>47.094368784960</v>
      </c>
      <c r="N18" s="42">
        <f>M18*Z18</f>
        <v>534.838689570419</v>
      </c>
      <c r="O18" s="42">
        <f>M18*AH18</f>
        <v>2.8256621270976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0.602</v>
      </c>
      <c r="Z18" s="47">
        <v>11.3567439880673</v>
      </c>
      <c r="AA18" s="45">
        <f>(AG18/SUM(AG$6:AG$25))*0.98</f>
        <v>0.13524</v>
      </c>
      <c r="AB18" s="45">
        <v>0.0422401042278682</v>
      </c>
      <c r="AC18" s="45">
        <f>(AH18/SUM(AH$6:AH$25))*0.98</f>
        <v>0.0973416700903967</v>
      </c>
      <c r="AD18" s="44"/>
      <c r="AE18" s="50"/>
      <c r="AF18" s="46">
        <v>0</v>
      </c>
      <c r="AG18" s="57">
        <v>0.138</v>
      </c>
      <c r="AH18" s="57">
        <v>0.06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14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14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101</v>
      </c>
      <c r="B22" t="s" s="40">
        <v>385</v>
      </c>
      <c r="C22" s="41">
        <f>VLOOKUP($AN$1,'DST'!C1:D66,2,FALSE)</f>
        <v>14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75.96231664</v>
      </c>
      <c r="M22" s="42">
        <f>L22*Y22</f>
        <v>48.843769599520</v>
      </c>
      <c r="N22" s="42">
        <f>M22*Z22</f>
        <v>520.186146234888</v>
      </c>
      <c r="O22" s="42">
        <f>M22*AH22</f>
        <v>4.20056418555872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0.643</v>
      </c>
      <c r="Z22" s="47">
        <v>10.65</v>
      </c>
      <c r="AA22" s="45">
        <f>(AG22/SUM(AG$6:AG$25))*0.98</f>
        <v>0.13132</v>
      </c>
      <c r="AB22" s="45">
        <v>0.138821784623334</v>
      </c>
      <c r="AC22" s="45">
        <f>(AH22/SUM(AH$6:AH$25))*0.98</f>
        <v>0.139523060462902</v>
      </c>
      <c r="AD22" s="44"/>
      <c r="AE22" s="50"/>
      <c r="AF22" s="50"/>
      <c r="AG22" s="57">
        <v>0.134</v>
      </c>
      <c r="AH22" s="57">
        <v>0.08599999999999999</v>
      </c>
      <c r="AI22" s="51"/>
      <c r="AJ22" s="18"/>
      <c r="AK22" s="18"/>
      <c r="AL22" s="18"/>
      <c r="AM22" s="18"/>
      <c r="AN22" s="52"/>
    </row>
    <row r="23" ht="13.75" customHeight="1">
      <c r="A23" t="s" s="39">
        <v>233</v>
      </c>
      <c r="B23" t="s" s="40">
        <v>385</v>
      </c>
      <c r="C23" s="41">
        <f>VLOOKUP($AN$1,'DST'!C1:D66,2,FALSE)</f>
        <v>14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30.61167984</v>
      </c>
      <c r="M23" s="42">
        <f>L23*Y23</f>
        <v>19.866980216160</v>
      </c>
      <c r="N23" s="42">
        <f>M23*Z23</f>
        <v>187.849073747377</v>
      </c>
      <c r="O23" s="42">
        <f>M23*AH23</f>
        <v>1.1920188129696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0.649</v>
      </c>
      <c r="Z23" s="47">
        <v>9.455341058555961</v>
      </c>
      <c r="AA23" s="45">
        <f>(AG23/SUM(AG$6:AG$25))*0.98</f>
        <v>0.05292</v>
      </c>
      <c r="AB23" s="45">
        <v>0.129103089724536</v>
      </c>
      <c r="AC23" s="45">
        <f>(AH23/SUM(AH$6:AH$25))*0.98</f>
        <v>0.0973416700903967</v>
      </c>
      <c r="AD23" s="44"/>
      <c r="AE23" s="50"/>
      <c r="AF23" s="50"/>
      <c r="AG23" s="57">
        <v>0.054</v>
      </c>
      <c r="AH23" s="57">
        <v>0.06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14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0.0378231242141334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14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0.0288958118319919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1.1091440768739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1022</v>
      </c>
      <c r="E29" s="81">
        <v>0.5659999999999999</v>
      </c>
      <c r="F29" s="82">
        <f>1-E29</f>
        <v>0.434</v>
      </c>
      <c r="G29" s="83">
        <v>4.25</v>
      </c>
      <c r="H29" s="84">
        <v>0.03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578.452</v>
      </c>
      <c r="E32" s="91">
        <f>SUM(E2:E4)</f>
        <v>364.629829510752</v>
      </c>
      <c r="F32" s="91">
        <f>SUM(F2:F4)</f>
        <v>3932.093310449270</v>
      </c>
      <c r="G32" s="91">
        <f>SUM(G2:G4)</f>
        <v>21.0766009376604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443.548</v>
      </c>
      <c r="E35" s="91">
        <f>D35*G29</f>
        <v>1885.079</v>
      </c>
      <c r="F35" s="91">
        <f>D35*H29</f>
        <v>13.30644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434.67704</v>
      </c>
      <c r="E38" s="42">
        <f>SUM(J2:J4,J6:J11,J13:J20)</f>
        <v>1882.261277478050</v>
      </c>
      <c r="F38" s="42">
        <f>SUM(K2:K4,K6:K11,K13:K20)</f>
        <v>13.300682746960</v>
      </c>
      <c r="G38" s="42">
        <f>SUM(L6:L11,L13:L20,L22:L25)</f>
        <v>566.88296</v>
      </c>
      <c r="H38" s="42">
        <f>SUM(M6:M11,M13:M20,M22:M25)</f>
        <v>359.5143388172</v>
      </c>
      <c r="I38" s="42">
        <f>SUM(N6:N11,N13:N20,N22:N25)</f>
        <v>3928.128240206950</v>
      </c>
      <c r="J38" s="42">
        <f>SUM(O6:O11,O13:O20,O22:O25)</f>
        <v>21.0376869805774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8.87096</v>
      </c>
      <c r="E39" s="42">
        <f>E35-E38</f>
        <v>2.817722521950</v>
      </c>
      <c r="F39" s="42">
        <f>F35-F38</f>
        <v>0.005757253040</v>
      </c>
      <c r="G39" s="42">
        <f>SUM(D2:D4)-G38</f>
        <v>11.56904</v>
      </c>
      <c r="H39" s="42">
        <f>E32-H38</f>
        <v>5.115490693552</v>
      </c>
      <c r="I39" s="42">
        <f>F32-I38</f>
        <v>3.965070242320</v>
      </c>
      <c r="J39" s="42">
        <f>G32-J38</f>
        <v>0.038913957083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6" priority="1" operator="greaterThan" stopIfTrue="1">
      <formula>1</formula>
    </cfRule>
  </conditionalFormatting>
  <conditionalFormatting sqref="D39:J39">
    <cfRule type="cellIs" dxfId="2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1" customWidth="1"/>
    <col min="2" max="15" width="8.8125" style="121" customWidth="1"/>
    <col min="16" max="16" width="4.8125" style="121" customWidth="1"/>
    <col min="17" max="27" width="8.8125" style="121" customWidth="1"/>
    <col min="28" max="28" hidden="1" width="8.8" style="121" customWidth="1"/>
    <col min="29" max="29" width="8.8125" style="121" customWidth="1"/>
    <col min="30" max="30" width="4.8125" style="121" customWidth="1"/>
    <col min="31" max="40" width="8.8125" style="121" customWidth="1"/>
    <col min="41" max="16384" width="8.8125" style="121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97</v>
      </c>
    </row>
    <row r="2" ht="13.75" customHeight="1">
      <c r="A2" t="s" s="39">
        <v>162</v>
      </c>
      <c r="B2" t="s" s="40">
        <v>378</v>
      </c>
      <c r="C2" s="41">
        <f>VLOOKUP($AN$1,'DST'!C1:D66,2,FALSE)</f>
        <v>12</v>
      </c>
      <c r="D2" s="42">
        <f>D$32*Q2</f>
        <v>555.9818</v>
      </c>
      <c r="E2" s="42">
        <f>D2*R2</f>
        <v>370.278655288906</v>
      </c>
      <c r="F2" s="42">
        <f>E2*S2</f>
        <v>4006.990514731570</v>
      </c>
      <c r="G2" s="42">
        <f>D2*T2</f>
        <v>25.2748776340632</v>
      </c>
      <c r="H2" s="42">
        <f>E2*U2</f>
        <v>6.4497544319125</v>
      </c>
      <c r="I2" s="42">
        <f>D$35*W2</f>
        <v>21.989044</v>
      </c>
      <c r="J2" s="42">
        <f>I2*V2</f>
        <v>62.0319899822244</v>
      </c>
      <c r="K2" s="42">
        <f>I2*X2</f>
        <v>0.21989044</v>
      </c>
      <c r="L2" s="43"/>
      <c r="M2" s="43"/>
      <c r="N2" s="43"/>
      <c r="O2" s="43"/>
      <c r="P2" s="44"/>
      <c r="Q2" s="45">
        <f>(AE2/SUM(AE$2:AE$25))</f>
        <v>0.95</v>
      </c>
      <c r="R2" s="46">
        <v>0.6659906048883359</v>
      </c>
      <c r="S2" s="47">
        <v>10.8215541390177</v>
      </c>
      <c r="T2" s="46">
        <v>0.045459901086804</v>
      </c>
      <c r="U2" s="46">
        <v>0.0174186503590928</v>
      </c>
      <c r="V2" s="47">
        <v>2.82104078659465</v>
      </c>
      <c r="W2" s="45">
        <f>(AF2/SUM(AF$2:AF$25))*0.98</f>
        <v>0.049</v>
      </c>
      <c r="X2" s="46">
        <v>0.01</v>
      </c>
      <c r="Y2" s="48"/>
      <c r="Z2" s="49"/>
      <c r="AA2" s="48"/>
      <c r="AB2" s="48"/>
      <c r="AC2" s="48"/>
      <c r="AD2" s="44"/>
      <c r="AE2" s="46">
        <v>0.95</v>
      </c>
      <c r="AF2" s="46">
        <v>0.05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452</v>
      </c>
      <c r="B3" t="s" s="40">
        <v>378</v>
      </c>
      <c r="C3" s="41">
        <f>VLOOKUP($AN$1,'DST'!C1:D66,2,FALSE)</f>
        <v>12</v>
      </c>
      <c r="D3" s="42">
        <f>D$32*Q3</f>
        <v>11.70488</v>
      </c>
      <c r="E3" s="42">
        <f>D3*R3</f>
        <v>7.33895976</v>
      </c>
      <c r="F3" s="42">
        <f>E3*S3</f>
        <v>80.0680509816</v>
      </c>
      <c r="G3" s="42">
        <f>D3*T3</f>
        <v>0.47990008</v>
      </c>
      <c r="H3" s="42">
        <f>E3*U3</f>
        <v>0.1467791952</v>
      </c>
      <c r="I3" s="42">
        <f>D$35*W3</f>
        <v>2.1989044</v>
      </c>
      <c r="J3" s="42">
        <f>I3*V3</f>
        <v>6.640691288</v>
      </c>
      <c r="K3" s="42">
        <f>I3*X3</f>
        <v>0.043978088</v>
      </c>
      <c r="L3" s="43">
        <v>32.1908</v>
      </c>
      <c r="M3" s="43">
        <v>23.66</v>
      </c>
      <c r="N3" s="43">
        <v>258.7255</v>
      </c>
      <c r="O3" s="43">
        <v>2.3848</v>
      </c>
      <c r="P3" s="44"/>
      <c r="Q3" s="45">
        <f>(AE3/SUM(AE$2:AE$25))</f>
        <v>0.02</v>
      </c>
      <c r="R3" s="46">
        <v>0.627</v>
      </c>
      <c r="S3" s="47">
        <v>10.91</v>
      </c>
      <c r="T3" s="46">
        <v>0.041</v>
      </c>
      <c r="U3" s="46">
        <v>0.02</v>
      </c>
      <c r="V3" s="47">
        <v>3.02</v>
      </c>
      <c r="W3" s="45">
        <f>(AF3/SUM(AF$2:AF$25))*0.98</f>
        <v>0.0049</v>
      </c>
      <c r="X3" s="46">
        <v>0.02</v>
      </c>
      <c r="Y3" s="48"/>
      <c r="Z3" s="49"/>
      <c r="AA3" s="48"/>
      <c r="AB3" s="48"/>
      <c r="AC3" s="48"/>
      <c r="AD3" s="44"/>
      <c r="AE3" s="46">
        <v>0.02</v>
      </c>
      <c r="AF3" s="46">
        <v>0.005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12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(AF4/SUM(AF$2:AF$25))*0.98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99</v>
      </c>
      <c r="B6" t="s" s="40">
        <v>380</v>
      </c>
      <c r="C6" s="41">
        <f>VLOOKUP($AN$1,'DST'!C1:D66,2,FALSE)</f>
        <v>12</v>
      </c>
      <c r="D6" s="43"/>
      <c r="E6" s="43"/>
      <c r="F6" s="43"/>
      <c r="G6" s="43"/>
      <c r="H6" s="43"/>
      <c r="I6" s="42">
        <f>D$35*W6</f>
        <v>197.46161512</v>
      </c>
      <c r="J6" s="42">
        <f>I6*V6</f>
        <v>831.3133996552</v>
      </c>
      <c r="K6" s="42">
        <f>I6*X6</f>
        <v>6.121310068720</v>
      </c>
      <c r="L6" s="42">
        <f>((D$2+D$3+D$4)*AA6)</f>
        <v>74.5486148176</v>
      </c>
      <c r="M6" s="42">
        <f>L6*Y6</f>
        <v>61.129864150432</v>
      </c>
      <c r="N6" s="42">
        <f>M6*Z6</f>
        <v>441.357619166119</v>
      </c>
      <c r="O6" s="42">
        <f>M6*AH6</f>
        <v>2.32293483771642</v>
      </c>
      <c r="P6" s="44"/>
      <c r="Q6" s="50"/>
      <c r="R6" s="50"/>
      <c r="S6" s="43"/>
      <c r="T6" s="50"/>
      <c r="U6" s="50"/>
      <c r="V6" s="47">
        <v>4.21</v>
      </c>
      <c r="W6" s="45">
        <f>(AF6/SUM(AF$2:AF$25))*0.98</f>
        <v>0.44002</v>
      </c>
      <c r="X6" s="46">
        <v>0.031</v>
      </c>
      <c r="Y6" s="46">
        <v>0.82</v>
      </c>
      <c r="Z6" s="47">
        <v>7.22</v>
      </c>
      <c r="AA6" s="45">
        <f>(AG6/SUM(AG$6:AG$25))*0.98</f>
        <v>0.13132</v>
      </c>
      <c r="AB6" s="45">
        <v>0.197200646936532</v>
      </c>
      <c r="AC6" s="45">
        <f>(AH6/SUM(AH$6:AH$25))*0.98</f>
        <v>0.0432948030215336</v>
      </c>
      <c r="AD6" s="44"/>
      <c r="AE6" s="50"/>
      <c r="AF6" s="46">
        <v>0.449</v>
      </c>
      <c r="AG6" s="57">
        <v>0.134</v>
      </c>
      <c r="AH6" s="57">
        <v>0.038</v>
      </c>
      <c r="AI6" s="51"/>
      <c r="AJ6" s="18"/>
      <c r="AK6" s="18"/>
      <c r="AL6" s="18"/>
      <c r="AM6" s="18"/>
      <c r="AN6" s="52"/>
    </row>
    <row r="7" ht="13.75" customHeight="1">
      <c r="A7" t="s" s="39">
        <v>288</v>
      </c>
      <c r="B7" t="s" s="40">
        <v>380</v>
      </c>
      <c r="C7" s="41">
        <f>VLOOKUP($AN$1,'DST'!C1:D66,2,FALSE)</f>
        <v>12</v>
      </c>
      <c r="D7" s="43"/>
      <c r="E7" s="43"/>
      <c r="F7" s="43"/>
      <c r="G7" s="43"/>
      <c r="H7" s="43"/>
      <c r="I7" s="42">
        <f>D$35*W7</f>
        <v>36.94159392</v>
      </c>
      <c r="J7" s="42">
        <f>I7*V7</f>
        <v>149.2440394368</v>
      </c>
      <c r="K7" s="42">
        <f>I7*X7</f>
        <v>1.071306223680</v>
      </c>
      <c r="L7" s="42">
        <f>((D$2+D$3+D$4)*AA7)</f>
        <v>27.81664732</v>
      </c>
      <c r="M7" s="42">
        <f>L7*Y7</f>
        <v>21.0015687266</v>
      </c>
      <c r="N7" s="42">
        <f>M7*Z7</f>
        <v>142.810667340880</v>
      </c>
      <c r="O7" s="42">
        <f>M7*AH7</f>
        <v>0.7140533367044</v>
      </c>
      <c r="P7" s="44"/>
      <c r="Q7" s="50"/>
      <c r="R7" s="50"/>
      <c r="S7" s="43"/>
      <c r="T7" s="50"/>
      <c r="U7" s="50"/>
      <c r="V7" s="47">
        <v>4.04</v>
      </c>
      <c r="W7" s="45">
        <f>(AF7/SUM(AF$2:AF$25))*0.98</f>
        <v>0.08232</v>
      </c>
      <c r="X7" s="46">
        <v>0.029</v>
      </c>
      <c r="Y7" s="46">
        <v>0.755</v>
      </c>
      <c r="Z7" s="47">
        <v>6.8</v>
      </c>
      <c r="AA7" s="45">
        <f>(AG7/SUM(AG$6:AG$25))*0.98</f>
        <v>0.049</v>
      </c>
      <c r="AB7" s="45">
        <v>0.0162658634428661</v>
      </c>
      <c r="AC7" s="45">
        <f>(AH7/SUM(AH$6:AH$25))*0.98</f>
        <v>0.0387374553350564</v>
      </c>
      <c r="AD7" s="44"/>
      <c r="AE7" s="50"/>
      <c r="AF7" s="46">
        <v>0.08400000000000001</v>
      </c>
      <c r="AG7" s="57">
        <v>0.05</v>
      </c>
      <c r="AH7" s="57">
        <v>0.034</v>
      </c>
      <c r="AI7" s="51"/>
      <c r="AJ7" s="18"/>
      <c r="AK7" s="18"/>
      <c r="AL7" s="18"/>
      <c r="AM7" s="18"/>
      <c r="AN7" s="52"/>
    </row>
    <row r="8" ht="13.75" customHeight="1">
      <c r="A8" t="s" s="39">
        <v>260</v>
      </c>
      <c r="B8" t="s" s="40">
        <v>380</v>
      </c>
      <c r="C8" s="41">
        <f>VLOOKUP($AN$1,'DST'!C1:D66,2,FALSE)</f>
        <v>12</v>
      </c>
      <c r="D8" s="43"/>
      <c r="E8" s="43"/>
      <c r="F8" s="43"/>
      <c r="G8" s="43"/>
      <c r="H8" s="43"/>
      <c r="I8" s="42">
        <f>D$35*W8</f>
        <v>125.3375508</v>
      </c>
      <c r="J8" s="42">
        <f>I8*V8</f>
        <v>501.3502032</v>
      </c>
      <c r="K8" s="42">
        <f>I8*X8</f>
        <v>3.8854640748</v>
      </c>
      <c r="L8" s="42">
        <f>((D$2+D$3+D$4)*AA8)</f>
        <v>8.344994196</v>
      </c>
      <c r="M8" s="42">
        <f>L8*Y8</f>
        <v>6.617580397428</v>
      </c>
      <c r="N8" s="42">
        <f>M8*Z8</f>
        <v>39.3084275607223</v>
      </c>
      <c r="O8" s="42">
        <f>M8*AH8</f>
        <v>0.19852741192284</v>
      </c>
      <c r="P8" s="44"/>
      <c r="Q8" s="50"/>
      <c r="R8" s="50"/>
      <c r="S8" s="43"/>
      <c r="T8" s="50"/>
      <c r="U8" s="50"/>
      <c r="V8" s="47">
        <v>4</v>
      </c>
      <c r="W8" s="45">
        <f>(AF8/SUM(AF$2:AF$25))*0.98</f>
        <v>0.2793</v>
      </c>
      <c r="X8" s="46">
        <v>0.031</v>
      </c>
      <c r="Y8" s="46">
        <v>0.793</v>
      </c>
      <c r="Z8" s="47">
        <v>5.94</v>
      </c>
      <c r="AA8" s="45">
        <f>(AG8/SUM(AG$6:AG$25))*0.98</f>
        <v>0.0147</v>
      </c>
      <c r="AB8" s="45">
        <v>0.0638346149975542</v>
      </c>
      <c r="AC8" s="45">
        <f>(AH8/SUM(AH$6:AH$25))*0.98</f>
        <v>0.0341801076485791</v>
      </c>
      <c r="AD8" s="44"/>
      <c r="AE8" s="50"/>
      <c r="AF8" s="46">
        <v>0.285</v>
      </c>
      <c r="AG8" s="57">
        <v>0.015</v>
      </c>
      <c r="AH8" s="57">
        <v>0.03</v>
      </c>
      <c r="AI8" s="51"/>
      <c r="AJ8" s="18"/>
      <c r="AK8" s="18"/>
      <c r="AL8" s="18"/>
      <c r="AM8" s="18"/>
      <c r="AN8" s="52"/>
    </row>
    <row r="9" ht="13.75" customHeight="1">
      <c r="A9" t="s" s="39">
        <v>453</v>
      </c>
      <c r="B9" t="s" s="40">
        <v>380</v>
      </c>
      <c r="C9" s="41">
        <f>VLOOKUP($AN$1,'DST'!C1:D66,2,FALSE)</f>
        <v>12</v>
      </c>
      <c r="D9" s="43"/>
      <c r="E9" s="43"/>
      <c r="F9" s="43"/>
      <c r="G9" s="43"/>
      <c r="H9" s="43"/>
      <c r="I9" s="42">
        <f>D$35*W9</f>
        <v>5.27737056</v>
      </c>
      <c r="J9" s="42">
        <f>I9*V9</f>
        <v>21.1622559456</v>
      </c>
      <c r="K9" s="42">
        <f>I9*X9</f>
        <v>0.147766375680</v>
      </c>
      <c r="L9" s="42">
        <f>((D$2+D$3+D$4)*AA9)</f>
        <v>6.1196624104</v>
      </c>
      <c r="M9" s="42">
        <f>L9*Y9</f>
        <v>4.5652681581584</v>
      </c>
      <c r="N9" s="42">
        <f>M9*Z9</f>
        <v>28.2590098990005</v>
      </c>
      <c r="O9" s="42">
        <f>M9*AH9</f>
        <v>0.136958044744752</v>
      </c>
      <c r="P9" s="44"/>
      <c r="Q9" s="50"/>
      <c r="R9" s="50"/>
      <c r="S9" s="43"/>
      <c r="T9" s="50"/>
      <c r="U9" s="50"/>
      <c r="V9" s="47">
        <v>4.01</v>
      </c>
      <c r="W9" s="45">
        <f>(AF9/SUM(AF$2:AF$25))*0.98</f>
        <v>0.01176</v>
      </c>
      <c r="X9" s="46">
        <v>0.028</v>
      </c>
      <c r="Y9" s="46">
        <v>0.746</v>
      </c>
      <c r="Z9" s="47">
        <v>6.19</v>
      </c>
      <c r="AA9" s="45">
        <f>(AG9/SUM(AG$6:AG$25))*0.98</f>
        <v>0.01078</v>
      </c>
      <c r="AB9" s="45">
        <v>0.00301397827155484</v>
      </c>
      <c r="AC9" s="45">
        <f>(AH9/SUM(AH$6:AH$25))*0.98</f>
        <v>0.0341801076485791</v>
      </c>
      <c r="AD9" s="44"/>
      <c r="AE9" s="50"/>
      <c r="AF9" s="46">
        <v>0.012</v>
      </c>
      <c r="AG9" s="57">
        <v>0.011</v>
      </c>
      <c r="AH9" s="57">
        <v>0.03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12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(AF10/SUM(AF$2:AF$25))*0.98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0.00787682530629415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12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(AF11/SUM(AF$2:AF$25))*0.98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114</v>
      </c>
      <c r="B13" t="s" s="40">
        <v>381</v>
      </c>
      <c r="C13" s="41">
        <f>VLOOKUP($AN$1,'DST'!C1:D66,2,FALSE)</f>
        <v>12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134.0762400824</v>
      </c>
      <c r="M13" s="42">
        <f>L13*Y13</f>
        <v>84.0658025316648</v>
      </c>
      <c r="N13" s="42">
        <f>M13*Z13</f>
        <v>1120.597147747090</v>
      </c>
      <c r="O13" s="42">
        <f>M13*AH13</f>
        <v>6.23701784171126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(AF13/SUM(AF$2:AF$25))*0.98</f>
        <v>0</v>
      </c>
      <c r="X13" s="46">
        <v>0</v>
      </c>
      <c r="Y13" s="46">
        <v>0.627</v>
      </c>
      <c r="Z13" s="47">
        <v>13.33</v>
      </c>
      <c r="AA13" s="45">
        <f>(AG13/SUM(AG$6:AG$25))*0.98</f>
        <v>0.23618</v>
      </c>
      <c r="AB13" s="45">
        <v>0.261429155299518</v>
      </c>
      <c r="AC13" s="45">
        <f>(AH13/SUM(AH$6:AH$25))*0.98</f>
        <v>0.08452979087641931</v>
      </c>
      <c r="AD13" s="44"/>
      <c r="AE13" s="50"/>
      <c r="AF13" s="46">
        <v>0</v>
      </c>
      <c r="AG13" s="57">
        <v>0.241</v>
      </c>
      <c r="AH13" s="57">
        <v>0.07419209302572211</v>
      </c>
      <c r="AI13" s="51"/>
      <c r="AJ13" s="18"/>
      <c r="AK13" s="18"/>
      <c r="AL13" s="18"/>
      <c r="AM13" s="18"/>
      <c r="AN13" s="52"/>
    </row>
    <row r="14" ht="13.75" customHeight="1">
      <c r="A14" t="s" s="39">
        <v>257</v>
      </c>
      <c r="B14" t="s" s="40">
        <v>381</v>
      </c>
      <c r="C14" s="41">
        <f>VLOOKUP($AN$1,'DST'!C1:D66,2,FALSE)</f>
        <v>12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99.5835974056</v>
      </c>
      <c r="M14" s="42">
        <f>L14*Y14</f>
        <v>60.9451616122272</v>
      </c>
      <c r="N14" s="42">
        <f>M14*Z14</f>
        <v>862.983488429137</v>
      </c>
      <c r="O14" s="42">
        <f>M14*AH14</f>
        <v>4.97330055909574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(AF14/SUM(AF$2:AF$25))*0.98</f>
        <v>0</v>
      </c>
      <c r="X14" s="46">
        <v>0</v>
      </c>
      <c r="Y14" s="46">
        <v>0.612</v>
      </c>
      <c r="Z14" s="47">
        <v>14.16</v>
      </c>
      <c r="AA14" s="45">
        <f>(AG14/SUM(AG$6:AG$25))*0.98</f>
        <v>0.17542</v>
      </c>
      <c r="AB14" s="45">
        <v>0.127974702585304</v>
      </c>
      <c r="AC14" s="45">
        <f>(AH14/SUM(AH$6:AH$25))*0.98</f>
        <v>0.09297317128044021</v>
      </c>
      <c r="AD14" s="44"/>
      <c r="AE14" s="50"/>
      <c r="AF14" s="46">
        <v>0</v>
      </c>
      <c r="AG14" s="57">
        <v>0.179</v>
      </c>
      <c r="AH14" s="57">
        <v>0.08160287753011659</v>
      </c>
      <c r="AI14" s="51"/>
      <c r="AJ14" s="18"/>
      <c r="AK14" s="18"/>
      <c r="AL14" s="18"/>
      <c r="AM14" s="18"/>
      <c r="AN14" s="52"/>
    </row>
    <row r="15" ht="13.75" customHeight="1">
      <c r="A15" t="s" s="39">
        <v>342</v>
      </c>
      <c r="B15" t="s" s="40">
        <v>381</v>
      </c>
      <c r="C15" s="41">
        <f>VLOOKUP($AN$1,'DST'!C1:D66,2,FALSE)</f>
        <v>12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50.069965176</v>
      </c>
      <c r="M15" s="42">
        <f>L15*Y15</f>
        <v>30.0419791056</v>
      </c>
      <c r="N15" s="42">
        <f>M15*Z15</f>
        <v>335.268486818496</v>
      </c>
      <c r="O15" s="42">
        <f>M15*AH15</f>
        <v>2.43124290880795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(AF15/SUM(AF$2:AF$25))*0.98</f>
        <v>0</v>
      </c>
      <c r="X15" s="46">
        <v>0</v>
      </c>
      <c r="Y15" s="46">
        <v>0.6</v>
      </c>
      <c r="Z15" s="47">
        <v>11.16</v>
      </c>
      <c r="AA15" s="45">
        <f>(AG15/SUM(AG$6:AG$25))*0.98</f>
        <v>0.0882</v>
      </c>
      <c r="AB15" s="45">
        <v>0.0627516905991702</v>
      </c>
      <c r="AC15" s="45">
        <f>(AH15/SUM(AH$6:AH$25))*0.98</f>
        <v>0.0922044716725627</v>
      </c>
      <c r="AD15" s="44"/>
      <c r="AE15" s="50"/>
      <c r="AF15" s="46">
        <v>0</v>
      </c>
      <c r="AG15" s="57">
        <v>0.09</v>
      </c>
      <c r="AH15" s="57">
        <v>0.08092818719638729</v>
      </c>
      <c r="AI15" s="51"/>
      <c r="AJ15" s="18"/>
      <c r="AK15" s="18"/>
      <c r="AL15" s="18"/>
      <c r="AM15" s="18"/>
      <c r="AN15" s="52"/>
    </row>
    <row r="16" ht="13.75" customHeight="1">
      <c r="A16" t="s" s="39">
        <v>346</v>
      </c>
      <c r="B16" t="s" s="40">
        <v>381</v>
      </c>
      <c r="C16" s="41">
        <f>VLOOKUP($AN$1,'DST'!C1:D66,2,FALSE)</f>
        <v>12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32.2673108912</v>
      </c>
      <c r="M16" s="42">
        <f>L16*Y16</f>
        <v>19.2313172911552</v>
      </c>
      <c r="N16" s="42">
        <f>M16*Z16</f>
        <v>256.738085836922</v>
      </c>
      <c r="O16" s="42">
        <f>M16*AH16</f>
        <v>1.75004987349512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(AF16/SUM(AF$2:AF$25))*0.98</f>
        <v>0</v>
      </c>
      <c r="X16" s="46">
        <v>0</v>
      </c>
      <c r="Y16" s="46">
        <v>0.596</v>
      </c>
      <c r="Z16" s="47">
        <v>13.35</v>
      </c>
      <c r="AA16" s="45">
        <f>(AG16/SUM(AG$6:AG$25))*0.98</f>
        <v>0.05684</v>
      </c>
      <c r="AB16" s="45">
        <v>0.0380042974636987</v>
      </c>
      <c r="AC16" s="45">
        <f>(AH16/SUM(AH$6:AH$25))*0.98</f>
        <v>0.103679659867357</v>
      </c>
      <c r="AD16" s="44"/>
      <c r="AE16" s="50"/>
      <c r="AF16" s="46">
        <v>0</v>
      </c>
      <c r="AG16" s="57">
        <v>0.058</v>
      </c>
      <c r="AH16" s="57">
        <v>0.091</v>
      </c>
      <c r="AI16" s="51"/>
      <c r="AJ16" s="18"/>
      <c r="AK16" s="18"/>
      <c r="AL16" s="18"/>
      <c r="AM16" s="18"/>
      <c r="AN16" s="52"/>
    </row>
    <row r="17" ht="13.75" customHeight="1">
      <c r="A17" t="s" s="39">
        <v>454</v>
      </c>
      <c r="B17" t="s" s="40">
        <v>381</v>
      </c>
      <c r="C17" s="41">
        <f>VLOOKUP($AN$1,'DST'!C1:D66,2,FALSE)</f>
        <v>12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13.90832366</v>
      </c>
      <c r="M17" s="42">
        <f>L17*Y17</f>
        <v>8.831785524100001</v>
      </c>
      <c r="N17" s="42">
        <f>M17*Z17</f>
        <v>105.628154868236</v>
      </c>
      <c r="O17" s="42">
        <f>M17*AH17</f>
        <v>0.710067335930301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(AF17/SUM(AF$2:AF$25))*0.98</f>
        <v>0</v>
      </c>
      <c r="X17" s="46">
        <v>0</v>
      </c>
      <c r="Y17" s="46">
        <v>0.635</v>
      </c>
      <c r="Z17" s="47">
        <v>11.96</v>
      </c>
      <c r="AA17" s="45">
        <f>(AG17/SUM(AG$6:AG$25))*0.98</f>
        <v>0.0245</v>
      </c>
      <c r="AB17" s="45">
        <v>0.0149762622033152</v>
      </c>
      <c r="AC17" s="45">
        <f>(AH17/SUM(AH$6:AH$25))*0.98</f>
        <v>0.09160162805739</v>
      </c>
      <c r="AD17" s="44"/>
      <c r="AE17" s="50"/>
      <c r="AF17" s="46">
        <v>0</v>
      </c>
      <c r="AG17" s="57">
        <v>0.025</v>
      </c>
      <c r="AH17" s="57">
        <v>0.08039906924740001</v>
      </c>
      <c r="AI17" s="51"/>
      <c r="AJ17" s="18"/>
      <c r="AK17" s="18"/>
      <c r="AL17" s="18"/>
      <c r="AM17" s="18"/>
      <c r="AN17" s="52"/>
    </row>
    <row r="18" ht="13.75" customHeight="1">
      <c r="A18" t="s" s="39">
        <v>455</v>
      </c>
      <c r="B18" t="s" s="40">
        <v>381</v>
      </c>
      <c r="C18" s="41">
        <f>VLOOKUP($AN$1,'DST'!C1:D66,2,FALSE)</f>
        <v>12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5.563329464</v>
      </c>
      <c r="M18" s="42">
        <f>L18*Y18</f>
        <v>3.3379976784</v>
      </c>
      <c r="N18" s="42">
        <f>M18*Z18</f>
        <v>37.0766420335467</v>
      </c>
      <c r="O18" s="42">
        <f>M18*AH18</f>
        <v>0.225920671609963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(AF18/SUM(AF$2:AF$25))*0.98</f>
        <v>0</v>
      </c>
      <c r="X18" s="46">
        <v>0</v>
      </c>
      <c r="Y18" s="46">
        <v>0.6</v>
      </c>
      <c r="Z18" s="47">
        <v>11.1074499162979</v>
      </c>
      <c r="AA18" s="45">
        <f>(AG18/SUM(AG$6:AG$25))*0.98</f>
        <v>0.0098</v>
      </c>
      <c r="AB18" s="45">
        <v>0.0281640987864</v>
      </c>
      <c r="AC18" s="45">
        <f>(AH18/SUM(AH$6:AH$25))*0.98</f>
        <v>0.0771120256277831</v>
      </c>
      <c r="AD18" s="44"/>
      <c r="AE18" s="50"/>
      <c r="AF18" s="46">
        <v>0</v>
      </c>
      <c r="AG18" s="57">
        <v>0.01</v>
      </c>
      <c r="AH18" s="57">
        <v>0.067681494529455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12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(AF19/SUM(AF$2:AF$25))*0.98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12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(AF20/SUM(AF$2:AF$25))*0.98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130</v>
      </c>
      <c r="B22" t="s" s="40">
        <v>385</v>
      </c>
      <c r="C22" s="41">
        <f>VLOOKUP($AN$1,'DST'!C1:D66,2,FALSE)</f>
        <v>12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67.8726194608</v>
      </c>
      <c r="M22" s="42">
        <f>L22*Y22</f>
        <v>43.5742216938336</v>
      </c>
      <c r="N22" s="42">
        <f>M22*Z22</f>
        <v>456.222101134438</v>
      </c>
      <c r="O22" s="42">
        <f>M22*AH22</f>
        <v>4.09597683922036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0.642</v>
      </c>
      <c r="Z22" s="47">
        <v>10.47</v>
      </c>
      <c r="AA22" s="45">
        <f>(AG22/SUM(AG$6:AG$25))*0.98</f>
        <v>0.11956</v>
      </c>
      <c r="AB22" s="45">
        <v>0.109056316063806</v>
      </c>
      <c r="AC22" s="45">
        <f>(AH22/SUM(AH$6:AH$25))*0.98</f>
        <v>0.107097670632215</v>
      </c>
      <c r="AD22" s="44"/>
      <c r="AE22" s="50"/>
      <c r="AF22" s="50"/>
      <c r="AG22" s="57">
        <v>0.122</v>
      </c>
      <c r="AH22" s="57">
        <v>0.094</v>
      </c>
      <c r="AI22" s="51"/>
      <c r="AJ22" s="18"/>
      <c r="AK22" s="18"/>
      <c r="AL22" s="18"/>
      <c r="AM22" s="18"/>
      <c r="AN22" s="52"/>
    </row>
    <row r="23" ht="13.75" customHeight="1">
      <c r="A23" t="s" s="39">
        <v>96</v>
      </c>
      <c r="B23" t="s" s="40">
        <v>385</v>
      </c>
      <c r="C23" s="41">
        <f>VLOOKUP($AN$1,'DST'!C1:D66,2,FALSE)</f>
        <v>12</v>
      </c>
      <c r="D23" s="42">
        <f>D$32*Q23</f>
        <v>17.55732</v>
      </c>
      <c r="E23" s="42">
        <f>D23*R23</f>
        <v>10.7977518</v>
      </c>
      <c r="F23" s="42">
        <f>E23*S23</f>
        <v>130.11290919</v>
      </c>
      <c r="G23" s="42">
        <f>E23*T23</f>
        <v>0.6046741007999999</v>
      </c>
      <c r="H23" s="42">
        <f>E23*U23</f>
        <v>0.2915392986</v>
      </c>
      <c r="I23" s="42">
        <f>D$35*W23</f>
        <v>50.5748012</v>
      </c>
      <c r="J23" s="42">
        <f>I23*V23</f>
        <v>288.27636684</v>
      </c>
      <c r="K23" s="42">
        <f>I23*X23</f>
        <v>3.7425352888</v>
      </c>
      <c r="L23" s="42">
        <f>((D$2+D$3+D$4)*AA23)</f>
        <v>30.598312052</v>
      </c>
      <c r="M23" s="42">
        <f>L23*Y23</f>
        <v>21.174031939984</v>
      </c>
      <c r="N23" s="42">
        <f>M23*Z23</f>
        <v>201.788524388048</v>
      </c>
      <c r="O23" s="42">
        <f>M23*AH23</f>
        <v>1.5880523954988</v>
      </c>
      <c r="P23" s="44"/>
      <c r="Q23" s="45">
        <v>0.03</v>
      </c>
      <c r="R23" s="46">
        <v>0.615</v>
      </c>
      <c r="S23" s="47">
        <v>12.05</v>
      </c>
      <c r="T23" s="122">
        <v>0.056</v>
      </c>
      <c r="U23" s="122">
        <v>0.027</v>
      </c>
      <c r="V23" s="47">
        <v>5.7</v>
      </c>
      <c r="W23" s="45">
        <f>(AF23/SUM(AF$2:AF$25))*0.98</f>
        <v>0.1127</v>
      </c>
      <c r="X23" s="122">
        <v>0.074</v>
      </c>
      <c r="Y23" s="46">
        <v>0.6919999999999999</v>
      </c>
      <c r="Z23" s="47">
        <v>9.529999999999999</v>
      </c>
      <c r="AA23" s="45">
        <f>(AG23/SUM(AG$6:AG$25))*0.98</f>
        <v>0.0539</v>
      </c>
      <c r="AB23" s="45">
        <v>0.00699919740217328</v>
      </c>
      <c r="AC23" s="45">
        <f>(AH23/SUM(AH$6:AH$25))*0.98</f>
        <v>0.0854502691214479</v>
      </c>
      <c r="AD23" s="44"/>
      <c r="AE23" s="46">
        <v>0.03</v>
      </c>
      <c r="AF23" s="46">
        <v>0.115</v>
      </c>
      <c r="AG23" s="57">
        <v>0.055</v>
      </c>
      <c r="AH23" s="57">
        <v>0.075</v>
      </c>
      <c r="AI23" s="51"/>
      <c r="AJ23" s="18"/>
      <c r="AK23" s="18"/>
      <c r="AL23" s="18"/>
      <c r="AM23" s="18"/>
      <c r="AN23" s="52"/>
    </row>
    <row r="24" ht="13.75" customHeight="1">
      <c r="A24" t="s" s="39">
        <v>456</v>
      </c>
      <c r="B24" t="s" s="40">
        <v>385</v>
      </c>
      <c r="C24" s="41">
        <f>VLOOKUP($AN$1,'DST'!C1:D66,2,FALSE)</f>
        <v>12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5.563329464</v>
      </c>
      <c r="M24" s="42">
        <f>L24*Y24</f>
        <v>3.955527248904</v>
      </c>
      <c r="N24" s="42">
        <f>M24*Z24</f>
        <v>42.0868099283386</v>
      </c>
      <c r="O24" s="42">
        <f>M24*AH24</f>
        <v>0.329676208059792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0.711</v>
      </c>
      <c r="Z24" s="47">
        <v>10.64</v>
      </c>
      <c r="AA24" s="45">
        <f>(AG24/SUM(AG$6:AG$25))*0.98</f>
        <v>0.0098</v>
      </c>
      <c r="AB24" s="45">
        <v>0.0374523506418127</v>
      </c>
      <c r="AC24" s="45">
        <f>(AH24/SUM(AH$6:AH$25))*0.98</f>
        <v>0.09495883921063721</v>
      </c>
      <c r="AD24" s="44"/>
      <c r="AE24" s="50"/>
      <c r="AF24" s="50"/>
      <c r="AG24" s="57">
        <v>0.01</v>
      </c>
      <c r="AH24" s="57">
        <v>0.08334570521569259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12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t="s" s="39">
        <v>457</v>
      </c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1034</v>
      </c>
      <c r="E29" s="81">
        <v>0.5659999999999999</v>
      </c>
      <c r="F29" s="82">
        <f>1-E29</f>
        <v>0.434</v>
      </c>
      <c r="G29" s="83">
        <v>4.15</v>
      </c>
      <c r="H29" s="84">
        <v>0.034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585.244</v>
      </c>
      <c r="E32" s="91">
        <f>SUM(E2:E4)</f>
        <v>377.617615048906</v>
      </c>
      <c r="F32" s="91">
        <f>SUM(F2:F4)</f>
        <v>4087.058565713170</v>
      </c>
      <c r="G32" s="91">
        <f>SUM(G2:G4)</f>
        <v>25.7547777140632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448.756</v>
      </c>
      <c r="E35" s="91">
        <f>D35*G29</f>
        <v>1862.3374</v>
      </c>
      <c r="F35" s="91">
        <f>D35*H29</f>
        <v>15.257704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SUM(I2:I25)</f>
        <v>439.78088</v>
      </c>
      <c r="E38" s="42">
        <f>SUM(J2:J4,J6:J11,J13:J25)</f>
        <v>1860.018946347820</v>
      </c>
      <c r="F38" s="42">
        <f>SUM(K2:K4,K6:K11,K13:K25)</f>
        <v>15.232250559680</v>
      </c>
      <c r="G38" s="42">
        <f>SUM(L6:L11,L13:L20,L22:L25)</f>
        <v>556.3329464</v>
      </c>
      <c r="H38" s="42">
        <f>SUM(M6:M11,M13:M20,M22:M25)</f>
        <v>368.472106058487</v>
      </c>
      <c r="I38" s="42">
        <f>SUM(N6:N11,N13:N20,N22:N25)</f>
        <v>4070.125165150970</v>
      </c>
      <c r="J38" s="42">
        <f>SUM(O6:O11,O13:O20,O22:O25)</f>
        <v>25.7137782645177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8.97512</v>
      </c>
      <c r="E39" s="42">
        <f>E35-E38</f>
        <v>2.318453652180</v>
      </c>
      <c r="F39" s="42">
        <f>F35-F38</f>
        <v>0.025453440320</v>
      </c>
      <c r="G39" s="42">
        <f>SUM(D2:D4)-G38</f>
        <v>11.3537336</v>
      </c>
      <c r="H39" s="42">
        <f>E32-H38</f>
        <v>9.145508990419</v>
      </c>
      <c r="I39" s="42">
        <f>F32-I38</f>
        <v>16.9334005622</v>
      </c>
      <c r="J39" s="42">
        <f>G32-J38</f>
        <v>0.0409994495455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8" priority="1" operator="greaterThan" stopIfTrue="1">
      <formula>1</formula>
    </cfRule>
  </conditionalFormatting>
  <conditionalFormatting sqref="D39:J39">
    <cfRule type="cellIs" dxfId="2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3" customWidth="1"/>
    <col min="2" max="15" width="8.8125" style="123" customWidth="1"/>
    <col min="16" max="16" width="4.8125" style="123" customWidth="1"/>
    <col min="17" max="27" width="8.8125" style="123" customWidth="1"/>
    <col min="28" max="28" hidden="1" width="8.8" style="123" customWidth="1"/>
    <col min="29" max="29" width="8.8125" style="123" customWidth="1"/>
    <col min="30" max="30" width="4.8125" style="123" customWidth="1"/>
    <col min="31" max="40" width="8.8125" style="123" customWidth="1"/>
    <col min="41" max="16384" width="8.8125" style="123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156</v>
      </c>
    </row>
    <row r="2" ht="13.75" customHeight="1">
      <c r="A2" t="s" s="39">
        <v>158</v>
      </c>
      <c r="B2" t="s" s="40">
        <v>378</v>
      </c>
      <c r="C2" s="41">
        <f>VLOOKUP($AN$1,'DST'!C1:D66,2,FALSE)</f>
        <v>11</v>
      </c>
      <c r="D2" s="42">
        <f>D$32*Q2</f>
        <v>450.378</v>
      </c>
      <c r="E2" s="42">
        <f>D2*R2</f>
        <v>295.498755563466</v>
      </c>
      <c r="F2" s="42">
        <f>E2*S2</f>
        <v>3022.952269414260</v>
      </c>
      <c r="G2" s="42">
        <f>D2*T2</f>
        <v>15.2484934145893</v>
      </c>
      <c r="H2" s="42">
        <f>E2*U2</f>
        <v>5.88842089010178</v>
      </c>
      <c r="I2" s="42">
        <f>D$35*W2</f>
        <v>65.78191200000001</v>
      </c>
      <c r="J2" s="42">
        <f>I2*V2</f>
        <v>334.767648077149</v>
      </c>
      <c r="K2" s="42">
        <f>I2*X2</f>
        <v>3.223313688</v>
      </c>
      <c r="L2" s="43"/>
      <c r="M2" s="43"/>
      <c r="N2" s="43"/>
      <c r="O2" s="43"/>
      <c r="P2" s="44"/>
      <c r="Q2" s="45">
        <f>(AE2/SUM(AE$2:AE$25))</f>
        <v>0.75</v>
      </c>
      <c r="R2" s="46">
        <v>0.656112766528262</v>
      </c>
      <c r="S2" s="47">
        <v>10.23</v>
      </c>
      <c r="T2" s="46">
        <v>0.0338571009565061</v>
      </c>
      <c r="U2" s="46">
        <v>0.019927058166027</v>
      </c>
      <c r="V2" s="47">
        <v>5.08905317433079</v>
      </c>
      <c r="W2" s="45">
        <f>(AF2/SUM(AF$2:AF$20))*0.98</f>
        <v>0.147</v>
      </c>
      <c r="X2" s="46">
        <v>0.049</v>
      </c>
      <c r="Y2" s="48"/>
      <c r="Z2" s="49"/>
      <c r="AA2" s="48"/>
      <c r="AB2" s="48"/>
      <c r="AC2" s="48"/>
      <c r="AD2" s="44"/>
      <c r="AE2" s="46">
        <v>0.75</v>
      </c>
      <c r="AF2" s="46">
        <v>0.15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190</v>
      </c>
      <c r="B3" t="s" s="40">
        <v>378</v>
      </c>
      <c r="C3" s="41">
        <f>VLOOKUP($AN$1,'DST'!C1:D66,2,FALSE)</f>
        <v>11</v>
      </c>
      <c r="D3" s="42">
        <f>D$32*Q3</f>
        <v>150.126</v>
      </c>
      <c r="E3" s="42">
        <f>D3*R3</f>
        <v>92.927994</v>
      </c>
      <c r="F3" s="42">
        <f>E3*S3</f>
        <v>1032.707340617120</v>
      </c>
      <c r="G3" s="42">
        <f>D3*T3</f>
        <v>5.69977219379455</v>
      </c>
      <c r="H3" s="42">
        <f>E3*U3</f>
        <v>1.52252598453514</v>
      </c>
      <c r="I3" s="42">
        <f>D$35*W3</f>
        <v>8.770921599999999</v>
      </c>
      <c r="J3" s="42">
        <f>I3*V3</f>
        <v>32.3494267928186</v>
      </c>
      <c r="K3" s="42">
        <f>I3*X3</f>
        <v>0.306982256</v>
      </c>
      <c r="L3" s="43"/>
      <c r="M3" s="43"/>
      <c r="N3" s="43"/>
      <c r="O3" s="43"/>
      <c r="P3" s="44"/>
      <c r="Q3" s="45">
        <f>(AE3/SUM(AE$2:AE$25))</f>
        <v>0.25</v>
      </c>
      <c r="R3" s="46">
        <v>0.619</v>
      </c>
      <c r="S3" s="47">
        <v>11.1129843243697</v>
      </c>
      <c r="T3" s="46">
        <v>0.0379665893569039</v>
      </c>
      <c r="U3" s="46">
        <v>0.0163839325374347</v>
      </c>
      <c r="V3" s="47">
        <v>3.68825857396999</v>
      </c>
      <c r="W3" s="45">
        <f>(AF3/SUM(AF$2:AF$20))*0.98</f>
        <v>0.0196</v>
      </c>
      <c r="X3" s="46">
        <v>0.035</v>
      </c>
      <c r="Y3" s="48"/>
      <c r="Z3" s="49"/>
      <c r="AA3" s="48"/>
      <c r="AB3" s="48"/>
      <c r="AC3" s="48"/>
      <c r="AD3" s="44"/>
      <c r="AE3" s="46">
        <v>0.25</v>
      </c>
      <c r="AF3" s="46">
        <v>0.02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11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5"/>
      <c r="S5" s="56"/>
      <c r="T5" s="55"/>
      <c r="U5" s="55"/>
      <c r="V5" s="56"/>
      <c r="W5" s="55"/>
      <c r="X5" s="55"/>
      <c r="Y5" s="55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159</v>
      </c>
      <c r="B6" t="s" s="40">
        <v>380</v>
      </c>
      <c r="C6" s="41">
        <f>VLOOKUP($AN$1,'DST'!C1:D66,2,FALSE)</f>
        <v>11</v>
      </c>
      <c r="D6" s="43"/>
      <c r="E6" s="43"/>
      <c r="F6" s="43"/>
      <c r="G6" s="43"/>
      <c r="H6" s="43"/>
      <c r="I6" s="42">
        <f>D$35*W6</f>
        <v>235.49924496</v>
      </c>
      <c r="J6" s="42">
        <f>I6*V6</f>
        <v>992.982335361364</v>
      </c>
      <c r="K6" s="42">
        <f>I6*X6</f>
        <v>6.593978858880</v>
      </c>
      <c r="L6" s="42">
        <f>((D$2+D$3+D$4)*AA6)</f>
        <v>44.72553792</v>
      </c>
      <c r="M6" s="42">
        <f>L6*Y6</f>
        <v>32.739093757440</v>
      </c>
      <c r="N6" s="42">
        <f>M6*Z6</f>
        <v>215.118357324540</v>
      </c>
      <c r="O6" s="42">
        <f>M6*AH6</f>
        <v>0.837640487186976</v>
      </c>
      <c r="P6" s="44"/>
      <c r="Q6" s="50"/>
      <c r="R6" s="50"/>
      <c r="S6" s="43"/>
      <c r="T6" s="50"/>
      <c r="U6" s="50"/>
      <c r="V6" s="47">
        <v>4.21649901905216</v>
      </c>
      <c r="W6" s="45">
        <f>(AF6/SUM(AF$2:AF$20))*0.98</f>
        <v>0.52626</v>
      </c>
      <c r="X6" s="46">
        <v>0.028</v>
      </c>
      <c r="Y6" s="46">
        <v>0.732</v>
      </c>
      <c r="Z6" s="47">
        <v>6.57068759808461</v>
      </c>
      <c r="AA6" s="45">
        <f>(AG6/SUM(AG$6:AG$25))*0.98</f>
        <v>0.07448</v>
      </c>
      <c r="AB6" s="45">
        <v>0.12370711764278</v>
      </c>
      <c r="AC6" s="45">
        <f>(AH6/SUM(AH$6:AH$25))*0.98</f>
        <v>0.0458075916696384</v>
      </c>
      <c r="AD6" s="44"/>
      <c r="AE6" s="50"/>
      <c r="AF6" s="46">
        <v>0.537</v>
      </c>
      <c r="AG6" s="57">
        <v>0.076</v>
      </c>
      <c r="AH6" s="57">
        <v>0.0255853290684511</v>
      </c>
      <c r="AI6" s="51"/>
      <c r="AJ6" s="18"/>
      <c r="AK6" s="18"/>
      <c r="AL6" s="18"/>
      <c r="AM6" s="18"/>
      <c r="AN6" s="52"/>
    </row>
    <row r="7" ht="13.75" customHeight="1">
      <c r="A7" t="s" s="39">
        <v>278</v>
      </c>
      <c r="B7" t="s" s="40">
        <v>380</v>
      </c>
      <c r="C7" s="41">
        <f>VLOOKUP($AN$1,'DST'!C1:D66,2,FALSE)</f>
        <v>11</v>
      </c>
      <c r="D7" s="43"/>
      <c r="E7" s="43"/>
      <c r="F7" s="43"/>
      <c r="G7" s="43"/>
      <c r="H7" s="43"/>
      <c r="I7" s="42">
        <f>D$35*W7</f>
        <v>64.02772768</v>
      </c>
      <c r="J7" s="42">
        <f>I7*V7</f>
        <v>267.6359017024</v>
      </c>
      <c r="K7" s="42">
        <f>I7*X7</f>
        <v>2.112915013440</v>
      </c>
      <c r="L7" s="42">
        <f>((D$2+D$3+D$4)*AA7)</f>
        <v>16.47782976</v>
      </c>
      <c r="M7" s="42">
        <f>L7*Y7</f>
        <v>11.8640374272</v>
      </c>
      <c r="N7" s="42">
        <f>M7*Z7</f>
        <v>83.4433130809643</v>
      </c>
      <c r="O7" s="42">
        <f>M7*AH7</f>
        <v>0.393624981117254</v>
      </c>
      <c r="P7" s="44"/>
      <c r="Q7" s="50"/>
      <c r="R7" s="50"/>
      <c r="S7" s="43"/>
      <c r="T7" s="50"/>
      <c r="U7" s="50"/>
      <c r="V7" s="47">
        <v>4.18</v>
      </c>
      <c r="W7" s="45">
        <f>(AF7/SUM(AF$2:AF$20))*0.98</f>
        <v>0.14308</v>
      </c>
      <c r="X7" s="46">
        <v>0.033</v>
      </c>
      <c r="Y7" s="46">
        <v>0.72</v>
      </c>
      <c r="Z7" s="47">
        <v>7.03329819995835</v>
      </c>
      <c r="AA7" s="45">
        <f>(AG7/SUM(AG$6:AG$25))*0.98</f>
        <v>0.02744</v>
      </c>
      <c r="AB7" s="45">
        <v>0.0310121284213279</v>
      </c>
      <c r="AC7" s="45">
        <f>(AH7/SUM(AH$6:AH$25))*0.98</f>
        <v>0.0594013885494497</v>
      </c>
      <c r="AD7" s="44"/>
      <c r="AE7" s="50"/>
      <c r="AF7" s="46">
        <v>0.146</v>
      </c>
      <c r="AG7" s="57">
        <v>0.028</v>
      </c>
      <c r="AH7" s="57">
        <v>0.0331779955628606</v>
      </c>
      <c r="AI7" s="51"/>
      <c r="AJ7" s="18"/>
      <c r="AK7" s="18"/>
      <c r="AL7" s="18"/>
      <c r="AM7" s="18"/>
      <c r="AN7" s="52"/>
    </row>
    <row r="8" ht="13.75" customHeight="1">
      <c r="A8" t="s" s="39">
        <v>264</v>
      </c>
      <c r="B8" t="s" s="40">
        <v>380</v>
      </c>
      <c r="C8" s="41">
        <f>VLOOKUP($AN$1,'DST'!C1:D66,2,FALSE)</f>
        <v>11</v>
      </c>
      <c r="D8" s="43"/>
      <c r="E8" s="43"/>
      <c r="F8" s="43"/>
      <c r="G8" s="43"/>
      <c r="H8" s="43"/>
      <c r="I8" s="42">
        <f>D$35*W8</f>
        <v>55.69535216</v>
      </c>
      <c r="J8" s="42">
        <f>I8*V8</f>
        <v>237.8191537232</v>
      </c>
      <c r="K8" s="42">
        <f>I8*X8</f>
        <v>1.726555916960</v>
      </c>
      <c r="L8" s="42">
        <f>((D$2+D$3+D$4)*AA8)</f>
        <v>28.24770816</v>
      </c>
      <c r="M8" s="42">
        <f>L8*Y8</f>
        <v>21.383515077120</v>
      </c>
      <c r="N8" s="42">
        <f>M8*Z8</f>
        <v>156.925846934610</v>
      </c>
      <c r="O8" s="42">
        <f>M8*AH8</f>
        <v>0.95629493294193</v>
      </c>
      <c r="P8" s="44"/>
      <c r="Q8" s="50"/>
      <c r="R8" s="50"/>
      <c r="S8" s="43"/>
      <c r="T8" s="50"/>
      <c r="U8" s="50"/>
      <c r="V8" s="47">
        <v>4.27</v>
      </c>
      <c r="W8" s="45">
        <f>(AF8/SUM(AF$2:AF$20))*0.98</f>
        <v>0.12446</v>
      </c>
      <c r="X8" s="46">
        <v>0.031</v>
      </c>
      <c r="Y8" s="46">
        <v>0.757</v>
      </c>
      <c r="Z8" s="47">
        <v>7.33863662586129</v>
      </c>
      <c r="AA8" s="45">
        <f>(AG8/SUM(AG$6:AG$25))*0.98</f>
        <v>0.04704</v>
      </c>
      <c r="AB8" s="45">
        <v>0.009046182445468599</v>
      </c>
      <c r="AC8" s="45">
        <f>(AH8/SUM(AH$6:AH$25))*0.98</f>
        <v>0.08006804226348251</v>
      </c>
      <c r="AD8" s="44"/>
      <c r="AE8" s="50"/>
      <c r="AF8" s="46">
        <v>0.127</v>
      </c>
      <c r="AG8" s="57">
        <v>0.048</v>
      </c>
      <c r="AH8" s="57">
        <v>0.0447211288458907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11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0.00642984071502534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11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0.00431073275011326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11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0.00495464477863465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155</v>
      </c>
      <c r="B13" t="s" s="40">
        <v>381</v>
      </c>
      <c r="C13" s="41">
        <f>VLOOKUP($AN$1,'DST'!C1:D66,2,FALSE)</f>
        <v>11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133.58811984</v>
      </c>
      <c r="M13" s="42">
        <f>L13*Y13</f>
        <v>85.897161057120</v>
      </c>
      <c r="N13" s="42">
        <f>M13*Z13</f>
        <v>1100.342633141710</v>
      </c>
      <c r="O13" s="42">
        <f>M13*AH13</f>
        <v>5.87536581630701</v>
      </c>
      <c r="P13" s="44"/>
      <c r="Q13" s="50"/>
      <c r="R13" s="50"/>
      <c r="S13" s="43"/>
      <c r="T13" s="50"/>
      <c r="U13" s="50"/>
      <c r="V13" s="47">
        <v>5.88</v>
      </c>
      <c r="W13" s="45">
        <f>(AF13/SUM(AF$2:AF$20))*0.98</f>
        <v>0</v>
      </c>
      <c r="X13" s="46">
        <v>0</v>
      </c>
      <c r="Y13" s="46">
        <v>0.643</v>
      </c>
      <c r="Z13" s="47">
        <v>12.81</v>
      </c>
      <c r="AA13" s="45">
        <f>(AG13/SUM(AG$6:AG$25))*0.98</f>
        <v>0.22246</v>
      </c>
      <c r="AB13" s="45">
        <v>0.148084572403306</v>
      </c>
      <c r="AC13" s="45">
        <f>(AH13/SUM(AH$6:AH$25))*0.98</f>
        <v>0.122462340109857</v>
      </c>
      <c r="AD13" s="44"/>
      <c r="AE13" s="50"/>
      <c r="AF13" s="46">
        <v>0</v>
      </c>
      <c r="AG13" s="57">
        <v>0.227</v>
      </c>
      <c r="AH13" s="57">
        <v>0.0684</v>
      </c>
      <c r="AI13" s="51"/>
      <c r="AJ13" s="18"/>
      <c r="AK13" s="18"/>
      <c r="AL13" s="18"/>
      <c r="AM13" s="18"/>
      <c r="AN13" s="52"/>
    </row>
    <row r="14" ht="13.75" customHeight="1">
      <c r="A14" t="s" s="39">
        <v>277</v>
      </c>
      <c r="B14" t="s" s="40">
        <v>381</v>
      </c>
      <c r="C14" s="41">
        <f>VLOOKUP($AN$1,'DST'!C1:D66,2,FALSE)</f>
        <v>11</v>
      </c>
      <c r="D14" s="43"/>
      <c r="E14" s="43"/>
      <c r="F14" s="43"/>
      <c r="G14" s="43"/>
      <c r="H14" s="43"/>
      <c r="I14" s="42">
        <f>D$35*W14</f>
        <v>8.770921599999999</v>
      </c>
      <c r="J14" s="42">
        <f>I14*V14</f>
        <v>52.713238816</v>
      </c>
      <c r="K14" s="42">
        <f>I14*X14</f>
        <v>0.0836951146269346</v>
      </c>
      <c r="L14" s="42">
        <f>((D$2+D$3+D$4)*AA14)</f>
        <v>98.27848464</v>
      </c>
      <c r="M14" s="42">
        <f>L14*Y14</f>
        <v>68.30354682479999</v>
      </c>
      <c r="N14" s="42">
        <f>M14*Z14</f>
        <v>661.393701144750</v>
      </c>
      <c r="O14" s="42">
        <f>M14*AH14</f>
        <v>3.21939484378757</v>
      </c>
      <c r="P14" s="44"/>
      <c r="Q14" s="50"/>
      <c r="R14" s="50"/>
      <c r="S14" s="43"/>
      <c r="T14" s="50"/>
      <c r="U14" s="50"/>
      <c r="V14" s="47">
        <v>6.01</v>
      </c>
      <c r="W14" s="45">
        <f>(AF14/SUM(AF$2:AF$20))*0.98</f>
        <v>0.0196</v>
      </c>
      <c r="X14" s="46">
        <v>0.00954233984111027</v>
      </c>
      <c r="Y14" s="46">
        <v>0.695</v>
      </c>
      <c r="Z14" s="47">
        <v>9.68315309951968</v>
      </c>
      <c r="AA14" s="45">
        <f>(AG14/SUM(AG$6:AG$25))*0.98</f>
        <v>0.16366</v>
      </c>
      <c r="AB14" s="45">
        <v>0.148084572403306</v>
      </c>
      <c r="AC14" s="45">
        <f>(AH14/SUM(AH$6:AH$25))*0.98</f>
        <v>0.08438736775636239</v>
      </c>
      <c r="AD14" s="44"/>
      <c r="AE14" s="50"/>
      <c r="AF14" s="46">
        <v>0.02</v>
      </c>
      <c r="AG14" s="57">
        <v>0.167</v>
      </c>
      <c r="AH14" s="57">
        <v>0.0471336408348659</v>
      </c>
      <c r="AI14" s="51"/>
      <c r="AJ14" s="18"/>
      <c r="AK14" s="18"/>
      <c r="AL14" s="18"/>
      <c r="AM14" s="18"/>
      <c r="AN14" s="52"/>
    </row>
    <row r="15" ht="13.75" customHeight="1">
      <c r="A15" t="s" s="39">
        <v>309</v>
      </c>
      <c r="B15" t="s" s="40">
        <v>381</v>
      </c>
      <c r="C15" s="41">
        <f>VLOOKUP($AN$1,'DST'!C1:D66,2,FALSE)</f>
        <v>11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76.5042096</v>
      </c>
      <c r="M15" s="42">
        <f>L15*Y15</f>
        <v>45.7495173408</v>
      </c>
      <c r="N15" s="42">
        <f>M15*Z15</f>
        <v>590.168773696320</v>
      </c>
      <c r="O15" s="42">
        <f>M15*AH15</f>
        <v>2.973718627152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0.598</v>
      </c>
      <c r="Z15" s="47">
        <v>12.9</v>
      </c>
      <c r="AA15" s="45">
        <f>(AG15/SUM(AG$6:AG$25))*0.98</f>
        <v>0.1274</v>
      </c>
      <c r="AB15" s="45">
        <v>0.137746488007434</v>
      </c>
      <c r="AC15" s="45">
        <f>(AH15/SUM(AH$6:AH$25))*0.98</f>
        <v>0.116375030806151</v>
      </c>
      <c r="AD15" s="44"/>
      <c r="AE15" s="50"/>
      <c r="AF15" s="46">
        <v>0</v>
      </c>
      <c r="AG15" s="57">
        <v>0.13</v>
      </c>
      <c r="AH15" s="57">
        <v>0.065</v>
      </c>
      <c r="AI15" s="51"/>
      <c r="AJ15" s="18"/>
      <c r="AK15" s="18"/>
      <c r="AL15" s="18"/>
      <c r="AM15" s="18"/>
      <c r="AN15" s="52"/>
    </row>
    <row r="16" ht="13.75" customHeight="1">
      <c r="A16" t="s" s="39">
        <v>315</v>
      </c>
      <c r="B16" t="s" s="40">
        <v>381</v>
      </c>
      <c r="C16" s="41">
        <f>VLOOKUP($AN$1,'DST'!C1:D66,2,FALSE)</f>
        <v>11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67.08830688</v>
      </c>
      <c r="M16" s="42">
        <f>L16*Y16</f>
        <v>37.636540159680</v>
      </c>
      <c r="N16" s="42">
        <f>M16*Z16</f>
        <v>477.231329224742</v>
      </c>
      <c r="O16" s="42">
        <f>M16*AH16</f>
        <v>2.04980162747168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0.5610000000000001</v>
      </c>
      <c r="Z16" s="47">
        <v>12.68</v>
      </c>
      <c r="AA16" s="45">
        <f>(AG16/SUM(AG$6:AG$25))*0.98</f>
        <v>0.11172</v>
      </c>
      <c r="AB16" s="45">
        <v>0.0898416265696968</v>
      </c>
      <c r="AC16" s="45">
        <f>(AH16/SUM(AH$6:AH$25))*0.98</f>
        <v>0.09750987349872869</v>
      </c>
      <c r="AD16" s="44"/>
      <c r="AE16" s="50"/>
      <c r="AF16" s="46">
        <v>0</v>
      </c>
      <c r="AG16" s="57">
        <v>0.114</v>
      </c>
      <c r="AH16" s="57">
        <v>0.0544630728216519</v>
      </c>
      <c r="AI16" s="51"/>
      <c r="AJ16" s="18"/>
      <c r="AK16" s="18"/>
      <c r="AL16" s="18"/>
      <c r="AM16" s="18"/>
      <c r="AN16" s="52"/>
    </row>
    <row r="17" ht="13.75" customHeight="1">
      <c r="A17" t="s" s="39">
        <v>458</v>
      </c>
      <c r="B17" t="s" s="40">
        <v>381</v>
      </c>
      <c r="C17" s="41">
        <f>VLOOKUP($AN$1,'DST'!C1:D66,2,FALSE)</f>
        <v>11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10.59289056</v>
      </c>
      <c r="M17" s="42">
        <f>L17*Y17</f>
        <v>6.355734336</v>
      </c>
      <c r="N17" s="42">
        <f>M17*Z17</f>
        <v>60.7266958446746</v>
      </c>
      <c r="O17" s="42">
        <f>M17*AH17</f>
        <v>0.296371996240831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</v>
      </c>
      <c r="Z17" s="47">
        <v>9.55463092607692</v>
      </c>
      <c r="AA17" s="45">
        <f>(AG17/SUM(AG$6:AG$25))*0.98</f>
        <v>0.01764</v>
      </c>
      <c r="AB17" s="45">
        <v>0.0988064674301784</v>
      </c>
      <c r="AC17" s="45">
        <f>(AH17/SUM(AH$6:AH$25))*0.98</f>
        <v>0.0834868128388659</v>
      </c>
      <c r="AD17" s="44"/>
      <c r="AE17" s="50"/>
      <c r="AF17" s="46">
        <v>0</v>
      </c>
      <c r="AG17" s="57">
        <v>0.018</v>
      </c>
      <c r="AH17" s="57">
        <v>0.0466306457401984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11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0.0454453551136949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11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0.0380455841198833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11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5"/>
      <c r="S21" s="56"/>
      <c r="T21" s="55"/>
      <c r="U21" s="55"/>
      <c r="V21" s="56"/>
      <c r="W21" s="58"/>
      <c r="X21" s="55"/>
      <c r="Y21" s="55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209</v>
      </c>
      <c r="B22" t="s" s="40">
        <v>385</v>
      </c>
      <c r="C22" s="41">
        <f>VLOOKUP($AN$1,'DST'!C1:D66,2,FALSE)</f>
        <v>11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45.31403184</v>
      </c>
      <c r="M22" s="42">
        <f>L22*Y22</f>
        <v>31.447938096960</v>
      </c>
      <c r="N22" s="42">
        <f>M22*Z22</f>
        <v>274.522861997336</v>
      </c>
      <c r="O22" s="42">
        <f>M22*AH22</f>
        <v>1.63529278104192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0.694</v>
      </c>
      <c r="Z22" s="47">
        <v>8.72943914958525</v>
      </c>
      <c r="AA22" s="45">
        <f>(AG22/SUM(AG$6:AG$25))*0.98</f>
        <v>0.07546</v>
      </c>
      <c r="AB22" s="45">
        <v>0.119645791452578</v>
      </c>
      <c r="AC22" s="45">
        <f>(AH22/SUM(AH$6:AH$25))*0.98</f>
        <v>0.0931000246449205</v>
      </c>
      <c r="AD22" s="44"/>
      <c r="AE22" s="50"/>
      <c r="AF22" s="50"/>
      <c r="AG22" s="57">
        <v>0.077</v>
      </c>
      <c r="AH22" s="57">
        <v>0.052</v>
      </c>
      <c r="AI22" s="51"/>
      <c r="AJ22" s="18"/>
      <c r="AK22" s="18"/>
      <c r="AL22" s="18"/>
      <c r="AM22" s="18"/>
      <c r="AN22" s="52"/>
    </row>
    <row r="23" ht="13.75" customHeight="1">
      <c r="A23" t="s" s="39">
        <v>181</v>
      </c>
      <c r="B23" t="s" s="40">
        <v>385</v>
      </c>
      <c r="C23" s="41">
        <f>VLOOKUP($AN$1,'DST'!C1:D66,2,FALSE)</f>
        <v>11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60.02637984</v>
      </c>
      <c r="M23" s="42">
        <f>L23*Y23</f>
        <v>40.937991050880</v>
      </c>
      <c r="N23" s="42">
        <f>M23*Z23</f>
        <v>391.016967870870</v>
      </c>
      <c r="O23" s="42">
        <f>M23*AH23</f>
        <v>2.4562794630528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0.6820000000000001</v>
      </c>
      <c r="Z23" s="47">
        <v>9.551444949628641</v>
      </c>
      <c r="AA23" s="45">
        <f>(AG23/SUM(AG$6:AG$25))*0.98</f>
        <v>0.09995999999999999</v>
      </c>
      <c r="AB23" s="45">
        <v>0.0355608333248819</v>
      </c>
      <c r="AC23" s="45">
        <f>(AH23/SUM(AH$6:AH$25))*0.98</f>
        <v>0.107423105359524</v>
      </c>
      <c r="AD23" s="44"/>
      <c r="AE23" s="50"/>
      <c r="AF23" s="50"/>
      <c r="AG23" s="57">
        <v>0.102</v>
      </c>
      <c r="AH23" s="57">
        <v>0.06</v>
      </c>
      <c r="AI23" s="51"/>
      <c r="AJ23" s="18"/>
      <c r="AK23" s="18"/>
      <c r="AL23" s="18"/>
      <c r="AM23" s="18"/>
      <c r="AN23" s="52"/>
    </row>
    <row r="24" ht="13.75" customHeight="1">
      <c r="A24" t="s" s="39">
        <v>459</v>
      </c>
      <c r="B24" t="s" s="40">
        <v>385</v>
      </c>
      <c r="C24" s="41">
        <f>VLOOKUP($AN$1,'DST'!C1:D66,2,FALSE)</f>
        <v>11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7.65042096</v>
      </c>
      <c r="M24" s="42">
        <f>L24*Y24</f>
        <v>4.972773624</v>
      </c>
      <c r="N24" s="42">
        <f>M24*Z24</f>
        <v>44.6529359083044</v>
      </c>
      <c r="O24" s="42">
        <f>M24*AH24</f>
        <v>0.249914015046195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0.65</v>
      </c>
      <c r="Z24" s="47">
        <v>8.979482937408781</v>
      </c>
      <c r="AA24" s="45">
        <f>(AG24/SUM(AG$6:AG$25))*0.98</f>
        <v>0.01274</v>
      </c>
      <c r="AB24" s="45">
        <v>0.0575502319450477</v>
      </c>
      <c r="AC24" s="45">
        <f>(AH24/SUM(AH$6:AH$25))*0.98</f>
        <v>0.0899784225030207</v>
      </c>
      <c r="AD24" s="44"/>
      <c r="AE24" s="50"/>
      <c r="AF24" s="50"/>
      <c r="AG24" s="57">
        <v>0.013</v>
      </c>
      <c r="AH24" s="57">
        <v>0.0502564632823903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11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1.09827216952336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1048</v>
      </c>
      <c r="E29" s="81">
        <v>0.573</v>
      </c>
      <c r="F29" s="82">
        <f>1-E29</f>
        <v>0.427</v>
      </c>
      <c r="G29" s="83">
        <v>4.3</v>
      </c>
      <c r="H29" s="84">
        <v>0.0315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600.504</v>
      </c>
      <c r="E32" s="91">
        <f>SUM(E2:E4)</f>
        <v>388.426749563466</v>
      </c>
      <c r="F32" s="91">
        <f>SUM(F2:F4)</f>
        <v>4055.659610031380</v>
      </c>
      <c r="G32" s="91">
        <f>SUM(G2:G4)</f>
        <v>20.9482656083839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447.496</v>
      </c>
      <c r="E35" s="91">
        <f>D35*G29</f>
        <v>1924.2328</v>
      </c>
      <c r="F35" s="91">
        <f>D35*H29</f>
        <v>14.096124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438.54608</v>
      </c>
      <c r="E38" s="42">
        <f>SUM(J2:J4,J6:J11,J13:J20)</f>
        <v>1918.267704472930</v>
      </c>
      <c r="F38" s="42">
        <f>SUM(K2:K4,K6:K11,K13:K20)</f>
        <v>14.0474408479069</v>
      </c>
      <c r="G38" s="42">
        <f>SUM(L6:L11,L13:L20,L22:L25)</f>
        <v>588.49392</v>
      </c>
      <c r="H38" s="42">
        <f>SUM(M6:M11,M13:M20,M22:M25)</f>
        <v>387.287848752</v>
      </c>
      <c r="I38" s="42">
        <f>SUM(N6:N11,N13:N20,N22:N25)</f>
        <v>4055.543416168820</v>
      </c>
      <c r="J38" s="42">
        <f>SUM(O6:O11,O13:O20,O22:O25)</f>
        <v>20.9436995713462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8.949920000000001</v>
      </c>
      <c r="E39" s="42">
        <f>E35-E38</f>
        <v>5.965095527070</v>
      </c>
      <c r="F39" s="42">
        <f>F35-F38</f>
        <v>0.0486831520931</v>
      </c>
      <c r="G39" s="42">
        <f>SUM(D2:D4)-G38</f>
        <v>12.01008</v>
      </c>
      <c r="H39" s="42">
        <f>E32-H38</f>
        <v>1.138900811466</v>
      </c>
      <c r="I39" s="42">
        <f>F32-I38</f>
        <v>0.116193862560</v>
      </c>
      <c r="J39" s="42">
        <f>G32-J38</f>
        <v>0.0045660370377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63"/>
      <c r="O45" s="63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30" priority="1" operator="greaterThan" stopIfTrue="1">
      <formula>1</formula>
    </cfRule>
  </conditionalFormatting>
  <conditionalFormatting sqref="D39:J39">
    <cfRule type="cellIs" dxfId="3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4" customWidth="1"/>
    <col min="2" max="15" width="8.8125" style="124" customWidth="1"/>
    <col min="16" max="16" width="4.8125" style="124" customWidth="1"/>
    <col min="17" max="27" width="8.8125" style="124" customWidth="1"/>
    <col min="28" max="28" hidden="1" width="8.8" style="124" customWidth="1"/>
    <col min="29" max="29" width="8.8125" style="124" customWidth="1"/>
    <col min="30" max="30" width="4.8125" style="124" customWidth="1"/>
    <col min="31" max="40" width="8.8125" style="124" customWidth="1"/>
    <col min="41" max="16384" width="8.8125" style="124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37</v>
      </c>
    </row>
    <row r="2" ht="13.75" customHeight="1">
      <c r="A2" t="s" s="39">
        <v>112</v>
      </c>
      <c r="B2" t="s" s="40">
        <v>378</v>
      </c>
      <c r="C2" s="41">
        <f>VLOOKUP($AN$1,'DST'!C1:D66,2,FALSE)</f>
        <v>12</v>
      </c>
      <c r="D2" s="42">
        <f>D$32*Q2</f>
        <v>592.51192</v>
      </c>
      <c r="E2" s="42">
        <f>D2*R2</f>
        <v>385.178927002006</v>
      </c>
      <c r="F2" s="42">
        <f>E2*S2</f>
        <v>4261.125310391920</v>
      </c>
      <c r="G2" s="42">
        <f>D2*T2</f>
        <v>29.625596</v>
      </c>
      <c r="H2" s="42">
        <f>E2*U2</f>
        <v>5.45615661138585</v>
      </c>
      <c r="I2" s="42">
        <f>D$35*W2</f>
        <v>31.0343656</v>
      </c>
      <c r="J2" s="42">
        <f>I2*V2</f>
        <v>101.929273587073</v>
      </c>
      <c r="K2" s="42">
        <f>I2*X2</f>
        <v>1.15873678538377</v>
      </c>
      <c r="L2" s="43"/>
      <c r="M2" s="43"/>
      <c r="N2" s="43"/>
      <c r="O2" s="43"/>
      <c r="P2" s="44"/>
      <c r="Q2" s="45">
        <f>(AE2/SUM(AE$2:AE$25))</f>
        <v>0.98</v>
      </c>
      <c r="R2" s="46">
        <v>0.650077937675931</v>
      </c>
      <c r="S2" s="47">
        <v>11.0627166017567</v>
      </c>
      <c r="T2" s="46">
        <v>0.05</v>
      </c>
      <c r="U2" s="46">
        <v>0.014165252117641</v>
      </c>
      <c r="V2" s="47">
        <v>3.28440010344769</v>
      </c>
      <c r="W2" s="45">
        <f>(AF2/SUM(AF$2:AF$20))*0.98</f>
        <v>0.06859999999999999</v>
      </c>
      <c r="X2" s="46">
        <v>0.0373372151478349</v>
      </c>
      <c r="Y2" s="48"/>
      <c r="Z2" s="49"/>
      <c r="AA2" s="48"/>
      <c r="AB2" s="48"/>
      <c r="AC2" s="48"/>
      <c r="AD2" s="44"/>
      <c r="AE2" s="46">
        <v>0.98</v>
      </c>
      <c r="AF2" s="46">
        <v>0.07000000000000001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460</v>
      </c>
      <c r="B3" t="s" s="40">
        <v>378</v>
      </c>
      <c r="C3" s="41">
        <f>VLOOKUP($AN$1,'DST'!C1:D66,2,FALSE)</f>
        <v>12</v>
      </c>
      <c r="D3" s="42">
        <f>D$32*Q3</f>
        <v>12.09208</v>
      </c>
      <c r="E3" s="42">
        <f>D3*R3</f>
        <v>7.54633368358057</v>
      </c>
      <c r="F3" s="42">
        <f>E3*S3</f>
        <v>79.9273912282703</v>
      </c>
      <c r="G3" s="42">
        <f>D3*T3</f>
        <v>0.558184007748137</v>
      </c>
      <c r="H3" s="42">
        <f>E3*U3</f>
        <v>0.147070580566876</v>
      </c>
      <c r="I3" s="42">
        <f>D$35*W3</f>
        <v>2.2167404</v>
      </c>
      <c r="J3" s="42">
        <f>I3*V3</f>
        <v>8.96924986452656</v>
      </c>
      <c r="K3" s="42">
        <f>I3*X3</f>
        <v>0.0335444342993981</v>
      </c>
      <c r="L3" s="43"/>
      <c r="M3" s="43"/>
      <c r="N3" s="43"/>
      <c r="O3" s="43"/>
      <c r="P3" s="44"/>
      <c r="Q3" s="45">
        <f>(AE3/SUM(AE$2:AE$25))</f>
        <v>0.02</v>
      </c>
      <c r="R3" s="46">
        <v>0.624072424560586</v>
      </c>
      <c r="S3" s="47">
        <v>10.5915527433113</v>
      </c>
      <c r="T3" s="46">
        <v>0.0461611242853287</v>
      </c>
      <c r="U3" s="46">
        <v>0.0194890110527281</v>
      </c>
      <c r="V3" s="47">
        <v>4.04614354686122</v>
      </c>
      <c r="W3" s="45">
        <f>(AF3/SUM(AF$2:AF$20))*0.98</f>
        <v>0.0049</v>
      </c>
      <c r="X3" s="46">
        <v>0.0151323241546002</v>
      </c>
      <c r="Y3" s="48"/>
      <c r="Z3" s="49"/>
      <c r="AA3" s="48"/>
      <c r="AB3" s="48"/>
      <c r="AC3" s="48"/>
      <c r="AD3" s="44"/>
      <c r="AE3" s="46">
        <v>0.02</v>
      </c>
      <c r="AF3" s="46">
        <v>0.005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12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36</v>
      </c>
      <c r="B6" t="s" s="40">
        <v>380</v>
      </c>
      <c r="C6" s="41">
        <f>VLOOKUP($AN$1,'DST'!C1:D66,2,FALSE)</f>
        <v>12</v>
      </c>
      <c r="D6" s="43"/>
      <c r="E6" s="43"/>
      <c r="F6" s="43"/>
      <c r="G6" s="43"/>
      <c r="H6" s="43"/>
      <c r="I6" s="42">
        <f>D$35*W6</f>
        <v>241.6247036</v>
      </c>
      <c r="J6" s="42">
        <f>I6*V6</f>
        <v>1081.152639879770</v>
      </c>
      <c r="K6" s="42">
        <f>I6*X6</f>
        <v>9.1817387368</v>
      </c>
      <c r="L6" s="42">
        <f>((D$2+D$3+D$4)*AA6)</f>
        <v>72.87896616</v>
      </c>
      <c r="M6" s="42">
        <f>L6*Y6</f>
        <v>57.137109469440</v>
      </c>
      <c r="N6" s="42">
        <f>M6*Z6</f>
        <v>453.723426843894</v>
      </c>
      <c r="O6" s="42">
        <f>M6*AH6</f>
        <v>3.25765423275285</v>
      </c>
      <c r="P6" s="44"/>
      <c r="Q6" s="50"/>
      <c r="R6" s="50"/>
      <c r="S6" s="43"/>
      <c r="T6" s="50"/>
      <c r="U6" s="50"/>
      <c r="V6" s="47">
        <v>4.47451201707246</v>
      </c>
      <c r="W6" s="45">
        <f>(AF6/SUM(AF$2:AF$20))*0.98</f>
        <v>0.5341</v>
      </c>
      <c r="X6" s="46">
        <v>0.038</v>
      </c>
      <c r="Y6" s="46">
        <v>0.784</v>
      </c>
      <c r="Z6" s="47">
        <v>7.94095870542016</v>
      </c>
      <c r="AA6" s="45">
        <f>(AG6/SUM(AG$6:AG$25))*0.98</f>
        <v>0.12054</v>
      </c>
      <c r="AB6" s="45">
        <v>0.0725157537836033</v>
      </c>
      <c r="AC6" s="45">
        <f>(AH6/SUM(AH$6:AH$25))*0.98</f>
        <v>0.0646699558544104</v>
      </c>
      <c r="AD6" s="44"/>
      <c r="AE6" s="50"/>
      <c r="AF6" s="46">
        <v>0.545</v>
      </c>
      <c r="AG6" s="57">
        <v>0.123</v>
      </c>
      <c r="AH6" s="57">
        <v>0.0570146838543734</v>
      </c>
      <c r="AI6" s="51"/>
      <c r="AJ6" s="18"/>
      <c r="AK6" s="18"/>
      <c r="AL6" s="18"/>
      <c r="AM6" s="18"/>
      <c r="AN6" s="52"/>
    </row>
    <row r="7" ht="13.75" customHeight="1">
      <c r="A7" t="s" s="39">
        <v>254</v>
      </c>
      <c r="B7" t="s" s="40">
        <v>380</v>
      </c>
      <c r="C7" s="41">
        <f>VLOOKUP($AN$1,'DST'!C1:D66,2,FALSE)</f>
        <v>12</v>
      </c>
      <c r="D7" s="43"/>
      <c r="E7" s="43"/>
      <c r="F7" s="43"/>
      <c r="G7" s="43"/>
      <c r="H7" s="43"/>
      <c r="I7" s="42">
        <f>D$35*W7</f>
        <v>97.5365776</v>
      </c>
      <c r="J7" s="42">
        <f>I7*V7</f>
        <v>416.602298716052</v>
      </c>
      <c r="K7" s="42">
        <f>I7*X7</f>
        <v>3.6088533712</v>
      </c>
      <c r="L7" s="42">
        <f>((D$2+D$3+D$4)*AA7)</f>
        <v>5.9251192</v>
      </c>
      <c r="M7" s="42">
        <f>L7*Y7</f>
        <v>4.3371872544</v>
      </c>
      <c r="N7" s="42">
        <f>M7*Z7</f>
        <v>33.9105596985097</v>
      </c>
      <c r="O7" s="42">
        <f>M7*AH7</f>
        <v>0.229995997285902</v>
      </c>
      <c r="P7" s="44"/>
      <c r="Q7" s="50"/>
      <c r="R7" s="50"/>
      <c r="S7" s="43"/>
      <c r="T7" s="50"/>
      <c r="U7" s="50"/>
      <c r="V7" s="47">
        <v>4.27124171225844</v>
      </c>
      <c r="W7" s="45">
        <f>(AF7/SUM(AF$2:AF$20))*0.98</f>
        <v>0.2156</v>
      </c>
      <c r="X7" s="46">
        <v>0.037</v>
      </c>
      <c r="Y7" s="46">
        <v>0.732</v>
      </c>
      <c r="Z7" s="47">
        <v>7.81856021183039</v>
      </c>
      <c r="AA7" s="45">
        <f>(AG7/SUM(AG$6:AG$25))*0.98</f>
        <v>0.0098</v>
      </c>
      <c r="AB7" s="45">
        <v>0.026310907060796</v>
      </c>
      <c r="AC7" s="45">
        <f>(AH7/SUM(AH$6:AH$25))*0.98</f>
        <v>0.0601489359556642</v>
      </c>
      <c r="AD7" s="44"/>
      <c r="AE7" s="50"/>
      <c r="AF7" s="46">
        <v>0.22</v>
      </c>
      <c r="AG7" s="57">
        <v>0.01</v>
      </c>
      <c r="AH7" s="57">
        <v>0.0530288373075373</v>
      </c>
      <c r="AI7" s="51"/>
      <c r="AJ7" s="18"/>
      <c r="AK7" s="18"/>
      <c r="AL7" s="18"/>
      <c r="AM7" s="18"/>
      <c r="AN7" s="52"/>
    </row>
    <row r="8" ht="13.75" customHeight="1">
      <c r="A8" t="s" s="39">
        <v>272</v>
      </c>
      <c r="B8" t="s" s="40">
        <v>380</v>
      </c>
      <c r="C8" s="41">
        <f>VLOOKUP($AN$1,'DST'!C1:D66,2,FALSE)</f>
        <v>12</v>
      </c>
      <c r="D8" s="43"/>
      <c r="E8" s="43"/>
      <c r="F8" s="43"/>
      <c r="G8" s="43"/>
      <c r="H8" s="43"/>
      <c r="I8" s="42">
        <f>D$35*W8</f>
        <v>61.18203504</v>
      </c>
      <c r="J8" s="42">
        <f>I8*V8</f>
        <v>258.106747576742</v>
      </c>
      <c r="K8" s="42">
        <f>I8*X8</f>
        <v>2.080189191360</v>
      </c>
      <c r="L8" s="42">
        <f>((D$2+D$3+D$4)*AA8)</f>
        <v>20.7379172</v>
      </c>
      <c r="M8" s="42">
        <f>L8*Y8</f>
        <v>16.382954588</v>
      </c>
      <c r="N8" s="42">
        <f>M8*Z8</f>
        <v>121.655336528504</v>
      </c>
      <c r="O8" s="42">
        <f>M8*AH8</f>
        <v>0.704467047284</v>
      </c>
      <c r="P8" s="44"/>
      <c r="Q8" s="50"/>
      <c r="R8" s="50"/>
      <c r="S8" s="43"/>
      <c r="T8" s="50"/>
      <c r="U8" s="50"/>
      <c r="V8" s="47">
        <v>4.21866888553143</v>
      </c>
      <c r="W8" s="45">
        <f>(AF8/SUM(AF$2:AF$20))*0.98</f>
        <v>0.13524</v>
      </c>
      <c r="X8" s="46">
        <v>0.034</v>
      </c>
      <c r="Y8" s="46">
        <v>0.79</v>
      </c>
      <c r="Z8" s="47">
        <v>7.425726286125</v>
      </c>
      <c r="AA8" s="45">
        <f>(AG8/SUM(AG$6:AG$25))*0.98</f>
        <v>0.0343</v>
      </c>
      <c r="AB8" s="45">
        <v>0.0275048123060388</v>
      </c>
      <c r="AC8" s="45">
        <f>(AH8/SUM(AH$6:AH$25))*0.98</f>
        <v>0.0487735424236039</v>
      </c>
      <c r="AD8" s="44"/>
      <c r="AE8" s="50"/>
      <c r="AF8" s="46">
        <v>0.138</v>
      </c>
      <c r="AG8" s="57">
        <v>0.035</v>
      </c>
      <c r="AH8" s="57">
        <v>0.043</v>
      </c>
      <c r="AI8" s="51"/>
      <c r="AJ8" s="18"/>
      <c r="AK8" s="18"/>
      <c r="AL8" s="18"/>
      <c r="AM8" s="18"/>
      <c r="AN8" s="52"/>
    </row>
    <row r="9" ht="13.75" customHeight="1">
      <c r="A9" t="s" s="39">
        <v>324</v>
      </c>
      <c r="B9" t="s" s="40">
        <v>380</v>
      </c>
      <c r="C9" s="41">
        <f>VLOOKUP($AN$1,'DST'!C1:D66,2,FALSE)</f>
        <v>12</v>
      </c>
      <c r="D9" s="43"/>
      <c r="E9" s="43"/>
      <c r="F9" s="43"/>
      <c r="G9" s="43"/>
      <c r="H9" s="43"/>
      <c r="I9" s="42">
        <f>D$35*W9</f>
        <v>5.32017696</v>
      </c>
      <c r="J9" s="42">
        <f>I9*V9</f>
        <v>22.3689048866223</v>
      </c>
      <c r="K9" s="42">
        <f>I9*X9</f>
        <v>0.171028817867596</v>
      </c>
      <c r="L9" s="42">
        <f>((D$2+D$3+D$4)*AA9)</f>
        <v>11.8502384</v>
      </c>
      <c r="M9" s="42">
        <f>L9*Y9</f>
        <v>9.515741435200001</v>
      </c>
      <c r="N9" s="42">
        <f>M9*Z9</f>
        <v>69.1385459136611</v>
      </c>
      <c r="O9" s="42">
        <f>M9*AH9</f>
        <v>0.413306923242837</v>
      </c>
      <c r="P9" s="44"/>
      <c r="Q9" s="50"/>
      <c r="R9" s="50"/>
      <c r="S9" s="43"/>
      <c r="T9" s="50"/>
      <c r="U9" s="50"/>
      <c r="V9" s="47">
        <v>4.20454151333761</v>
      </c>
      <c r="W9" s="45">
        <f>(AF9/SUM(AF$2:AF$20))*0.98</f>
        <v>0.01176</v>
      </c>
      <c r="X9" s="46">
        <v>0.032147204717716</v>
      </c>
      <c r="Y9" s="46">
        <v>0.803</v>
      </c>
      <c r="Z9" s="47">
        <v>7.26570245571284</v>
      </c>
      <c r="AA9" s="45">
        <f>(AG9/SUM(AG$6:AG$25))*0.98</f>
        <v>0.0196</v>
      </c>
      <c r="AB9" s="45">
        <v>0.0370873197693104</v>
      </c>
      <c r="AC9" s="45">
        <f>(AH9/SUM(AH$6:AH$25))*0.98</f>
        <v>0.0492658399231447</v>
      </c>
      <c r="AD9" s="44"/>
      <c r="AE9" s="50"/>
      <c r="AF9" s="46">
        <v>0.012</v>
      </c>
      <c r="AG9" s="57">
        <v>0.02</v>
      </c>
      <c r="AH9" s="57">
        <v>0.0434340220420407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12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0.00147042112341308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12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91</v>
      </c>
      <c r="B13" t="s" s="40">
        <v>381</v>
      </c>
      <c r="C13" s="41">
        <f>VLOOKUP($AN$1,'DST'!C1:D66,2,FALSE)</f>
        <v>12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137.46276544</v>
      </c>
      <c r="M13" s="42">
        <f>L13*Y13</f>
        <v>84.12721244927999</v>
      </c>
      <c r="N13" s="42">
        <f>M13*Z13</f>
        <v>1052.564409957340</v>
      </c>
      <c r="O13" s="42">
        <f>M13*AH13</f>
        <v>7.38305988773813</v>
      </c>
      <c r="P13" s="44"/>
      <c r="Q13" s="50"/>
      <c r="R13" s="50"/>
      <c r="S13" s="43"/>
      <c r="T13" s="50"/>
      <c r="U13" s="50"/>
      <c r="V13" s="47">
        <v>4.68</v>
      </c>
      <c r="W13" s="45">
        <f>(AF13/SUM(AF$2:AF$20))*0.98</f>
        <v>0</v>
      </c>
      <c r="X13" s="46">
        <v>0.00617283950617284</v>
      </c>
      <c r="Y13" s="46">
        <v>0.612</v>
      </c>
      <c r="Z13" s="47">
        <v>12.5115807277214</v>
      </c>
      <c r="AA13" s="45">
        <f>(AG13/SUM(AG$6:AG$25))*0.98</f>
        <v>0.22736</v>
      </c>
      <c r="AB13" s="45">
        <v>0.143847199117292</v>
      </c>
      <c r="AC13" s="45">
        <f>(AH13/SUM(AH$6:AH$25))*0.98</f>
        <v>0.09954414858461449</v>
      </c>
      <c r="AD13" s="44"/>
      <c r="AE13" s="50"/>
      <c r="AF13" s="46">
        <v>0</v>
      </c>
      <c r="AG13" s="57">
        <v>0.232</v>
      </c>
      <c r="AH13" s="57">
        <v>0.0877606623681885</v>
      </c>
      <c r="AI13" s="51"/>
      <c r="AJ13" s="18"/>
      <c r="AK13" s="18"/>
      <c r="AL13" s="18"/>
      <c r="AM13" s="18"/>
      <c r="AN13" s="52"/>
    </row>
    <row r="14" ht="13.75" customHeight="1">
      <c r="A14" t="s" s="39">
        <v>220</v>
      </c>
      <c r="B14" t="s" s="40">
        <v>381</v>
      </c>
      <c r="C14" s="41">
        <f>VLOOKUP($AN$1,'DST'!C1:D66,2,FALSE)</f>
        <v>12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109.02219328</v>
      </c>
      <c r="M14" s="42">
        <f>L14*Y14</f>
        <v>64.3230940352</v>
      </c>
      <c r="N14" s="42">
        <f>M14*Z14</f>
        <v>896.903685141872</v>
      </c>
      <c r="O14" s="42">
        <f>M14*AH14</f>
        <v>6.13608587325344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0.009345794392523371</v>
      </c>
      <c r="Y14" s="46">
        <v>0.59</v>
      </c>
      <c r="Z14" s="47">
        <v>13.9437273438845</v>
      </c>
      <c r="AA14" s="45">
        <f>(AG14/SUM(AG$6:AG$25))*0.98</f>
        <v>0.18032</v>
      </c>
      <c r="AB14" s="45">
        <v>0.140163188449577</v>
      </c>
      <c r="AC14" s="45">
        <f>(AH14/SUM(AH$6:AH$25))*0.98</f>
        <v>0.108203260193251</v>
      </c>
      <c r="AD14" s="44"/>
      <c r="AE14" s="50"/>
      <c r="AF14" s="46">
        <v>0</v>
      </c>
      <c r="AG14" s="57">
        <v>0.184</v>
      </c>
      <c r="AH14" s="57">
        <v>0.0953947561958936</v>
      </c>
      <c r="AI14" s="51"/>
      <c r="AJ14" s="18"/>
      <c r="AK14" s="18"/>
      <c r="AL14" s="18"/>
      <c r="AM14" s="18"/>
      <c r="AN14" s="52"/>
    </row>
    <row r="15" ht="13.75" customHeight="1">
      <c r="A15" t="s" s="39">
        <v>311</v>
      </c>
      <c r="B15" t="s" s="40">
        <v>381</v>
      </c>
      <c r="C15" s="41">
        <f>VLOOKUP($AN$1,'DST'!C1:D66,2,FALSE)</f>
        <v>12</v>
      </c>
      <c r="D15" s="43"/>
      <c r="E15" s="43"/>
      <c r="F15" s="43"/>
      <c r="G15" s="43"/>
      <c r="H15" s="43"/>
      <c r="I15" s="42">
        <f>D$35*W15</f>
        <v>4.4334808</v>
      </c>
      <c r="J15" s="42">
        <f>I15*V15</f>
        <v>24.960496904</v>
      </c>
      <c r="K15" s="42">
        <f>I15*X15</f>
        <v>0.0307518645937842</v>
      </c>
      <c r="L15" s="42">
        <f>((D$2+D$3+D$4)*AA15)</f>
        <v>72.28645424</v>
      </c>
      <c r="M15" s="42">
        <f>L15*Y15</f>
        <v>45.829611988160</v>
      </c>
      <c r="N15" s="42">
        <f>M15*Z15</f>
        <v>548.611080233318</v>
      </c>
      <c r="O15" s="42">
        <f>M15*AH15</f>
        <v>3.76749784419243</v>
      </c>
      <c r="P15" s="44"/>
      <c r="Q15" s="50"/>
      <c r="R15" s="50"/>
      <c r="S15" s="43"/>
      <c r="T15" s="50"/>
      <c r="U15" s="50"/>
      <c r="V15" s="47">
        <v>5.63</v>
      </c>
      <c r="W15" s="45">
        <f>(AF15/SUM(AF$2:AF$20))*0.98</f>
        <v>0.0098</v>
      </c>
      <c r="X15" s="46">
        <v>0.00693628008804824</v>
      </c>
      <c r="Y15" s="46">
        <v>0.634</v>
      </c>
      <c r="Z15" s="47">
        <v>11.9706682302929</v>
      </c>
      <c r="AA15" s="45">
        <f>(AG15/SUM(AG$6:AG$25))*0.98</f>
        <v>0.11956</v>
      </c>
      <c r="AB15" s="45">
        <v>0.00335631359475188</v>
      </c>
      <c r="AC15" s="45">
        <f>(AH15/SUM(AH$6:AH$25))*0.98</f>
        <v>0.0932443822576367</v>
      </c>
      <c r="AD15" s="44"/>
      <c r="AE15" s="50"/>
      <c r="AF15" s="46">
        <v>0.01</v>
      </c>
      <c r="AG15" s="57">
        <v>0.122</v>
      </c>
      <c r="AH15" s="57">
        <v>0.08220662756572659</v>
      </c>
      <c r="AI15" s="51"/>
      <c r="AJ15" s="18"/>
      <c r="AK15" s="18"/>
      <c r="AL15" s="18"/>
      <c r="AM15" s="18"/>
      <c r="AN15" s="52"/>
    </row>
    <row r="16" ht="13.75" customHeight="1">
      <c r="A16" t="s" s="39">
        <v>350</v>
      </c>
      <c r="B16" t="s" s="40">
        <v>381</v>
      </c>
      <c r="C16" s="41">
        <f>VLOOKUP($AN$1,'DST'!C1:D66,2,FALSE)</f>
        <v>12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30.21810792</v>
      </c>
      <c r="M16" s="42">
        <f>L16*Y16</f>
        <v>18.191300967840</v>
      </c>
      <c r="N16" s="42">
        <f>M16*Z16</f>
        <v>235.772036358101</v>
      </c>
      <c r="O16" s="42">
        <f>M16*AH16</f>
        <v>1.63125059897384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0.602</v>
      </c>
      <c r="Z16" s="47">
        <v>12.9607023035305</v>
      </c>
      <c r="AA16" s="45">
        <f>(AG16/SUM(AG$6:AG$25))*0.98</f>
        <v>0.04998</v>
      </c>
      <c r="AB16" s="45">
        <v>0.109089690254711</v>
      </c>
      <c r="AC16" s="45">
        <f>(AH16/SUM(AH$6:AH$25))*0.98</f>
        <v>0.101712134639896</v>
      </c>
      <c r="AD16" s="44"/>
      <c r="AE16" s="50"/>
      <c r="AF16" s="46">
        <v>0</v>
      </c>
      <c r="AG16" s="57">
        <v>0.051</v>
      </c>
      <c r="AH16" s="57">
        <v>0.08967201421479951</v>
      </c>
      <c r="AI16" s="51"/>
      <c r="AJ16" s="18"/>
      <c r="AK16" s="18"/>
      <c r="AL16" s="18"/>
      <c r="AM16" s="18"/>
      <c r="AN16" s="52"/>
    </row>
    <row r="17" ht="13.75" customHeight="1">
      <c r="A17" t="s" s="39">
        <v>461</v>
      </c>
      <c r="B17" t="s" s="40">
        <v>381</v>
      </c>
      <c r="C17" s="41">
        <f>VLOOKUP($AN$1,'DST'!C1:D66,2,FALSE)</f>
        <v>12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13.62777416</v>
      </c>
      <c r="M17" s="42">
        <f>L17*Y17</f>
        <v>8.176664496000001</v>
      </c>
      <c r="N17" s="42">
        <f>M17*Z17</f>
        <v>93.0994173400456</v>
      </c>
      <c r="O17" s="42">
        <f>M17*AH17</f>
        <v>0.668306454740252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</v>
      </c>
      <c r="Z17" s="47">
        <v>11.3859896520873</v>
      </c>
      <c r="AA17" s="45">
        <f>(AG17/SUM(AG$6:AG$25))*0.98</f>
        <v>0.02254</v>
      </c>
      <c r="AB17" s="45">
        <v>0.07080723392728749</v>
      </c>
      <c r="AC17" s="45">
        <f>(AH17/SUM(AH$6:AH$25))*0.98</f>
        <v>0.0927075964185633</v>
      </c>
      <c r="AD17" s="44"/>
      <c r="AE17" s="50"/>
      <c r="AF17" s="46">
        <v>0</v>
      </c>
      <c r="AG17" s="57">
        <v>0.023</v>
      </c>
      <c r="AH17" s="57">
        <v>0.08173338346793919</v>
      </c>
      <c r="AI17" s="51"/>
      <c r="AJ17" s="18"/>
      <c r="AK17" s="18"/>
      <c r="AL17" s="18"/>
      <c r="AM17" s="18"/>
      <c r="AN17" s="52"/>
    </row>
    <row r="18" ht="13.75" customHeight="1">
      <c r="A18" t="s" s="39">
        <v>462</v>
      </c>
      <c r="B18" t="s" s="40">
        <v>381</v>
      </c>
      <c r="C18" s="41">
        <f>VLOOKUP($AN$1,'DST'!C1:D66,2,FALSE)</f>
        <v>12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20.7379172</v>
      </c>
      <c r="M18" s="42">
        <f>L18*Y18</f>
        <v>12.6086536576</v>
      </c>
      <c r="N18" s="42">
        <f>M18*Z18</f>
        <v>146.107099491036</v>
      </c>
      <c r="O18" s="42">
        <f>M18*AH18</f>
        <v>1.11899315518758</v>
      </c>
      <c r="P18" s="44"/>
      <c r="Q18" s="50"/>
      <c r="R18" s="50"/>
      <c r="S18" s="43"/>
      <c r="T18" s="50"/>
      <c r="U18" s="50"/>
      <c r="V18" s="47">
        <v>5.34</v>
      </c>
      <c r="W18" s="45">
        <f>(AF18/SUM(AF$2:AF$20))*0.98</f>
        <v>0</v>
      </c>
      <c r="X18" s="46">
        <v>0.00719424460431655</v>
      </c>
      <c r="Y18" s="46">
        <v>0.608</v>
      </c>
      <c r="Z18" s="47">
        <v>11.5878430369105</v>
      </c>
      <c r="AA18" s="45">
        <f>(AG18/SUM(AG$6:AG$25))*0.98</f>
        <v>0.0343</v>
      </c>
      <c r="AB18" s="45">
        <v>0.122000807364622</v>
      </c>
      <c r="AC18" s="45">
        <f>(AH18/SUM(AH$6:AH$25))*0.98</f>
        <v>0.100664086908477</v>
      </c>
      <c r="AD18" s="44"/>
      <c r="AE18" s="50"/>
      <c r="AF18" s="46">
        <v>0</v>
      </c>
      <c r="AG18" s="57">
        <v>0.035</v>
      </c>
      <c r="AH18" s="57">
        <v>0.08874802858218681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12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0.0153604338203603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12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138</v>
      </c>
      <c r="B22" t="s" s="40">
        <v>385</v>
      </c>
      <c r="C22" s="41">
        <f>VLOOKUP($AN$1,'DST'!C1:D66,2,FALSE)</f>
        <v>12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67.54635888</v>
      </c>
      <c r="M22" s="42">
        <f>L22*Y22</f>
        <v>47.822822087040</v>
      </c>
      <c r="N22" s="42">
        <f>M22*Z22</f>
        <v>480.808301741301</v>
      </c>
      <c r="O22" s="42">
        <f>M22*AH22</f>
        <v>3.3475975460928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0.708</v>
      </c>
      <c r="Z22" s="47">
        <v>10.0539508284602</v>
      </c>
      <c r="AA22" s="45">
        <f>(AG22/SUM(AG$6:AG$25))*0.98</f>
        <v>0.11172</v>
      </c>
      <c r="AB22" s="45">
        <v>0.09139746347942609</v>
      </c>
      <c r="AC22" s="45">
        <f>(AH22/SUM(AH$6:AH$25))*0.98</f>
        <v>0.0793987899919134</v>
      </c>
      <c r="AD22" s="44"/>
      <c r="AE22" s="50"/>
      <c r="AF22" s="50"/>
      <c r="AG22" s="57">
        <v>0.114</v>
      </c>
      <c r="AH22" s="57">
        <v>0.07000000000000001</v>
      </c>
      <c r="AI22" s="51"/>
      <c r="AJ22" s="18"/>
      <c r="AK22" s="18"/>
      <c r="AL22" s="18"/>
      <c r="AM22" s="18"/>
      <c r="AN22" s="52"/>
    </row>
    <row r="23" ht="13.75" customHeight="1">
      <c r="A23" t="s" s="39">
        <v>230</v>
      </c>
      <c r="B23" t="s" s="40">
        <v>385</v>
      </c>
      <c r="C23" s="41">
        <f>VLOOKUP($AN$1,'DST'!C1:D66,2,FALSE)</f>
        <v>12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30.21810792</v>
      </c>
      <c r="M23" s="42">
        <f>L23*Y23</f>
        <v>20.6994039252</v>
      </c>
      <c r="N23" s="42">
        <f>M23*Z23</f>
        <v>207.803915321129</v>
      </c>
      <c r="O23" s="42">
        <f>M23*AH23</f>
        <v>1.4903570826144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0.6850000000000001</v>
      </c>
      <c r="Z23" s="47">
        <v>10.0391255744395</v>
      </c>
      <c r="AA23" s="45">
        <f>(AG23/SUM(AG$6:AG$25))*0.98</f>
        <v>0.04998</v>
      </c>
      <c r="AB23" s="45">
        <v>0.0413225302148495</v>
      </c>
      <c r="AC23" s="45">
        <f>(AH23/SUM(AH$6:AH$25))*0.98</f>
        <v>0.0816673268488252</v>
      </c>
      <c r="AD23" s="44"/>
      <c r="AE23" s="50"/>
      <c r="AF23" s="50"/>
      <c r="AG23" s="57">
        <v>0.051</v>
      </c>
      <c r="AH23" s="57">
        <v>0.07199999999999999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12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0.0422313440656209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12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0.0305345816683397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1057</v>
      </c>
      <c r="E29" s="81">
        <v>0.572</v>
      </c>
      <c r="F29" s="82">
        <f>1-E29</f>
        <v>0.428</v>
      </c>
      <c r="G29" s="83">
        <v>4.25</v>
      </c>
      <c r="H29" s="84">
        <v>0.036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604.604</v>
      </c>
      <c r="E32" s="91">
        <f>SUM(E2:E4)</f>
        <v>392.725260685587</v>
      </c>
      <c r="F32" s="91">
        <f>SUM(F2:F4)</f>
        <v>4341.052701620190</v>
      </c>
      <c r="G32" s="91">
        <f>SUM(G2:G4)</f>
        <v>30.1837800077481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452.396</v>
      </c>
      <c r="E35" s="91">
        <f>D35*G29</f>
        <v>1922.683</v>
      </c>
      <c r="F35" s="91">
        <f>D35*H29</f>
        <v>16.286256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443.34808</v>
      </c>
      <c r="E38" s="42">
        <f>SUM(J2:J4,J6:J11,J13:J20)</f>
        <v>1914.089611414790</v>
      </c>
      <c r="F38" s="42">
        <f>SUM(K2:K4,K6:K11,K13:K20)</f>
        <v>16.2648432015045</v>
      </c>
      <c r="G38" s="42">
        <f>SUM(L6:L11,L13:L20,L22:L25)</f>
        <v>592.51192</v>
      </c>
      <c r="H38" s="42">
        <f>SUM(M6:M11,M13:M20,M22:M25)</f>
        <v>389.151756353360</v>
      </c>
      <c r="I38" s="42">
        <f>SUM(N6:N11,N13:N20,N22:N25)</f>
        <v>4340.097814568710</v>
      </c>
      <c r="J38" s="42">
        <f>SUM(O6:O11,O13:O20,O22:O25)</f>
        <v>30.1485726433585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9.04792</v>
      </c>
      <c r="E39" s="42">
        <f>E35-E38</f>
        <v>8.593388585210</v>
      </c>
      <c r="F39" s="42">
        <f>F35-F38</f>
        <v>0.0214127984955</v>
      </c>
      <c r="G39" s="42">
        <f>SUM(D2:D4)-G38</f>
        <v>12.09208</v>
      </c>
      <c r="H39" s="42">
        <f>E32-H38</f>
        <v>3.573504332227</v>
      </c>
      <c r="I39" s="42">
        <f>F32-I38</f>
        <v>0.954887051480</v>
      </c>
      <c r="J39" s="42">
        <f>G32-J38</f>
        <v>0.0352073643896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32" priority="1" operator="greaterThan" stopIfTrue="1">
      <formula>1</formula>
    </cfRule>
  </conditionalFormatting>
  <conditionalFormatting sqref="D39:J39">
    <cfRule type="cellIs" dxfId="3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5" customWidth="1"/>
    <col min="2" max="15" width="8.8125" style="125" customWidth="1"/>
    <col min="16" max="16" width="4.8125" style="125" customWidth="1"/>
    <col min="17" max="27" width="8.8125" style="125" customWidth="1"/>
    <col min="28" max="28" hidden="1" width="8.8" style="125" customWidth="1"/>
    <col min="29" max="29" width="8.8125" style="125" customWidth="1"/>
    <col min="30" max="30" width="4.8125" style="125" customWidth="1"/>
    <col min="31" max="40" width="8.8125" style="125" customWidth="1"/>
    <col min="41" max="16384" width="8.8125" style="125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19</v>
      </c>
    </row>
    <row r="2" ht="13.75" customHeight="1">
      <c r="A2" t="s" s="39">
        <v>18</v>
      </c>
      <c r="B2" t="s" s="40">
        <v>378</v>
      </c>
      <c r="C2" s="41">
        <f>VLOOKUP($AN$1,'DST'!C1:D66,2,FALSE)</f>
        <v>5</v>
      </c>
      <c r="D2" s="42">
        <f>D$32*Q2</f>
        <v>557.84736</v>
      </c>
      <c r="E2" s="42">
        <f>D2*R2</f>
        <v>366.202201216057</v>
      </c>
      <c r="F2" s="42">
        <f>E2*S2</f>
        <v>4243.844792051030</v>
      </c>
      <c r="G2" s="42">
        <f>D2*T2</f>
        <v>25.6472370416425</v>
      </c>
      <c r="H2" s="42">
        <f>E2*U2</f>
        <v>7.28495147905962</v>
      </c>
      <c r="I2" s="42">
        <f>D$35*W2</f>
        <v>127.9718496</v>
      </c>
      <c r="J2" s="42">
        <f>I2*V2</f>
        <v>563.07613824</v>
      </c>
      <c r="K2" s="42">
        <f>I2*X2</f>
        <v>9.7258605696</v>
      </c>
      <c r="L2" s="43"/>
      <c r="M2" s="43"/>
      <c r="N2" s="43"/>
      <c r="O2" s="43"/>
      <c r="P2" s="44"/>
      <c r="Q2" s="45">
        <f>(AE2/SUM(AE$2:AE$25))</f>
        <v>0.98</v>
      </c>
      <c r="R2" s="46">
        <v>0.656455918723102</v>
      </c>
      <c r="S2" s="47">
        <v>11.5888019732224</v>
      </c>
      <c r="T2" s="46">
        <v>0.0459753668846663</v>
      </c>
      <c r="U2" s="46">
        <v>0.0198932487430941</v>
      </c>
      <c r="V2" s="47">
        <v>4.4</v>
      </c>
      <c r="W2" s="45">
        <f>(AF2/SUM(AF$2:AF$20))*0.98</f>
        <v>0.2597</v>
      </c>
      <c r="X2" s="46">
        <v>0.076</v>
      </c>
      <c r="Y2" s="48"/>
      <c r="Z2" s="49"/>
      <c r="AA2" s="48"/>
      <c r="AB2" s="48"/>
      <c r="AC2" s="48"/>
      <c r="AD2" s="44"/>
      <c r="AE2" s="46">
        <v>0.98</v>
      </c>
      <c r="AF2" s="46">
        <v>0.265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463</v>
      </c>
      <c r="B3" t="s" s="40">
        <v>378</v>
      </c>
      <c r="C3" s="41">
        <f>VLOOKUP($AN$1,'DST'!C1:D66,2,FALSE)</f>
        <v>5</v>
      </c>
      <c r="D3" s="42">
        <f>D$32*Q3</f>
        <v>11.38464</v>
      </c>
      <c r="E3" s="42">
        <f>D3*R3</f>
        <v>7.39644168964804</v>
      </c>
      <c r="F3" s="42">
        <f>E3*S3</f>
        <v>80.7043240550457</v>
      </c>
      <c r="G3" s="42">
        <f>D3*T3</f>
        <v>0.496719903027669</v>
      </c>
      <c r="H3" s="42">
        <f>E3*U3</f>
        <v>0.190258436661867</v>
      </c>
      <c r="I3" s="42">
        <f>D$35*W3</f>
        <v>2.4145632</v>
      </c>
      <c r="J3" s="42">
        <f>I3*V3</f>
        <v>8.41684166116306</v>
      </c>
      <c r="K3" s="42">
        <f>I3*X3</f>
        <v>0.0693601727848865</v>
      </c>
      <c r="L3" s="43"/>
      <c r="M3" s="43"/>
      <c r="N3" s="43"/>
      <c r="O3" s="43"/>
      <c r="P3" s="44"/>
      <c r="Q3" s="45">
        <f>(AE3/SUM(AE$2:AE$25))</f>
        <v>0.02</v>
      </c>
      <c r="R3" s="46">
        <v>0.649686040985753</v>
      </c>
      <c r="S3" s="47">
        <v>10.911236435217</v>
      </c>
      <c r="T3" s="46">
        <v>0.0436307079563051</v>
      </c>
      <c r="U3" s="46">
        <v>0.0257229685090535</v>
      </c>
      <c r="V3" s="47">
        <v>3.48586512921387</v>
      </c>
      <c r="W3" s="45">
        <f>(AF3/SUM(AF$2:AF$20))*0.98</f>
        <v>0.0049</v>
      </c>
      <c r="X3" s="46">
        <v>0.0287257640574024</v>
      </c>
      <c r="Y3" s="48"/>
      <c r="Z3" s="49"/>
      <c r="AA3" s="48"/>
      <c r="AB3" s="48"/>
      <c r="AC3" s="48"/>
      <c r="AD3" s="44"/>
      <c r="AE3" s="46">
        <v>0.02</v>
      </c>
      <c r="AF3" s="46">
        <v>0.005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5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48</v>
      </c>
      <c r="B6" t="s" s="40">
        <v>380</v>
      </c>
      <c r="C6" s="41">
        <f>VLOOKUP($AN$1,'DST'!C1:D66,2,FALSE)</f>
        <v>5</v>
      </c>
      <c r="D6" s="43"/>
      <c r="E6" s="43"/>
      <c r="F6" s="43"/>
      <c r="G6" s="43"/>
      <c r="H6" s="43"/>
      <c r="I6" s="42">
        <f>D$35*W6</f>
        <v>251.1145728</v>
      </c>
      <c r="J6" s="42">
        <f>I6*V6</f>
        <v>1107.415266048</v>
      </c>
      <c r="K6" s="42">
        <f>I6*X6</f>
        <v>9.5423537664</v>
      </c>
      <c r="L6" s="42">
        <f>((D$2+D$3+D$4)*AA6)</f>
        <v>63.59459904</v>
      </c>
      <c r="M6" s="42">
        <f>L6*Y6</f>
        <v>48.459084468480</v>
      </c>
      <c r="N6" s="42">
        <f>M6*Z6</f>
        <v>358.542827979195</v>
      </c>
      <c r="O6" s="42">
        <f>M6*AH6</f>
        <v>2.27757697001856</v>
      </c>
      <c r="P6" s="44"/>
      <c r="Q6" s="50"/>
      <c r="R6" s="50"/>
      <c r="S6" s="43"/>
      <c r="T6" s="50"/>
      <c r="U6" s="50"/>
      <c r="V6" s="47">
        <v>4.41</v>
      </c>
      <c r="W6" s="45">
        <f>(AF6/SUM(AF$2:AF$20))*0.98</f>
        <v>0.5096000000000001</v>
      </c>
      <c r="X6" s="46">
        <v>0.038</v>
      </c>
      <c r="Y6" s="46">
        <v>0.762</v>
      </c>
      <c r="Z6" s="47">
        <v>7.39887746357254</v>
      </c>
      <c r="AA6" s="45">
        <f>(AG6/SUM(AG$6:AG$25))*0.98</f>
        <v>0.11172</v>
      </c>
      <c r="AB6" s="45">
        <v>0.09699348676241169</v>
      </c>
      <c r="AC6" s="45">
        <f>(AH6/SUM(AH$6:AH$25))*0.98</f>
        <v>0.06659023851753849</v>
      </c>
      <c r="AD6" s="44"/>
      <c r="AE6" s="50"/>
      <c r="AF6" s="46">
        <v>0.52</v>
      </c>
      <c r="AG6" s="57">
        <v>0.114</v>
      </c>
      <c r="AH6" s="57">
        <v>0.047</v>
      </c>
      <c r="AI6" s="51"/>
      <c r="AJ6" s="18"/>
      <c r="AK6" s="18"/>
      <c r="AL6" s="18"/>
      <c r="AM6" s="18"/>
      <c r="AN6" s="52"/>
    </row>
    <row r="7" ht="13.75" customHeight="1">
      <c r="A7" t="s" s="39">
        <v>266</v>
      </c>
      <c r="B7" t="s" s="40">
        <v>380</v>
      </c>
      <c r="C7" s="41">
        <f>VLOOKUP($AN$1,'DST'!C1:D66,2,FALSE)</f>
        <v>5</v>
      </c>
      <c r="D7" s="43"/>
      <c r="E7" s="43"/>
      <c r="F7" s="43"/>
      <c r="G7" s="43"/>
      <c r="H7" s="43"/>
      <c r="I7" s="42">
        <f>D$35*W7</f>
        <v>62.7786432</v>
      </c>
      <c r="J7" s="42">
        <f>I7*V7</f>
        <v>267.746461204135</v>
      </c>
      <c r="K7" s="42">
        <f>I7*X7</f>
        <v>2.197252512</v>
      </c>
      <c r="L7" s="42">
        <f>((D$2+D$3+D$4)*AA7)</f>
        <v>28.45021536</v>
      </c>
      <c r="M7" s="42">
        <f>L7*Y7</f>
        <v>21.166960227840</v>
      </c>
      <c r="N7" s="42">
        <f>M7*Z7</f>
        <v>154.492313112589</v>
      </c>
      <c r="O7" s="42">
        <f>M7*AH7</f>
        <v>0.6350088068352</v>
      </c>
      <c r="P7" s="44"/>
      <c r="Q7" s="50"/>
      <c r="R7" s="50"/>
      <c r="S7" s="43"/>
      <c r="T7" s="50"/>
      <c r="U7" s="50"/>
      <c r="V7" s="47">
        <v>4.26492908346472</v>
      </c>
      <c r="W7" s="45">
        <f>(AF7/SUM(AF$2:AF$20))*0.98</f>
        <v>0.1274</v>
      </c>
      <c r="X7" s="46">
        <v>0.035</v>
      </c>
      <c r="Y7" s="46">
        <v>0.744</v>
      </c>
      <c r="Z7" s="47">
        <v>7.29874821181892</v>
      </c>
      <c r="AA7" s="45">
        <f>(AG7/SUM(AG$6:AG$25))*0.98</f>
        <v>0.04998</v>
      </c>
      <c r="AB7" s="45">
        <v>0.0416655568119625</v>
      </c>
      <c r="AC7" s="45">
        <f>(AH7/SUM(AH$6:AH$25))*0.98</f>
        <v>0.0425044075643863</v>
      </c>
      <c r="AD7" s="44"/>
      <c r="AE7" s="50"/>
      <c r="AF7" s="46">
        <v>0.13</v>
      </c>
      <c r="AG7" s="57">
        <v>0.051</v>
      </c>
      <c r="AH7" s="57">
        <v>0.03</v>
      </c>
      <c r="AI7" s="51"/>
      <c r="AJ7" s="18"/>
      <c r="AK7" s="18"/>
      <c r="AL7" s="18"/>
      <c r="AM7" s="18"/>
      <c r="AN7" s="52"/>
    </row>
    <row r="8" ht="13.75" customHeight="1">
      <c r="A8" t="s" s="39">
        <v>282</v>
      </c>
      <c r="B8" t="s" s="40">
        <v>380</v>
      </c>
      <c r="C8" s="41">
        <f>VLOOKUP($AN$1,'DST'!C1:D66,2,FALSE)</f>
        <v>5</v>
      </c>
      <c r="D8" s="43"/>
      <c r="E8" s="43"/>
      <c r="F8" s="43"/>
      <c r="G8" s="43"/>
      <c r="H8" s="43"/>
      <c r="I8" s="42">
        <f>D$35*W8</f>
        <v>33.8038848</v>
      </c>
      <c r="J8" s="42">
        <f>I8*V8</f>
        <v>144.261131565029</v>
      </c>
      <c r="K8" s="42">
        <f>I8*X8</f>
        <v>1.34566617189981</v>
      </c>
      <c r="L8" s="42">
        <f>((D$2+D$3+D$4)*AA8)</f>
        <v>12.27264192</v>
      </c>
      <c r="M8" s="42">
        <f>L8*Y8</f>
        <v>9.081755020799999</v>
      </c>
      <c r="N8" s="42">
        <f>M8*Z8</f>
        <v>69.86761524503829</v>
      </c>
      <c r="O8" s="42">
        <f>M8*AH8</f>
        <v>0.3451066907904</v>
      </c>
      <c r="P8" s="44"/>
      <c r="Q8" s="50"/>
      <c r="R8" s="50"/>
      <c r="S8" s="43"/>
      <c r="T8" s="50"/>
      <c r="U8" s="50"/>
      <c r="V8" s="47">
        <v>4.2675903204187</v>
      </c>
      <c r="W8" s="45">
        <f>(AF8/SUM(AF$2:AF$20))*0.98</f>
        <v>0.06859999999999999</v>
      </c>
      <c r="X8" s="46">
        <v>0.0398080333033146</v>
      </c>
      <c r="Y8" s="46">
        <v>0.74</v>
      </c>
      <c r="Z8" s="47">
        <v>7.69318431129446</v>
      </c>
      <c r="AA8" s="45">
        <f>(AG8/SUM(AG$6:AG$25))*0.98</f>
        <v>0.02156</v>
      </c>
      <c r="AB8" s="45">
        <v>0.0468076226271802</v>
      </c>
      <c r="AC8" s="45">
        <f>(AH8/SUM(AH$6:AH$25))*0.98</f>
        <v>0.0538389162482226</v>
      </c>
      <c r="AD8" s="44"/>
      <c r="AE8" s="50"/>
      <c r="AF8" s="46">
        <v>0.07000000000000001</v>
      </c>
      <c r="AG8" s="57">
        <v>0.022</v>
      </c>
      <c r="AH8" s="57">
        <v>0.038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5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0.0260782011293559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5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0.00054516741920818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5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114"/>
      <c r="B12" s="106"/>
      <c r="C12" s="1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106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62</v>
      </c>
      <c r="B13" t="s" s="40">
        <v>381</v>
      </c>
      <c r="C13" s="41">
        <f>VLOOKUP($AN$1,'DST'!C1:D66,2,FALSE)</f>
        <v>5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142.80892416</v>
      </c>
      <c r="M13" s="42">
        <f>L13*Y13</f>
        <v>90.112431144960</v>
      </c>
      <c r="N13" s="42">
        <f>M13*Z13</f>
        <v>1286.805516750030</v>
      </c>
      <c r="O13" s="42">
        <f>M13*AH13</f>
        <v>8.20023123419136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0.631</v>
      </c>
      <c r="Z13" s="47">
        <v>14.28</v>
      </c>
      <c r="AA13" s="45">
        <f>(AG13/SUM(AG$6:AG$25))*0.98</f>
        <v>0.25088</v>
      </c>
      <c r="AB13" s="45">
        <v>0.182640705646471</v>
      </c>
      <c r="AC13" s="45">
        <f>(AH13/SUM(AH$6:AH$25))*0.98</f>
        <v>0.128930036278638</v>
      </c>
      <c r="AD13" s="44"/>
      <c r="AE13" s="50"/>
      <c r="AF13" s="46">
        <v>0</v>
      </c>
      <c r="AG13" s="57">
        <v>0.256</v>
      </c>
      <c r="AH13" s="57">
        <v>0.091</v>
      </c>
      <c r="AI13" s="51"/>
      <c r="AJ13" s="18"/>
      <c r="AK13" s="18"/>
      <c r="AL13" s="18"/>
      <c r="AM13" s="18"/>
      <c r="AN13" s="52"/>
    </row>
    <row r="14" ht="13.75" customHeight="1">
      <c r="A14" t="s" s="39">
        <v>129</v>
      </c>
      <c r="B14" t="s" s="40">
        <v>381</v>
      </c>
      <c r="C14" s="41">
        <f>VLOOKUP($AN$1,'DST'!C1:D66,2,FALSE)</f>
        <v>5</v>
      </c>
      <c r="D14" s="43"/>
      <c r="E14" s="43"/>
      <c r="F14" s="43"/>
      <c r="G14" s="43"/>
      <c r="H14" s="43"/>
      <c r="I14" s="42">
        <f>D$35*W14</f>
        <v>4.8291264</v>
      </c>
      <c r="J14" s="42">
        <f>I14*V14</f>
        <v>24.242214528</v>
      </c>
      <c r="K14" s="42">
        <f>I14*X14</f>
        <v>0.0144296605577689</v>
      </c>
      <c r="L14" s="42">
        <f>((D$2+D$3+D$4)*AA14)</f>
        <v>128.86274016</v>
      </c>
      <c r="M14" s="42">
        <f>L14*Y14</f>
        <v>84.01850658431999</v>
      </c>
      <c r="N14" s="42">
        <f>M14*Z14</f>
        <v>1135.930209020010</v>
      </c>
      <c r="O14" s="42">
        <f>M14*AH14</f>
        <v>7.08456518513908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0.0098</v>
      </c>
      <c r="X14" s="46">
        <v>0.00298804780876494</v>
      </c>
      <c r="Y14" s="46">
        <v>0.652</v>
      </c>
      <c r="Z14" s="47">
        <v>13.52</v>
      </c>
      <c r="AA14" s="45">
        <f>(AG14/SUM(AG$6:AG$25))*0.98</f>
        <v>0.22638</v>
      </c>
      <c r="AB14" s="45">
        <v>0.142154818355051</v>
      </c>
      <c r="AC14" s="45">
        <f>(AH14/SUM(AH$6:AH$25))*0.98</f>
        <v>0.119467824525623</v>
      </c>
      <c r="AD14" s="44"/>
      <c r="AE14" s="50"/>
      <c r="AF14" s="46">
        <v>0.01</v>
      </c>
      <c r="AG14" s="57">
        <v>0.231</v>
      </c>
      <c r="AH14" s="57">
        <v>0.08432148431523349</v>
      </c>
      <c r="AI14" s="51"/>
      <c r="AJ14" s="18"/>
      <c r="AK14" s="18"/>
      <c r="AL14" s="18"/>
      <c r="AM14" s="18"/>
      <c r="AN14" s="52"/>
    </row>
    <row r="15" ht="13.75" customHeight="1">
      <c r="A15" t="s" s="39">
        <v>327</v>
      </c>
      <c r="B15" t="s" s="40">
        <v>381</v>
      </c>
      <c r="C15" s="41">
        <f>VLOOKUP($AN$1,'DST'!C1:D66,2,FALSE)</f>
        <v>5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39.60716256</v>
      </c>
      <c r="M15" s="42">
        <f>L15*Y15</f>
        <v>23.249404422720</v>
      </c>
      <c r="N15" s="42">
        <f>M15*Z15</f>
        <v>271.553043657370</v>
      </c>
      <c r="O15" s="42">
        <f>M15*AH15</f>
        <v>1.65070771401312</v>
      </c>
      <c r="P15" s="44"/>
      <c r="Q15" s="50"/>
      <c r="R15" s="50"/>
      <c r="S15" s="43"/>
      <c r="T15" s="50"/>
      <c r="U15" s="50"/>
      <c r="V15" s="47">
        <v>4.76</v>
      </c>
      <c r="W15" s="45">
        <f>(AF15/SUM(AF$2:AF$20))*0.98</f>
        <v>0</v>
      </c>
      <c r="X15" s="46">
        <v>0.00953125</v>
      </c>
      <c r="Y15" s="46">
        <v>0.587</v>
      </c>
      <c r="Z15" s="47">
        <v>11.68</v>
      </c>
      <c r="AA15" s="45">
        <f>(AG15/SUM(AG$6:AG$25))*0.98</f>
        <v>0.06958</v>
      </c>
      <c r="AB15" s="45">
        <v>0.0191775890851167</v>
      </c>
      <c r="AC15" s="45">
        <f>(AH15/SUM(AH$6:AH$25))*0.98</f>
        <v>0.100593764569047</v>
      </c>
      <c r="AD15" s="44"/>
      <c r="AE15" s="50"/>
      <c r="AF15" s="46">
        <v>0</v>
      </c>
      <c r="AG15" s="57">
        <v>0.07099999999999999</v>
      </c>
      <c r="AH15" s="57">
        <v>0.07099999999999999</v>
      </c>
      <c r="AI15" s="51"/>
      <c r="AJ15" s="18"/>
      <c r="AK15" s="18"/>
      <c r="AL15" s="18"/>
      <c r="AM15" s="18"/>
      <c r="AN15" s="52"/>
    </row>
    <row r="16" ht="13.75" customHeight="1">
      <c r="A16" t="s" s="39">
        <v>464</v>
      </c>
      <c r="B16" t="s" s="40">
        <v>381</v>
      </c>
      <c r="C16" s="41">
        <f>VLOOKUP($AN$1,'DST'!C1:D66,2,FALSE)</f>
        <v>5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21.75604704</v>
      </c>
      <c r="M16" s="42">
        <f>L16*Y16</f>
        <v>12.640263330240</v>
      </c>
      <c r="N16" s="42">
        <f>M16*Z16</f>
        <v>152.947186295904</v>
      </c>
      <c r="O16" s="42">
        <f>M16*AH16</f>
        <v>0.692092913957648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0.581</v>
      </c>
      <c r="Z16" s="47">
        <v>12.1</v>
      </c>
      <c r="AA16" s="45">
        <f>(AG16/SUM(AG$6:AG$25))*0.98</f>
        <v>0.03822</v>
      </c>
      <c r="AB16" s="45">
        <v>0.0486834183986595</v>
      </c>
      <c r="AC16" s="45">
        <f>(AH16/SUM(AH$6:AH$25))*0.98</f>
        <v>0.07757485878980511</v>
      </c>
      <c r="AD16" s="44"/>
      <c r="AE16" s="50"/>
      <c r="AF16" s="46">
        <v>0</v>
      </c>
      <c r="AG16" s="57">
        <v>0.039</v>
      </c>
      <c r="AH16" s="57">
        <v>0.054753045555777</v>
      </c>
      <c r="AI16" s="51"/>
      <c r="AJ16" s="18"/>
      <c r="AK16" s="18"/>
      <c r="AL16" s="18"/>
      <c r="AM16" s="18"/>
      <c r="AN16" s="52"/>
    </row>
    <row r="17" ht="13.75" customHeight="1">
      <c r="A17" t="s" s="39">
        <v>465</v>
      </c>
      <c r="B17" t="s" s="40">
        <v>381</v>
      </c>
      <c r="C17" s="41">
        <f>VLOOKUP($AN$1,'DST'!C1:D66,2,FALSE)</f>
        <v>5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8.3677104</v>
      </c>
      <c r="M17" s="42">
        <f>L17*Y17</f>
        <v>5.187980448</v>
      </c>
      <c r="N17" s="42">
        <f>M17*Z17</f>
        <v>58.033275066020</v>
      </c>
      <c r="O17" s="42">
        <f>M17*AH17</f>
        <v>0.363158631360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0.62</v>
      </c>
      <c r="Z17" s="47">
        <v>11.1861013447713</v>
      </c>
      <c r="AA17" s="45">
        <f>(AG17/SUM(AG$6:AG$25))*0.98</f>
        <v>0.0147</v>
      </c>
      <c r="AB17" s="45">
        <v>0.0165284153778321</v>
      </c>
      <c r="AC17" s="45">
        <f>(AH17/SUM(AH$6:AH$25))*0.98</f>
        <v>0.09917695098356789</v>
      </c>
      <c r="AD17" s="44"/>
      <c r="AE17" s="50"/>
      <c r="AF17" s="46">
        <v>0</v>
      </c>
      <c r="AG17" s="57">
        <v>0.015</v>
      </c>
      <c r="AH17" s="57">
        <v>0.07000000000000001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5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0.0458124387446187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5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5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5"/>
      <c r="S21" s="56"/>
      <c r="T21" s="55"/>
      <c r="U21" s="55"/>
      <c r="V21" s="56"/>
      <c r="W21" s="58"/>
      <c r="X21" s="55"/>
      <c r="Y21" s="55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92</v>
      </c>
      <c r="B22" t="s" s="40">
        <v>385</v>
      </c>
      <c r="C22" s="41">
        <f>VLOOKUP($AN$1,'DST'!C1:D66,2,FALSE)</f>
        <v>5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90.92911968</v>
      </c>
      <c r="M22" s="42">
        <f>L22*Y22</f>
        <v>62.195517861120</v>
      </c>
      <c r="N22" s="42">
        <f>M22*Z22</f>
        <v>691.614158615654</v>
      </c>
      <c r="O22" s="42">
        <f>M22*AH22</f>
        <v>3.83239093072436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0.6840000000000001</v>
      </c>
      <c r="Z22" s="47">
        <v>11.12</v>
      </c>
      <c r="AA22" s="45">
        <f>(AG22/SUM(AG$6:AG$25))*0.98</f>
        <v>0.15974</v>
      </c>
      <c r="AB22" s="45">
        <v>0.171791916288936</v>
      </c>
      <c r="AC22" s="45">
        <f>(AH22/SUM(AH$6:AH$25))*0.98</f>
        <v>0.087301846214117</v>
      </c>
      <c r="AD22" s="44"/>
      <c r="AE22" s="50"/>
      <c r="AF22" s="50"/>
      <c r="AG22" s="57">
        <v>0.163</v>
      </c>
      <c r="AH22" s="57">
        <v>0.0616184423334481</v>
      </c>
      <c r="AI22" s="51"/>
      <c r="AJ22" s="18"/>
      <c r="AK22" s="18"/>
      <c r="AL22" s="18"/>
      <c r="AM22" s="18"/>
      <c r="AN22" s="52"/>
    </row>
    <row r="23" ht="13.75" customHeight="1">
      <c r="A23" t="s" s="39">
        <v>466</v>
      </c>
      <c r="B23" t="s" s="40">
        <v>385</v>
      </c>
      <c r="C23" s="41">
        <f>VLOOKUP($AN$1,'DST'!C1:D66,2,FALSE)</f>
        <v>5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15.61972608</v>
      </c>
      <c r="M23" s="42">
        <f>L23*Y23</f>
        <v>10.3090192128</v>
      </c>
      <c r="N23" s="42">
        <f>M23*Z23</f>
        <v>106.285988083968</v>
      </c>
      <c r="O23" s="42">
        <f>M23*AH23</f>
        <v>0.7628674217472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0.66</v>
      </c>
      <c r="Z23" s="47">
        <v>10.31</v>
      </c>
      <c r="AA23" s="45">
        <f>(AG23/SUM(AG$6:AG$25))*0.98</f>
        <v>0.02744</v>
      </c>
      <c r="AB23" s="45">
        <v>0.108977708647333</v>
      </c>
      <c r="AC23" s="45">
        <f>(AH23/SUM(AH$6:AH$25))*0.98</f>
        <v>0.104844205325486</v>
      </c>
      <c r="AD23" s="44"/>
      <c r="AE23" s="50"/>
      <c r="AF23" s="50"/>
      <c r="AG23" s="57">
        <v>0.028</v>
      </c>
      <c r="AH23" s="57">
        <v>0.074</v>
      </c>
      <c r="AI23" s="51"/>
      <c r="AJ23" s="18"/>
      <c r="AK23" s="18"/>
      <c r="AL23" s="18"/>
      <c r="AM23" s="18"/>
      <c r="AN23" s="52"/>
    </row>
    <row r="24" ht="13.75" customHeight="1">
      <c r="A24" t="s" s="39">
        <v>467</v>
      </c>
      <c r="B24" t="s" s="40">
        <v>385</v>
      </c>
      <c r="C24" s="41">
        <f>VLOOKUP($AN$1,'DST'!C1:D66,2,FALSE)</f>
        <v>5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5.5784736</v>
      </c>
      <c r="M24" s="42">
        <f>L24*Y24</f>
        <v>3.6650571552</v>
      </c>
      <c r="N24" s="42">
        <f>M24*Z24</f>
        <v>37.2065243418653</v>
      </c>
      <c r="O24" s="42">
        <f>M24*AH24</f>
        <v>0.256554000864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0.657</v>
      </c>
      <c r="Z24" s="47">
        <v>10.1516900736668</v>
      </c>
      <c r="AA24" s="45">
        <f>(AG24/SUM(AG$6:AG$25))*0.98</f>
        <v>0.0098</v>
      </c>
      <c r="AB24" s="45">
        <v>0.0271429547058644</v>
      </c>
      <c r="AC24" s="45">
        <f>(AH24/SUM(AH$6:AH$25))*0.98</f>
        <v>0.09917695098356789</v>
      </c>
      <c r="AD24" s="44"/>
      <c r="AE24" s="50"/>
      <c r="AF24" s="50"/>
      <c r="AG24" s="57">
        <v>0.01</v>
      </c>
      <c r="AH24" s="57">
        <v>0.07000000000000001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5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0.975000000000001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1062</v>
      </c>
      <c r="E29" s="81">
        <v>0.536</v>
      </c>
      <c r="F29" s="82">
        <f>1-E29</f>
        <v>0.464</v>
      </c>
      <c r="G29" s="83">
        <v>4.3</v>
      </c>
      <c r="H29" s="84">
        <v>0.0465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569.232</v>
      </c>
      <c r="E32" s="91">
        <f>SUM(E2:E4)</f>
        <v>373.598642905705</v>
      </c>
      <c r="F32" s="91">
        <f>SUM(F2:F4)</f>
        <v>4324.549116106080</v>
      </c>
      <c r="G32" s="91">
        <f>SUM(G2:G4)</f>
        <v>26.1439569446702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492.768</v>
      </c>
      <c r="E35" s="91">
        <f>D35*G29</f>
        <v>2118.9024</v>
      </c>
      <c r="F35" s="91">
        <f>D35*H29</f>
        <v>22.913712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482.91264</v>
      </c>
      <c r="E38" s="42">
        <f>SUM(J2:J4,J6:J11,J13:J20)</f>
        <v>2115.158053246330</v>
      </c>
      <c r="F38" s="42">
        <f>SUM(K2:K4,K6:K11,K13:K20)</f>
        <v>22.8949228532425</v>
      </c>
      <c r="G38" s="42">
        <f>SUM(L6:L11,L13:L20,L22:L25)</f>
        <v>557.84736</v>
      </c>
      <c r="H38" s="42">
        <f>SUM(M6:M11,M13:M20,M22:M25)</f>
        <v>370.085979876480</v>
      </c>
      <c r="I38" s="42">
        <f>SUM(N6:N11,N13:N20,N22:N25)</f>
        <v>4323.278658167640</v>
      </c>
      <c r="J38" s="42">
        <f>SUM(O6:O11,O13:O20,O22:O25)</f>
        <v>26.1002604996409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9.855359999999999</v>
      </c>
      <c r="E39" s="42">
        <f>E35-E38</f>
        <v>3.744346753670</v>
      </c>
      <c r="F39" s="42">
        <f>F35-F38</f>
        <v>0.0187891467575</v>
      </c>
      <c r="G39" s="42">
        <f>SUM(D2:D4)-G38</f>
        <v>11.38464</v>
      </c>
      <c r="H39" s="42">
        <f>E32-H38</f>
        <v>3.512663029225</v>
      </c>
      <c r="I39" s="42">
        <f>F32-I38</f>
        <v>1.270457938440</v>
      </c>
      <c r="J39" s="42">
        <f>G32-J38</f>
        <v>0.0436964450293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34" priority="1" operator="greaterThan" stopIfTrue="1">
      <formula>1</formula>
    </cfRule>
  </conditionalFormatting>
  <conditionalFormatting sqref="D39:J39">
    <cfRule type="cellIs" dxfId="3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27" customWidth="1"/>
    <col min="2" max="15" width="8.8125" style="27" customWidth="1"/>
    <col min="16" max="16" width="4.8125" style="27" customWidth="1"/>
    <col min="17" max="27" width="8.8125" style="27" customWidth="1"/>
    <col min="28" max="28" hidden="1" width="8.8" style="27" customWidth="1"/>
    <col min="29" max="29" width="8.8125" style="27" customWidth="1"/>
    <col min="30" max="30" width="4.8125" style="27" customWidth="1"/>
    <col min="31" max="40" width="8.8125" style="27" customWidth="1"/>
    <col min="41" max="16384" width="8.8125" style="27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23</v>
      </c>
    </row>
    <row r="2" ht="13.75" customHeight="1">
      <c r="A2" t="s" s="39">
        <v>74</v>
      </c>
      <c r="B2" t="s" s="40">
        <v>378</v>
      </c>
      <c r="C2" s="41">
        <f>VLOOKUP($AN$1,'DST'!C1:D66,2,FALSE)</f>
        <v>7</v>
      </c>
      <c r="D2" s="42">
        <f>D$32*Q2</f>
        <v>609.83244</v>
      </c>
      <c r="E2" s="42">
        <f>D2*R2</f>
        <v>411.994411471583</v>
      </c>
      <c r="F2" s="42">
        <f>E2*S2</f>
        <v>4556.658190875710</v>
      </c>
      <c r="G2" s="42">
        <f>D2*T2</f>
        <v>32.93095176</v>
      </c>
      <c r="H2" s="42">
        <f>E2*U2</f>
        <v>7.54203683623229</v>
      </c>
      <c r="I2" s="42">
        <f>D$35*W2</f>
        <v>46.80809868</v>
      </c>
      <c r="J2" s="42">
        <f>I2*V2</f>
        <v>209.7002820864</v>
      </c>
      <c r="K2" s="42">
        <f>I2*X2</f>
        <v>1.825515848520</v>
      </c>
      <c r="L2" s="43"/>
      <c r="M2" s="43"/>
      <c r="N2" s="43"/>
      <c r="O2" s="43"/>
      <c r="P2" s="44"/>
      <c r="Q2" s="45">
        <f>(AE2/SUM(AE$2:AE$25))</f>
        <v>0.98</v>
      </c>
      <c r="R2" s="46">
        <v>0.6755862503339159</v>
      </c>
      <c r="S2" s="47">
        <v>11.06</v>
      </c>
      <c r="T2" s="46">
        <v>0.054</v>
      </c>
      <c r="U2" s="46">
        <v>0.0183061629629714</v>
      </c>
      <c r="V2" s="47">
        <v>4.48</v>
      </c>
      <c r="W2" s="45">
        <f>(AF2/SUM(AF$2:AF$20))*0.98</f>
        <v>0.10094</v>
      </c>
      <c r="X2" s="46">
        <v>0.039</v>
      </c>
      <c r="Y2" s="48"/>
      <c r="Z2" s="49"/>
      <c r="AA2" s="48"/>
      <c r="AB2" s="48"/>
      <c r="AC2" s="48"/>
      <c r="AD2" s="44"/>
      <c r="AE2" s="46">
        <v>0.98</v>
      </c>
      <c r="AF2" s="46">
        <v>0.103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379</v>
      </c>
      <c r="B3" t="s" s="40">
        <v>378</v>
      </c>
      <c r="C3" s="41">
        <f>VLOOKUP($AN$1,'DST'!C1:D66,2,FALSE)</f>
        <v>7</v>
      </c>
      <c r="D3" s="42">
        <f>D$32*Q3</f>
        <v>12.44556</v>
      </c>
      <c r="E3" s="42">
        <f>D3*R3</f>
        <v>7.71697491415207</v>
      </c>
      <c r="F3" s="42">
        <f>E3*S3</f>
        <v>82.18495025245591</v>
      </c>
      <c r="G3" s="42">
        <f>D3*T3</f>
        <v>0.504044146397016</v>
      </c>
      <c r="H3" s="42">
        <f>E3*U3</f>
        <v>0.27825469245696</v>
      </c>
      <c r="I3" s="42">
        <f>D$35*W3</f>
        <v>2.2722378</v>
      </c>
      <c r="J3" s="42">
        <f>I3*V3</f>
        <v>7.71306694392564</v>
      </c>
      <c r="K3" s="42">
        <f>I3*X3</f>
        <v>0.0168284373360133</v>
      </c>
      <c r="L3" s="43"/>
      <c r="M3" s="43"/>
      <c r="N3" s="43"/>
      <c r="O3" s="43"/>
      <c r="P3" s="44"/>
      <c r="Q3" s="45">
        <f>(AE3/SUM(AE$2:AE$25))</f>
        <v>0.02</v>
      </c>
      <c r="R3" s="46">
        <v>0.620058471788499</v>
      </c>
      <c r="S3" s="47">
        <v>10.6498921101503</v>
      </c>
      <c r="T3" s="46">
        <v>0.0404999169500622</v>
      </c>
      <c r="U3" s="46">
        <v>0.0360574830879224</v>
      </c>
      <c r="V3" s="47">
        <v>3.39448051780744</v>
      </c>
      <c r="W3" s="45">
        <f>(AF3/SUM(AF$2:AF$20))*0.98</f>
        <v>0.0049</v>
      </c>
      <c r="X3" s="46">
        <v>0.00740610746639867</v>
      </c>
      <c r="Y3" s="48"/>
      <c r="Z3" s="49"/>
      <c r="AA3" s="48"/>
      <c r="AB3" s="48"/>
      <c r="AC3" s="48"/>
      <c r="AD3" s="44"/>
      <c r="AE3" s="46">
        <v>0.02</v>
      </c>
      <c r="AF3" s="46">
        <v>0.005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7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222</v>
      </c>
      <c r="B6" t="s" s="40">
        <v>380</v>
      </c>
      <c r="C6" s="41">
        <f>VLOOKUP($AN$1,'DST'!C1:D66,2,FALSE)</f>
        <v>7</v>
      </c>
      <c r="D6" s="43"/>
      <c r="E6" s="43"/>
      <c r="F6" s="43"/>
      <c r="G6" s="43"/>
      <c r="H6" s="43"/>
      <c r="I6" s="42">
        <f>D$35*W6</f>
        <v>157.23885576</v>
      </c>
      <c r="J6" s="42">
        <f>I6*V6</f>
        <v>638.3897543856</v>
      </c>
      <c r="K6" s="42">
        <f>I6*X6</f>
        <v>5.817837663120</v>
      </c>
      <c r="L6" s="42">
        <f>((D$2+D$3+D$4)*AA6)</f>
        <v>38.41944372</v>
      </c>
      <c r="M6" s="42">
        <f>L6*Y6</f>
        <v>29.0066800086</v>
      </c>
      <c r="N6" s="42">
        <f>M6*Z6</f>
        <v>203.597270807901</v>
      </c>
      <c r="O6" s="42">
        <f>M6*AH6</f>
        <v>1.17185791519962</v>
      </c>
      <c r="P6" s="44"/>
      <c r="Q6" s="50"/>
      <c r="R6" s="50"/>
      <c r="S6" s="43"/>
      <c r="T6" s="50"/>
      <c r="U6" s="50"/>
      <c r="V6" s="47">
        <v>4.06</v>
      </c>
      <c r="W6" s="45">
        <f>(AF6/SUM(AF$2:AF$20))*0.98</f>
        <v>0.33908</v>
      </c>
      <c r="X6" s="46">
        <v>0.037</v>
      </c>
      <c r="Y6" s="46">
        <v>0.755</v>
      </c>
      <c r="Z6" s="47">
        <v>7.01897875756681</v>
      </c>
      <c r="AA6" s="45">
        <f>(AG6/SUM(AG$6:AG$25))*0.98</f>
        <v>0.06174</v>
      </c>
      <c r="AB6" s="45">
        <v>0.00781546877156916</v>
      </c>
      <c r="AC6" s="45">
        <f>(AH6/SUM(AH$6:AH$25))*0.98</f>
        <v>0.0471174379623594</v>
      </c>
      <c r="AD6" s="44"/>
      <c r="AE6" s="50"/>
      <c r="AF6" s="46">
        <v>0.346</v>
      </c>
      <c r="AG6" s="57">
        <v>0.063</v>
      </c>
      <c r="AH6" s="57">
        <v>0.0403995877795108</v>
      </c>
      <c r="AI6" s="51"/>
      <c r="AJ6" s="18"/>
      <c r="AK6" s="18"/>
      <c r="AL6" s="18"/>
      <c r="AM6" s="18"/>
      <c r="AN6" s="52"/>
    </row>
    <row r="7" ht="13.75" customHeight="1">
      <c r="A7" t="s" s="39">
        <v>246</v>
      </c>
      <c r="B7" t="s" s="40">
        <v>380</v>
      </c>
      <c r="C7" s="41">
        <f>VLOOKUP($AN$1,'DST'!C1:D66,2,FALSE)</f>
        <v>7</v>
      </c>
      <c r="D7" s="43"/>
      <c r="E7" s="43"/>
      <c r="F7" s="43"/>
      <c r="G7" s="43"/>
      <c r="H7" s="43"/>
      <c r="I7" s="42">
        <f>D$35*W7</f>
        <v>109.52186196</v>
      </c>
      <c r="J7" s="42">
        <f>I7*V7</f>
        <v>463.2774760908</v>
      </c>
      <c r="K7" s="42">
        <f>I7*X7</f>
        <v>3.8332651686</v>
      </c>
      <c r="L7" s="42">
        <f>((D$2+D$3+D$4)*AA7)</f>
        <v>35.98011396</v>
      </c>
      <c r="M7" s="42">
        <f>L7*Y7</f>
        <v>26.4453837606</v>
      </c>
      <c r="N7" s="42">
        <f>M7*Z7</f>
        <v>206.273993332680</v>
      </c>
      <c r="O7" s="42">
        <f>M7*AH7</f>
        <v>1.322269188030</v>
      </c>
      <c r="P7" s="44"/>
      <c r="Q7" s="50"/>
      <c r="R7" s="50"/>
      <c r="S7" s="43"/>
      <c r="T7" s="50"/>
      <c r="U7" s="50"/>
      <c r="V7" s="47">
        <v>4.23</v>
      </c>
      <c r="W7" s="45">
        <f>(AF7/SUM(AF$2:AF$20))*0.98</f>
        <v>0.23618</v>
      </c>
      <c r="X7" s="46">
        <v>0.035</v>
      </c>
      <c r="Y7" s="46">
        <v>0.735</v>
      </c>
      <c r="Z7" s="47">
        <v>7.8</v>
      </c>
      <c r="AA7" s="45">
        <f>(AG7/SUM(AG$6:AG$25))*0.98</f>
        <v>0.05782</v>
      </c>
      <c r="AB7" s="45">
        <v>0.10971117726803</v>
      </c>
      <c r="AC7" s="45">
        <f>(AH7/SUM(AH$6:AH$25))*0.98</f>
        <v>0.0583142558526991</v>
      </c>
      <c r="AD7" s="44"/>
      <c r="AE7" s="50"/>
      <c r="AF7" s="46">
        <v>0.241</v>
      </c>
      <c r="AG7" s="57">
        <v>0.059</v>
      </c>
      <c r="AH7" s="57">
        <v>0.05</v>
      </c>
      <c r="AI7" s="51"/>
      <c r="AJ7" s="18"/>
      <c r="AK7" s="18"/>
      <c r="AL7" s="18"/>
      <c r="AM7" s="18"/>
      <c r="AN7" s="52"/>
    </row>
    <row r="8" ht="13.75" customHeight="1">
      <c r="A8" t="s" s="39">
        <v>252</v>
      </c>
      <c r="B8" t="s" s="40">
        <v>380</v>
      </c>
      <c r="C8" s="41">
        <f>VLOOKUP($AN$1,'DST'!C1:D66,2,FALSE)</f>
        <v>7</v>
      </c>
      <c r="D8" s="43"/>
      <c r="E8" s="43"/>
      <c r="F8" s="43"/>
      <c r="G8" s="43"/>
      <c r="H8" s="43"/>
      <c r="I8" s="42">
        <f>D$35*W8</f>
        <v>119.51970828</v>
      </c>
      <c r="J8" s="42">
        <f>I8*V8</f>
        <v>474.4932418716</v>
      </c>
      <c r="K8" s="42">
        <f>I8*X8</f>
        <v>4.302709498080</v>
      </c>
      <c r="L8" s="42">
        <f>((D$2+D$3+D$4)*AA8)</f>
        <v>10.97698392</v>
      </c>
      <c r="M8" s="42">
        <f>L8*Y8</f>
        <v>8.221760956080001</v>
      </c>
      <c r="N8" s="42">
        <f>M8*Z8</f>
        <v>58.9500260550936</v>
      </c>
      <c r="O8" s="42">
        <f>M8*AH8</f>
        <v>0.3288704382432</v>
      </c>
      <c r="P8" s="44"/>
      <c r="Q8" s="50"/>
      <c r="R8" s="50"/>
      <c r="S8" s="43"/>
      <c r="T8" s="50"/>
      <c r="U8" s="50"/>
      <c r="V8" s="47">
        <v>3.97</v>
      </c>
      <c r="W8" s="45">
        <f>(AF8/SUM(AF$2:AF$20))*0.98</f>
        <v>0.25774</v>
      </c>
      <c r="X8" s="46">
        <v>0.036</v>
      </c>
      <c r="Y8" s="46">
        <v>0.749</v>
      </c>
      <c r="Z8" s="47">
        <v>7.17</v>
      </c>
      <c r="AA8" s="45">
        <f>(AG8/SUM(AG$6:AG$25))*0.98</f>
        <v>0.01764</v>
      </c>
      <c r="AB8" s="45">
        <v>0.0573423756673357</v>
      </c>
      <c r="AC8" s="45">
        <f>(AH8/SUM(AH$6:AH$25))*0.98</f>
        <v>0.0466514046821593</v>
      </c>
      <c r="AD8" s="44"/>
      <c r="AE8" s="50"/>
      <c r="AF8" s="46">
        <v>0.263</v>
      </c>
      <c r="AG8" s="57">
        <v>0.018</v>
      </c>
      <c r="AH8" s="57">
        <v>0.04</v>
      </c>
      <c r="AI8" s="51"/>
      <c r="AJ8" s="18"/>
      <c r="AK8" s="18"/>
      <c r="AL8" s="18"/>
      <c r="AM8" s="18"/>
      <c r="AN8" s="52"/>
    </row>
    <row r="9" ht="13.75" customHeight="1">
      <c r="A9" t="s" s="39">
        <v>320</v>
      </c>
      <c r="B9" t="s" s="40">
        <v>380</v>
      </c>
      <c r="C9" s="41">
        <f>VLOOKUP($AN$1,'DST'!C1:D66,2,FALSE)</f>
        <v>7</v>
      </c>
      <c r="D9" s="43"/>
      <c r="E9" s="43"/>
      <c r="F9" s="43"/>
      <c r="G9" s="43"/>
      <c r="H9" s="43"/>
      <c r="I9" s="42">
        <f>D$35*W9</f>
        <v>9.997846320000001</v>
      </c>
      <c r="J9" s="42">
        <f>I9*V9</f>
        <v>40.0913637432</v>
      </c>
      <c r="K9" s="42">
        <f>I9*X9</f>
        <v>0.269941850640</v>
      </c>
      <c r="L9" s="42">
        <f>((D$2+D$3+D$4)*AA9)</f>
        <v>6.0983244</v>
      </c>
      <c r="M9" s="42">
        <f>L9*Y9</f>
        <v>5.0250193056</v>
      </c>
      <c r="N9" s="42">
        <f>M9*Z9</f>
        <v>38.4552203010339</v>
      </c>
      <c r="O9" s="42">
        <f>M9*AH9</f>
        <v>0.1909507336128</v>
      </c>
      <c r="P9" s="44"/>
      <c r="Q9" s="50"/>
      <c r="R9" s="50"/>
      <c r="S9" s="43"/>
      <c r="T9" s="50"/>
      <c r="U9" s="50"/>
      <c r="V9" s="47">
        <v>4.01</v>
      </c>
      <c r="W9" s="45">
        <f>(AF9/SUM(AF$2:AF$20))*0.98</f>
        <v>0.02156</v>
      </c>
      <c r="X9" s="46">
        <v>0.027</v>
      </c>
      <c r="Y9" s="46">
        <v>0.824</v>
      </c>
      <c r="Z9" s="47">
        <v>7.65275075822663</v>
      </c>
      <c r="AA9" s="45">
        <f>(AG9/SUM(AG$6:AG$25))*0.98</f>
        <v>0.0098</v>
      </c>
      <c r="AB9" s="45">
        <v>0</v>
      </c>
      <c r="AC9" s="45">
        <f>(AH9/SUM(AH$6:AH$25))*0.98</f>
        <v>0.0443188344480513</v>
      </c>
      <c r="AD9" s="44"/>
      <c r="AE9" s="50"/>
      <c r="AF9" s="46">
        <v>0.022</v>
      </c>
      <c r="AG9" s="57">
        <v>0.01</v>
      </c>
      <c r="AH9" s="57">
        <v>0.038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7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7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22</v>
      </c>
      <c r="B13" t="s" s="40">
        <v>381</v>
      </c>
      <c r="C13" s="41">
        <f>VLOOKUP($AN$1,'DST'!C1:D66,2,FALSE)</f>
        <v>7</v>
      </c>
      <c r="D13" s="43"/>
      <c r="E13" s="43"/>
      <c r="F13" s="43"/>
      <c r="G13" s="43"/>
      <c r="H13" s="43"/>
      <c r="I13" s="42">
        <f>D$35*W13</f>
        <v>9.0889512</v>
      </c>
      <c r="J13" s="42">
        <f>I13*V13</f>
        <v>78.801206904</v>
      </c>
      <c r="K13" s="42">
        <f>I13*X13</f>
        <v>0.363558048</v>
      </c>
      <c r="L13" s="42">
        <f>((D$2+D$3+D$4)*AA13)</f>
        <v>160.99576416</v>
      </c>
      <c r="M13" s="42">
        <f>L13*Y13</f>
        <v>111.8920560912</v>
      </c>
      <c r="N13" s="42">
        <f>M13*Z13</f>
        <v>1444.478646317520</v>
      </c>
      <c r="O13" s="42">
        <f>M13*AH13</f>
        <v>10.1836351145249</v>
      </c>
      <c r="P13" s="44"/>
      <c r="Q13" s="50"/>
      <c r="R13" s="50"/>
      <c r="S13" s="43"/>
      <c r="T13" s="50"/>
      <c r="U13" s="50"/>
      <c r="V13" s="47">
        <v>8.67</v>
      </c>
      <c r="W13" s="45">
        <f>(AF13/SUM(AF$2:AF$20))*0.98</f>
        <v>0.0196</v>
      </c>
      <c r="X13" s="46">
        <v>0.04</v>
      </c>
      <c r="Y13" s="46">
        <v>0.695</v>
      </c>
      <c r="Z13" s="47">
        <v>12.9095728220435</v>
      </c>
      <c r="AA13" s="45">
        <f>(AG13/SUM(AG$6:AG$25))*0.98</f>
        <v>0.25872</v>
      </c>
      <c r="AB13" s="45">
        <v>0.197065019033968</v>
      </c>
      <c r="AC13" s="45">
        <f>(AH13/SUM(AH$6:AH$25))*0.98</f>
        <v>0.106147142938352</v>
      </c>
      <c r="AD13" s="44"/>
      <c r="AE13" s="50"/>
      <c r="AF13" s="46">
        <v>0.02</v>
      </c>
      <c r="AG13" s="57">
        <v>0.264</v>
      </c>
      <c r="AH13" s="57">
        <v>0.0910130305070494</v>
      </c>
      <c r="AI13" s="51"/>
      <c r="AJ13" s="18"/>
      <c r="AK13" s="18"/>
      <c r="AL13" s="18"/>
      <c r="AM13" s="18"/>
      <c r="AN13" s="52"/>
    </row>
    <row r="14" ht="13.75" customHeight="1">
      <c r="A14" t="s" s="39">
        <v>255</v>
      </c>
      <c r="B14" t="s" s="40">
        <v>381</v>
      </c>
      <c r="C14" s="41">
        <f>VLOOKUP($AN$1,'DST'!C1:D66,2,FALSE)</f>
        <v>7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98.18302284000001</v>
      </c>
      <c r="M14" s="42">
        <f>L14*Y14</f>
        <v>64.408062983040</v>
      </c>
      <c r="N14" s="42">
        <f>M14*Z14</f>
        <v>774.184917056141</v>
      </c>
      <c r="O14" s="42">
        <f>M14*AH14</f>
        <v>5.60350147952448</v>
      </c>
      <c r="P14" s="44"/>
      <c r="Q14" s="50"/>
      <c r="R14" s="50"/>
      <c r="S14" s="43"/>
      <c r="T14" s="50"/>
      <c r="U14" s="50"/>
      <c r="V14" s="47">
        <v>5.18</v>
      </c>
      <c r="W14" s="45">
        <f>(AF14/SUM(AF$2:AF$20))*0.98</f>
        <v>0</v>
      </c>
      <c r="X14" s="46">
        <v>0.0040650406504065</v>
      </c>
      <c r="Y14" s="46">
        <v>0.656</v>
      </c>
      <c r="Z14" s="47">
        <v>12.02</v>
      </c>
      <c r="AA14" s="45">
        <f>(AG14/SUM(AG$6:AG$25))*0.98</f>
        <v>0.15778</v>
      </c>
      <c r="AB14" s="45">
        <v>0.191018956623881</v>
      </c>
      <c r="AC14" s="45">
        <f>(AH14/SUM(AH$6:AH$25))*0.98</f>
        <v>0.101466805183696</v>
      </c>
      <c r="AD14" s="44"/>
      <c r="AE14" s="50"/>
      <c r="AF14" s="46">
        <v>0</v>
      </c>
      <c r="AG14" s="57">
        <v>0.161</v>
      </c>
      <c r="AH14" s="57">
        <v>0.08699999999999999</v>
      </c>
      <c r="AI14" s="51"/>
      <c r="AJ14" s="18"/>
      <c r="AK14" s="18"/>
      <c r="AL14" s="18"/>
      <c r="AM14" s="18"/>
      <c r="AN14" s="52"/>
    </row>
    <row r="15" ht="13.75" customHeight="1">
      <c r="A15" t="s" s="39">
        <v>293</v>
      </c>
      <c r="B15" t="s" s="40">
        <v>381</v>
      </c>
      <c r="C15" s="41">
        <f>VLOOKUP($AN$1,'DST'!C1:D66,2,FALSE)</f>
        <v>7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90.25520112</v>
      </c>
      <c r="M15" s="42">
        <f>L15*Y15</f>
        <v>55.145927884320</v>
      </c>
      <c r="N15" s="42">
        <f>M15*Z15</f>
        <v>678.2949129771361</v>
      </c>
      <c r="O15" s="42">
        <f>M15*AH15</f>
        <v>4.63225794228288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0.611</v>
      </c>
      <c r="Z15" s="47">
        <v>12.3</v>
      </c>
      <c r="AA15" s="45">
        <f>(AG15/SUM(AG$6:AG$25))*0.98</f>
        <v>0.14504</v>
      </c>
      <c r="AB15" s="45">
        <v>0.133900500013125</v>
      </c>
      <c r="AC15" s="45">
        <f>(AH15/SUM(AH$6:AH$25))*0.98</f>
        <v>0.0979679498325345</v>
      </c>
      <c r="AD15" s="44"/>
      <c r="AE15" s="50"/>
      <c r="AF15" s="46">
        <v>0</v>
      </c>
      <c r="AG15" s="57">
        <v>0.148</v>
      </c>
      <c r="AH15" s="57">
        <v>0.08400000000000001</v>
      </c>
      <c r="AI15" s="51"/>
      <c r="AJ15" s="18"/>
      <c r="AK15" s="18"/>
      <c r="AL15" s="18"/>
      <c r="AM15" s="18"/>
      <c r="AN15" s="52"/>
    </row>
    <row r="16" ht="13.75" customHeight="1">
      <c r="A16" t="s" s="39">
        <v>382</v>
      </c>
      <c r="B16" t="s" s="40">
        <v>381</v>
      </c>
      <c r="C16" s="41">
        <f>VLOOKUP($AN$1,'DST'!C1:D66,2,FALSE)</f>
        <v>7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16.46547588</v>
      </c>
      <c r="M16" s="42">
        <f>L16*Y16</f>
        <v>10.323853376760</v>
      </c>
      <c r="N16" s="42">
        <f>M16*Z16</f>
        <v>117.795167028832</v>
      </c>
      <c r="O16" s="42">
        <f>M16*AH16</f>
        <v>0.83623212351756</v>
      </c>
      <c r="P16" s="44"/>
      <c r="Q16" s="50"/>
      <c r="R16" s="50"/>
      <c r="S16" s="43"/>
      <c r="T16" s="50"/>
      <c r="U16" s="50"/>
      <c r="V16" s="47">
        <v>6.41</v>
      </c>
      <c r="W16" s="45">
        <f>(AF16/SUM(AF$2:AF$20))*0.98</f>
        <v>0</v>
      </c>
      <c r="X16" s="46">
        <v>0.0084985835694051</v>
      </c>
      <c r="Y16" s="46">
        <v>0.627</v>
      </c>
      <c r="Z16" s="47">
        <v>11.41</v>
      </c>
      <c r="AA16" s="45">
        <f>(AG16/SUM(AG$6:AG$25))*0.98</f>
        <v>0.02646</v>
      </c>
      <c r="AB16" s="45">
        <v>0.0269972341527184</v>
      </c>
      <c r="AC16" s="45">
        <f>(AH16/SUM(AH$6:AH$25))*0.98</f>
        <v>0.0944690944813726</v>
      </c>
      <c r="AD16" s="44"/>
      <c r="AE16" s="50"/>
      <c r="AF16" s="46">
        <v>0</v>
      </c>
      <c r="AG16" s="57">
        <v>0.027</v>
      </c>
      <c r="AH16" s="57">
        <v>0.081</v>
      </c>
      <c r="AI16" s="51"/>
      <c r="AJ16" s="18"/>
      <c r="AK16" s="18"/>
      <c r="AL16" s="18"/>
      <c r="AM16" s="18"/>
      <c r="AN16" s="52"/>
    </row>
    <row r="17" ht="13.75" customHeight="1">
      <c r="A17" t="s" s="39">
        <v>383</v>
      </c>
      <c r="B17" t="s" s="40">
        <v>381</v>
      </c>
      <c r="C17" s="41">
        <f>VLOOKUP($AN$1,'DST'!C1:D66,2,FALSE)</f>
        <v>7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11.58681636</v>
      </c>
      <c r="M17" s="42">
        <f>L17*Y17</f>
        <v>7.160652510480</v>
      </c>
      <c r="N17" s="42">
        <f>M17*Z17</f>
        <v>83.4932082721968</v>
      </c>
      <c r="O17" s="42">
        <f>M17*AH17</f>
        <v>0.5728522008384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0.618</v>
      </c>
      <c r="Z17" s="47">
        <v>11.66</v>
      </c>
      <c r="AA17" s="45">
        <f>(AG17/SUM(AG$6:AG$25))*0.98</f>
        <v>0.01862</v>
      </c>
      <c r="AB17" s="45">
        <v>0.01710433542176</v>
      </c>
      <c r="AC17" s="45">
        <f>(AH17/SUM(AH$6:AH$25))*0.98</f>
        <v>0.0933028093643186</v>
      </c>
      <c r="AD17" s="44"/>
      <c r="AE17" s="50"/>
      <c r="AF17" s="46">
        <v>0</v>
      </c>
      <c r="AG17" s="57">
        <v>0.019</v>
      </c>
      <c r="AH17" s="57">
        <v>0.08</v>
      </c>
      <c r="AI17" s="51"/>
      <c r="AJ17" s="18"/>
      <c r="AK17" s="18"/>
      <c r="AL17" s="18"/>
      <c r="AM17" s="18"/>
      <c r="AN17" s="52"/>
    </row>
    <row r="18" ht="13.75" customHeight="1">
      <c r="A18" t="s" s="39">
        <v>384</v>
      </c>
      <c r="B18" t="s" s="40">
        <v>381</v>
      </c>
      <c r="C18" s="41">
        <f>VLOOKUP($AN$1,'DST'!C1:D66,2,FALSE)</f>
        <v>7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12.1966488</v>
      </c>
      <c r="M18" s="42">
        <f>L18*Y18</f>
        <v>7.439955768</v>
      </c>
      <c r="N18" s="42">
        <f>M18*Z18</f>
        <v>79.38432804455999</v>
      </c>
      <c r="O18" s="42">
        <f>M18*AH18</f>
        <v>0.58673118533693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0.61</v>
      </c>
      <c r="Z18" s="47">
        <v>10.67</v>
      </c>
      <c r="AA18" s="45">
        <f>(AG18/SUM(AG$6:AG$25))*0.98</f>
        <v>0.0196</v>
      </c>
      <c r="AB18" s="45">
        <v>0.0345824453973002</v>
      </c>
      <c r="AC18" s="45">
        <f>(AH18/SUM(AH$6:AH$25))*0.98</f>
        <v>0.0919757953552801</v>
      </c>
      <c r="AD18" s="44"/>
      <c r="AE18" s="50"/>
      <c r="AF18" s="46">
        <v>0</v>
      </c>
      <c r="AG18" s="57">
        <v>0.02</v>
      </c>
      <c r="AH18" s="57">
        <v>0.0788621873076881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7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7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73</v>
      </c>
      <c r="B22" t="s" s="40">
        <v>385</v>
      </c>
      <c r="C22" s="41">
        <f>VLOOKUP($AN$1,'DST'!C1:D66,2,FALSE)</f>
        <v>7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110.37967164</v>
      </c>
      <c r="M22" s="42">
        <f>L22*Y22</f>
        <v>78.59032620767999</v>
      </c>
      <c r="N22" s="42">
        <f>M22*Z22</f>
        <v>824.326521556226</v>
      </c>
      <c r="O22" s="42">
        <f>M22*AH22</f>
        <v>6.99453903248352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0.712</v>
      </c>
      <c r="Z22" s="47">
        <v>10.4889057131267</v>
      </c>
      <c r="AA22" s="45">
        <f>(AG22/SUM(AG$6:AG$25))*0.98</f>
        <v>0.17738</v>
      </c>
      <c r="AB22" s="45">
        <v>0.117359487851265</v>
      </c>
      <c r="AC22" s="45">
        <f>(AH22/SUM(AH$6:AH$25))*0.98</f>
        <v>0.103799375417804</v>
      </c>
      <c r="AD22" s="44"/>
      <c r="AE22" s="50"/>
      <c r="AF22" s="50"/>
      <c r="AG22" s="57">
        <v>0.181</v>
      </c>
      <c r="AH22" s="57">
        <v>0.089</v>
      </c>
      <c r="AI22" s="51"/>
      <c r="AJ22" s="18"/>
      <c r="AK22" s="18"/>
      <c r="AL22" s="18"/>
      <c r="AM22" s="18"/>
      <c r="AN22" s="52"/>
    </row>
    <row r="23" ht="13.75" customHeight="1">
      <c r="A23" t="s" s="39">
        <v>386</v>
      </c>
      <c r="B23" t="s" s="40">
        <v>385</v>
      </c>
      <c r="C23" s="41">
        <f>VLOOKUP($AN$1,'DST'!C1:D66,2,FALSE)</f>
        <v>7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18.2949732</v>
      </c>
      <c r="M23" s="42">
        <f>L23*Y23</f>
        <v>12.2027471244</v>
      </c>
      <c r="N23" s="42">
        <f>M23*Z23</f>
        <v>120.197059175340</v>
      </c>
      <c r="O23" s="42">
        <f>M23*AH23</f>
        <v>0.9884225170764001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0.667</v>
      </c>
      <c r="Z23" s="47">
        <v>9.85</v>
      </c>
      <c r="AA23" s="45">
        <f>(AG23/SUM(AG$6:AG$25))*0.98</f>
        <v>0.0294</v>
      </c>
      <c r="AB23" s="45">
        <v>0.066566878931795</v>
      </c>
      <c r="AC23" s="45">
        <f>(AH23/SUM(AH$6:AH$25))*0.98</f>
        <v>0.0944690944813726</v>
      </c>
      <c r="AD23" s="44"/>
      <c r="AE23" s="50"/>
      <c r="AF23" s="50"/>
      <c r="AG23" s="57">
        <v>0.03</v>
      </c>
      <c r="AH23" s="57">
        <v>0.081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7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0.0155361208672511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7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63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7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7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1086</v>
      </c>
      <c r="E29" s="81">
        <v>0.573</v>
      </c>
      <c r="F29" s="82">
        <f>1-E29</f>
        <v>0.427</v>
      </c>
      <c r="G29" s="83">
        <v>4.15</v>
      </c>
      <c r="H29" s="84">
        <v>0.0355</v>
      </c>
      <c r="I29" s="71"/>
      <c r="J29" s="67"/>
      <c r="K29" s="67"/>
      <c r="L29" s="67"/>
      <c r="M29" s="67"/>
      <c r="N29" s="67"/>
      <c r="O29" s="67"/>
      <c r="P29" s="67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7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7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622.278</v>
      </c>
      <c r="E32" s="91">
        <f>SUM(E2:E4)</f>
        <v>419.711386385735</v>
      </c>
      <c r="F32" s="91">
        <f>SUM(F2:F4)</f>
        <v>4638.843141128170</v>
      </c>
      <c r="G32" s="91">
        <f>SUM(G2:G4)</f>
        <v>33.434995906397</v>
      </c>
      <c r="H32" s="77"/>
      <c r="I32" s="67"/>
      <c r="J32" s="67"/>
      <c r="K32" s="67"/>
      <c r="L32" s="67"/>
      <c r="M32" s="67"/>
      <c r="N32" s="67"/>
      <c r="O32" s="67"/>
      <c r="P32" s="67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7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463.722</v>
      </c>
      <c r="E35" s="91">
        <f>D35*G29</f>
        <v>1924.4463</v>
      </c>
      <c r="F35" s="91">
        <f>D35*H29</f>
        <v>16.462131</v>
      </c>
      <c r="G35" s="77"/>
      <c r="H35" s="67"/>
      <c r="I35" s="67"/>
      <c r="J35" s="67"/>
      <c r="K35" s="67"/>
      <c r="L35" s="67"/>
      <c r="M35" s="67"/>
      <c r="N35" s="67"/>
      <c r="O35" s="67"/>
      <c r="P35" s="67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454.44756</v>
      </c>
      <c r="E38" s="42">
        <f>SUM(J2:J4,J6:J11,J13:J20)</f>
        <v>1912.466392025530</v>
      </c>
      <c r="F38" s="42">
        <f>SUM(K2:K4,K6:K11,K13:K20)</f>
        <v>16.429656514296</v>
      </c>
      <c r="G38" s="42">
        <f>SUM(L6:L11,L13:L20,L22:L25)</f>
        <v>609.83244</v>
      </c>
      <c r="H38" s="42">
        <f>SUM(M6:M11,M13:M20,M22:M25)</f>
        <v>415.862425976760</v>
      </c>
      <c r="I38" s="42">
        <f>SUM(N6:N11,N13:N20,N22:N25)</f>
        <v>4629.431270924660</v>
      </c>
      <c r="J38" s="42">
        <f>SUM(O6:O11,O13:O20,O22:O25)</f>
        <v>33.4121198706707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9.27444</v>
      </c>
      <c r="E39" s="42">
        <f>E35-E38</f>
        <v>11.979907974470</v>
      </c>
      <c r="F39" s="42">
        <f>F35-F38</f>
        <v>0.032474485704</v>
      </c>
      <c r="G39" s="42">
        <f>SUM(D2:D4)-G38</f>
        <v>12.44556</v>
      </c>
      <c r="H39" s="42">
        <f>E32-H38</f>
        <v>3.848960408975</v>
      </c>
      <c r="I39" s="42">
        <f>F32-I38</f>
        <v>9.411870203510</v>
      </c>
      <c r="J39" s="42">
        <f>G32-J38</f>
        <v>0.0228760357263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0" priority="1" operator="greaterThan" stopIfTrue="1">
      <formula>1</formula>
    </cfRule>
  </conditionalFormatting>
  <conditionalFormatting sqref="D39:J39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6" customWidth="1"/>
    <col min="2" max="15" width="8.8125" style="126" customWidth="1"/>
    <col min="16" max="16" width="4.8125" style="126" customWidth="1"/>
    <col min="17" max="27" width="8.8125" style="126" customWidth="1"/>
    <col min="28" max="28" hidden="1" width="8.8" style="126" customWidth="1"/>
    <col min="29" max="29" width="8.8125" style="126" customWidth="1"/>
    <col min="30" max="30" width="4.8125" style="126" customWidth="1"/>
    <col min="31" max="40" width="8.8125" style="126" customWidth="1"/>
    <col min="41" max="16384" width="8.8125" style="126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125</v>
      </c>
    </row>
    <row r="2" ht="13.75" customHeight="1">
      <c r="A2" t="s" s="39">
        <v>174</v>
      </c>
      <c r="B2" t="s" s="40">
        <v>378</v>
      </c>
      <c r="C2" s="41">
        <f>VLOOKUP($AN$1,'DST'!C1:D66,2,FALSE)</f>
        <v>9</v>
      </c>
      <c r="D2" s="42">
        <f>D$32*Q2</f>
        <v>421.3125</v>
      </c>
      <c r="E2" s="42">
        <f>D2*R2</f>
        <v>271.460740520529</v>
      </c>
      <c r="F2" s="42">
        <f>E2*S2</f>
        <v>2933.1413931963</v>
      </c>
      <c r="G2" s="42">
        <f>D2*T2</f>
        <v>18.0386407336774</v>
      </c>
      <c r="H2" s="42">
        <f>E2*U2</f>
        <v>4.92161948536963</v>
      </c>
      <c r="I2" s="42">
        <f>D$35*W2</f>
        <v>43.06365</v>
      </c>
      <c r="J2" s="42">
        <f>I2*V2</f>
        <v>197.743465733147</v>
      </c>
      <c r="K2" s="42">
        <f>I2*X2</f>
        <v>1.61765439382238</v>
      </c>
      <c r="L2" s="43"/>
      <c r="M2" s="43"/>
      <c r="N2" s="43"/>
      <c r="O2" s="43"/>
      <c r="P2" s="44"/>
      <c r="Q2" s="45">
        <f>(AE2/SUM(AE$2:AE$25))</f>
        <v>0.75</v>
      </c>
      <c r="R2" s="46">
        <v>0.644321591504001</v>
      </c>
      <c r="S2" s="47">
        <v>10.8050298086271</v>
      </c>
      <c r="T2" s="46">
        <v>0.0428153466457258</v>
      </c>
      <c r="U2" s="46">
        <v>0.0181301335726572</v>
      </c>
      <c r="V2" s="47">
        <v>4.59188818721002</v>
      </c>
      <c r="W2" s="45">
        <f>(AF2/SUM(AF$2:AF$20))*0.98</f>
        <v>0.0882</v>
      </c>
      <c r="X2" s="46">
        <v>0.0375642657745542</v>
      </c>
      <c r="Y2" s="48"/>
      <c r="Z2" s="49"/>
      <c r="AA2" s="48"/>
      <c r="AB2" s="48"/>
      <c r="AC2" s="48"/>
      <c r="AD2" s="44"/>
      <c r="AE2" s="46">
        <v>0.75</v>
      </c>
      <c r="AF2" s="46">
        <v>0.09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178</v>
      </c>
      <c r="B3" t="s" s="40">
        <v>378</v>
      </c>
      <c r="C3" s="41">
        <f>VLOOKUP($AN$1,'DST'!C1:D66,2,FALSE)</f>
        <v>9</v>
      </c>
      <c r="D3" s="42">
        <f>D$32*Q3</f>
        <v>140.4375</v>
      </c>
      <c r="E3" s="42">
        <f>D3*R3</f>
        <v>86.9308125</v>
      </c>
      <c r="F3" s="42">
        <f>E3*S3</f>
        <v>982.31818125</v>
      </c>
      <c r="G3" s="42">
        <f>D3*T3</f>
        <v>5.7579375</v>
      </c>
      <c r="H3" s="42">
        <f>E3*U3</f>
        <v>2.3471319375</v>
      </c>
      <c r="I3" s="42">
        <f>D$35*W3</f>
        <v>34.45092</v>
      </c>
      <c r="J3" s="42">
        <f>I3*V3</f>
        <v>188.571253381298</v>
      </c>
      <c r="K3" s="42">
        <f>I3*X3</f>
        <v>1.41248772</v>
      </c>
      <c r="L3" s="43"/>
      <c r="M3" s="43"/>
      <c r="N3" s="43"/>
      <c r="O3" s="43"/>
      <c r="P3" s="44"/>
      <c r="Q3" s="45">
        <f>(AE3/SUM(AE$2:AE$25))</f>
        <v>0.25</v>
      </c>
      <c r="R3" s="46">
        <v>0.619</v>
      </c>
      <c r="S3" s="47">
        <v>11.3</v>
      </c>
      <c r="T3" s="46">
        <v>0.041</v>
      </c>
      <c r="U3" s="46">
        <v>0.027</v>
      </c>
      <c r="V3" s="47">
        <v>5.4736202511079</v>
      </c>
      <c r="W3" s="45">
        <f>(AF3/SUM(AF$2:AF$20))*0.98</f>
        <v>0.07056</v>
      </c>
      <c r="X3" s="46">
        <v>0.041</v>
      </c>
      <c r="Y3" s="48"/>
      <c r="Z3" s="49"/>
      <c r="AA3" s="48"/>
      <c r="AB3" s="48"/>
      <c r="AC3" s="48"/>
      <c r="AD3" s="44"/>
      <c r="AE3" s="46">
        <v>0.25</v>
      </c>
      <c r="AF3" s="46">
        <v>0.07199999999999999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9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167</v>
      </c>
      <c r="B6" t="s" s="40">
        <v>380</v>
      </c>
      <c r="C6" s="41">
        <f>VLOOKUP($AN$1,'DST'!C1:D66,2,FALSE)</f>
        <v>9</v>
      </c>
      <c r="D6" s="43"/>
      <c r="E6" s="43"/>
      <c r="F6" s="43"/>
      <c r="G6" s="43"/>
      <c r="H6" s="43"/>
      <c r="I6" s="42">
        <f>D$35*W6</f>
        <v>210.5334</v>
      </c>
      <c r="J6" s="42">
        <f>I6*V6</f>
        <v>871.608276</v>
      </c>
      <c r="K6" s="42">
        <f>I6*X6</f>
        <v>6.5265354</v>
      </c>
      <c r="L6" s="42">
        <f>((D$2+D$3+D$4)*AA6)</f>
        <v>31.379355</v>
      </c>
      <c r="M6" s="42">
        <f>L6*Y6</f>
        <v>22.812791085</v>
      </c>
      <c r="N6" s="42">
        <f>M6*Z6</f>
        <v>146.686246676550</v>
      </c>
      <c r="O6" s="42">
        <f>M6*AH6</f>
        <v>0.935324434485</v>
      </c>
      <c r="P6" s="44"/>
      <c r="Q6" s="50"/>
      <c r="R6" s="50"/>
      <c r="S6" s="43"/>
      <c r="T6" s="50"/>
      <c r="U6" s="50"/>
      <c r="V6" s="47">
        <v>4.14</v>
      </c>
      <c r="W6" s="45">
        <f>(AF6/SUM(AF$2:AF$20))*0.98</f>
        <v>0.4312</v>
      </c>
      <c r="X6" s="46">
        <v>0.031</v>
      </c>
      <c r="Y6" s="46">
        <v>0.727</v>
      </c>
      <c r="Z6" s="47">
        <v>6.43</v>
      </c>
      <c r="AA6" s="45">
        <f>(AG6/SUM(AG$6:AG$25))*0.98</f>
        <v>0.05586</v>
      </c>
      <c r="AB6" s="45">
        <v>0.0940030882853396</v>
      </c>
      <c r="AC6" s="45">
        <f>(AH6/SUM(AH$6:AH$25))*0.98</f>
        <v>0.063568041289129</v>
      </c>
      <c r="AD6" s="44"/>
      <c r="AE6" s="50"/>
      <c r="AF6" s="46">
        <v>0.44</v>
      </c>
      <c r="AG6" s="57">
        <v>0.057</v>
      </c>
      <c r="AH6" s="57">
        <v>0.041</v>
      </c>
      <c r="AI6" s="51"/>
      <c r="AJ6" s="18"/>
      <c r="AK6" s="18"/>
      <c r="AL6" s="18"/>
      <c r="AM6" s="18"/>
      <c r="AN6" s="52"/>
    </row>
    <row r="7" ht="13.75" customHeight="1">
      <c r="A7" t="s" s="39">
        <v>199</v>
      </c>
      <c r="B7" t="s" s="40">
        <v>380</v>
      </c>
      <c r="C7" s="41">
        <f>VLOOKUP($AN$1,'DST'!C1:D66,2,FALSE)</f>
        <v>9</v>
      </c>
      <c r="D7" s="43"/>
      <c r="E7" s="43"/>
      <c r="F7" s="43"/>
      <c r="G7" s="43"/>
      <c r="H7" s="43"/>
      <c r="I7" s="42">
        <f>D$35*W7</f>
        <v>145.45944</v>
      </c>
      <c r="J7" s="42">
        <f>I7*V7</f>
        <v>674.9318016</v>
      </c>
      <c r="K7" s="42">
        <f>I7*X7</f>
        <v>4.80016152</v>
      </c>
      <c r="L7" s="42">
        <f>((D$2+D$3+D$4)*AA7)</f>
        <v>35.23296</v>
      </c>
      <c r="M7" s="42">
        <f>L7*Y7</f>
        <v>27.90450432</v>
      </c>
      <c r="N7" s="42">
        <f>M7*Z7</f>
        <v>196.4477104128</v>
      </c>
      <c r="O7" s="42">
        <f>M7*AH7</f>
        <v>1.171989181440</v>
      </c>
      <c r="P7" s="44"/>
      <c r="Q7" s="50"/>
      <c r="R7" s="50"/>
      <c r="S7" s="43"/>
      <c r="T7" s="50"/>
      <c r="U7" s="50"/>
      <c r="V7" s="47">
        <v>4.64</v>
      </c>
      <c r="W7" s="45">
        <f>(AF7/SUM(AF$2:AF$20))*0.98</f>
        <v>0.29792</v>
      </c>
      <c r="X7" s="46">
        <v>0.033</v>
      </c>
      <c r="Y7" s="46">
        <v>0.792</v>
      </c>
      <c r="Z7" s="47">
        <v>7.04</v>
      </c>
      <c r="AA7" s="45">
        <f>(AG7/SUM(AG$6:AG$25))*0.98</f>
        <v>0.06272</v>
      </c>
      <c r="AB7" s="45">
        <v>0.0170817667759477</v>
      </c>
      <c r="AC7" s="45">
        <f>(AH7/SUM(AH$6:AH$25))*0.98</f>
        <v>0.0651184813205712</v>
      </c>
      <c r="AD7" s="44"/>
      <c r="AE7" s="50"/>
      <c r="AF7" s="46">
        <v>0.304</v>
      </c>
      <c r="AG7" s="57">
        <v>0.064</v>
      </c>
      <c r="AH7" s="57">
        <v>0.042</v>
      </c>
      <c r="AI7" s="51"/>
      <c r="AJ7" s="18"/>
      <c r="AK7" s="18"/>
      <c r="AL7" s="18"/>
      <c r="AM7" s="18"/>
      <c r="AN7" s="52"/>
    </row>
    <row r="8" ht="13.75" customHeight="1">
      <c r="A8" t="s" s="39">
        <v>268</v>
      </c>
      <c r="B8" t="s" s="40">
        <v>380</v>
      </c>
      <c r="C8" s="41">
        <f>VLOOKUP($AN$1,'DST'!C1:D66,2,FALSE)</f>
        <v>9</v>
      </c>
      <c r="D8" s="43"/>
      <c r="E8" s="43"/>
      <c r="F8" s="43"/>
      <c r="G8" s="43"/>
      <c r="H8" s="43"/>
      <c r="I8" s="42">
        <f>D$35*W8</f>
        <v>44.97759</v>
      </c>
      <c r="J8" s="42">
        <f>I8*V8</f>
        <v>183.5085672</v>
      </c>
      <c r="K8" s="42">
        <f>I8*X8</f>
        <v>1.75412601</v>
      </c>
      <c r="L8" s="42">
        <f>((D$2+D$3+D$4)*AA8)</f>
        <v>44.591715</v>
      </c>
      <c r="M8" s="42">
        <f>L8*Y8</f>
        <v>34.201845405</v>
      </c>
      <c r="N8" s="42">
        <f>M8*Z8</f>
        <v>242.491083921450</v>
      </c>
      <c r="O8" s="42">
        <f>M8*AH8</f>
        <v>1.53689757098484</v>
      </c>
      <c r="P8" s="44"/>
      <c r="Q8" s="50"/>
      <c r="R8" s="50"/>
      <c r="S8" s="43"/>
      <c r="T8" s="50"/>
      <c r="U8" s="50"/>
      <c r="V8" s="47">
        <v>4.08</v>
      </c>
      <c r="W8" s="45">
        <f>(AF8/SUM(AF$2:AF$20))*0.98</f>
        <v>0.09211999999999999</v>
      </c>
      <c r="X8" s="46">
        <v>0.039</v>
      </c>
      <c r="Y8" s="46">
        <v>0.767</v>
      </c>
      <c r="Z8" s="47">
        <v>7.09</v>
      </c>
      <c r="AA8" s="45">
        <f>(AG8/SUM(AG$6:AG$25))*0.98</f>
        <v>0.07938000000000001</v>
      </c>
      <c r="AB8" s="45">
        <v>0.0141187772515197</v>
      </c>
      <c r="AC8" s="45">
        <f>(AH8/SUM(AH$6:AH$25))*0.98</f>
        <v>0.0696707294610712</v>
      </c>
      <c r="AD8" s="44"/>
      <c r="AE8" s="50"/>
      <c r="AF8" s="46">
        <v>0.094</v>
      </c>
      <c r="AG8" s="57">
        <v>0.081</v>
      </c>
      <c r="AH8" s="57">
        <v>0.0449361007508724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9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0.0133792368925679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9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0.0235774893771914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9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147</v>
      </c>
      <c r="B13" t="s" s="40">
        <v>381</v>
      </c>
      <c r="C13" s="41">
        <f>VLOOKUP($AN$1,'DST'!C1:D66,2,FALSE)</f>
        <v>9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129.371025</v>
      </c>
      <c r="M13" s="42">
        <f>L13*Y13</f>
        <v>77.36387295</v>
      </c>
      <c r="N13" s="42">
        <f>M13*Z13</f>
        <v>1124.870712693</v>
      </c>
      <c r="O13" s="42">
        <f>M13*AH13</f>
        <v>6.32109906521679</v>
      </c>
      <c r="P13" s="44"/>
      <c r="Q13" s="50"/>
      <c r="R13" s="50"/>
      <c r="S13" s="43"/>
      <c r="T13" s="50"/>
      <c r="U13" s="50"/>
      <c r="V13" s="47">
        <v>6.33</v>
      </c>
      <c r="W13" s="45">
        <f>(AF13/SUM(AF$2:AF$20))*0.98</f>
        <v>0</v>
      </c>
      <c r="X13" s="46">
        <v>0.0053763440860215</v>
      </c>
      <c r="Y13" s="46">
        <v>0.598</v>
      </c>
      <c r="Z13" s="47">
        <v>14.54</v>
      </c>
      <c r="AA13" s="45">
        <f>(AG13/SUM(AG$6:AG$25))*0.98</f>
        <v>0.2303</v>
      </c>
      <c r="AB13" s="45">
        <v>0.192824105750764</v>
      </c>
      <c r="AC13" s="45">
        <f>(AH13/SUM(AH$6:AH$25))*0.98</f>
        <v>0.126680382712456</v>
      </c>
      <c r="AD13" s="44"/>
      <c r="AE13" s="50"/>
      <c r="AF13" s="46">
        <v>0</v>
      </c>
      <c r="AG13" s="57">
        <v>0.235</v>
      </c>
      <c r="AH13" s="57">
        <v>0.081706083526895</v>
      </c>
      <c r="AI13" s="51"/>
      <c r="AJ13" s="18"/>
      <c r="AK13" s="18"/>
      <c r="AL13" s="18"/>
      <c r="AM13" s="18"/>
      <c r="AN13" s="52"/>
    </row>
    <row r="14" ht="13.75" customHeight="1">
      <c r="A14" t="s" s="39">
        <v>305</v>
      </c>
      <c r="B14" t="s" s="40">
        <v>381</v>
      </c>
      <c r="C14" s="41">
        <f>VLOOKUP($AN$1,'DST'!C1:D66,2,FALSE)</f>
        <v>9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77.07210000000001</v>
      </c>
      <c r="M14" s="42">
        <f>L14*Y14</f>
        <v>47.013981</v>
      </c>
      <c r="N14" s="42">
        <f>M14*Z14</f>
        <v>574.51084782</v>
      </c>
      <c r="O14" s="42">
        <f>M14*AH14</f>
        <v>3.337992651</v>
      </c>
      <c r="P14" s="44"/>
      <c r="Q14" s="50"/>
      <c r="R14" s="50"/>
      <c r="S14" s="43"/>
      <c r="T14" s="50"/>
      <c r="U14" s="50"/>
      <c r="V14" s="47">
        <v>5.4</v>
      </c>
      <c r="W14" s="45">
        <f>(AF14/SUM(AF$2:AF$20))*0.98</f>
        <v>0</v>
      </c>
      <c r="X14" s="46">
        <v>0</v>
      </c>
      <c r="Y14" s="46">
        <v>0.61</v>
      </c>
      <c r="Z14" s="47">
        <v>12.22</v>
      </c>
      <c r="AA14" s="45">
        <f>(AG14/SUM(AG$6:AG$25))*0.98</f>
        <v>0.1372</v>
      </c>
      <c r="AB14" s="45">
        <v>0.0254599166883752</v>
      </c>
      <c r="AC14" s="45">
        <f>(AH14/SUM(AH$6:AH$25))*0.98</f>
        <v>0.110081242232394</v>
      </c>
      <c r="AD14" s="44"/>
      <c r="AE14" s="50"/>
      <c r="AF14" s="46">
        <v>0</v>
      </c>
      <c r="AG14" s="57">
        <v>0.14</v>
      </c>
      <c r="AH14" s="57">
        <v>0.07099999999999999</v>
      </c>
      <c r="AI14" s="51"/>
      <c r="AJ14" s="18"/>
      <c r="AK14" s="18"/>
      <c r="AL14" s="18"/>
      <c r="AM14" s="18"/>
      <c r="AN14" s="52"/>
    </row>
    <row r="15" ht="13.75" customHeight="1">
      <c r="A15" t="s" s="39">
        <v>313</v>
      </c>
      <c r="B15" t="s" s="40">
        <v>381</v>
      </c>
      <c r="C15" s="41">
        <f>VLOOKUP($AN$1,'DST'!C1:D66,2,FALSE)</f>
        <v>9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80.92570499999999</v>
      </c>
      <c r="M15" s="42">
        <f>L15*Y15</f>
        <v>43.86173211</v>
      </c>
      <c r="N15" s="42">
        <f>M15*Z15</f>
        <v>593.0106181272</v>
      </c>
      <c r="O15" s="42">
        <f>M15*AH15</f>
        <v>3.245768176140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0.542</v>
      </c>
      <c r="Z15" s="47">
        <v>13.52</v>
      </c>
      <c r="AA15" s="45">
        <f>(AG15/SUM(AG$6:AG$25))*0.98</f>
        <v>0.14406</v>
      </c>
      <c r="AB15" s="45">
        <v>0.152167142648235</v>
      </c>
      <c r="AC15" s="45">
        <f>(AH15/SUM(AH$6:AH$25))*0.98</f>
        <v>0.114732562326721</v>
      </c>
      <c r="AD15" s="44"/>
      <c r="AE15" s="50"/>
      <c r="AF15" s="46">
        <v>0</v>
      </c>
      <c r="AG15" s="57">
        <v>0.147</v>
      </c>
      <c r="AH15" s="57">
        <v>0.074</v>
      </c>
      <c r="AI15" s="51"/>
      <c r="AJ15" s="18"/>
      <c r="AK15" s="18"/>
      <c r="AL15" s="18"/>
      <c r="AM15" s="18"/>
      <c r="AN15" s="52"/>
    </row>
    <row r="16" ht="13.75" customHeight="1">
      <c r="A16" t="s" s="39">
        <v>344</v>
      </c>
      <c r="B16" t="s" s="40">
        <v>381</v>
      </c>
      <c r="C16" s="41">
        <f>VLOOKUP($AN$1,'DST'!C1:D66,2,FALSE)</f>
        <v>9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48.44532</v>
      </c>
      <c r="M16" s="42">
        <f>L16*Y16</f>
        <v>29.3094186</v>
      </c>
      <c r="N16" s="42">
        <f>M16*Z16</f>
        <v>328.26548832</v>
      </c>
      <c r="O16" s="42">
        <f>M16*AH16</f>
        <v>1.81587377255616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0.00743494423791822</v>
      </c>
      <c r="Y16" s="46">
        <v>0.605</v>
      </c>
      <c r="Z16" s="47">
        <v>11.2</v>
      </c>
      <c r="AA16" s="45">
        <f>(AG16/SUM(AG$6:AG$25))*0.98</f>
        <v>0.08624</v>
      </c>
      <c r="AB16" s="45">
        <v>0.191034455300971</v>
      </c>
      <c r="AC16" s="45">
        <f>(AH16/SUM(AH$6:AH$25))*0.98</f>
        <v>0.0960579746545021</v>
      </c>
      <c r="AD16" s="44"/>
      <c r="AE16" s="50"/>
      <c r="AF16" s="46">
        <v>0</v>
      </c>
      <c r="AG16" s="57">
        <v>0.08799999999999999</v>
      </c>
      <c r="AH16" s="57">
        <v>0.0619552983066052</v>
      </c>
      <c r="AI16" s="51"/>
      <c r="AJ16" s="18"/>
      <c r="AK16" s="18"/>
      <c r="AL16" s="18"/>
      <c r="AM16" s="18"/>
      <c r="AN16" s="52"/>
    </row>
    <row r="17" ht="13.75" customHeight="1">
      <c r="A17" t="s" s="39">
        <v>468</v>
      </c>
      <c r="B17" t="s" s="40">
        <v>381</v>
      </c>
      <c r="C17" s="41">
        <f>VLOOKUP($AN$1,'DST'!C1:D66,2,FALSE)</f>
        <v>9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7.156695</v>
      </c>
      <c r="M17" s="42">
        <f>L17*Y17</f>
        <v>4.06500276</v>
      </c>
      <c r="N17" s="42">
        <f>M17*Z17</f>
        <v>50.0401839756</v>
      </c>
      <c r="O17" s="42">
        <f>M17*AH17</f>
        <v>0.2439001656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0.5679999999999999</v>
      </c>
      <c r="Z17" s="47">
        <v>12.31</v>
      </c>
      <c r="AA17" s="45">
        <f>(AG17/SUM(AG$6:AG$25))*0.98</f>
        <v>0.01274</v>
      </c>
      <c r="AB17" s="45">
        <v>0.0759788743023093</v>
      </c>
      <c r="AC17" s="45">
        <f>(AH17/SUM(AH$6:AH$25))*0.98</f>
        <v>0.0930264018865303</v>
      </c>
      <c r="AD17" s="44"/>
      <c r="AE17" s="50"/>
      <c r="AF17" s="46">
        <v>0</v>
      </c>
      <c r="AG17" s="57">
        <v>0.013</v>
      </c>
      <c r="AH17" s="57">
        <v>0.06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9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0.0130063632018042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9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9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124</v>
      </c>
      <c r="B22" t="s" s="40">
        <v>385</v>
      </c>
      <c r="C22" s="41">
        <f>VLOOKUP($AN$1,'DST'!C1:D66,2,FALSE)</f>
        <v>9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61.65768</v>
      </c>
      <c r="M22" s="42">
        <f>L22*Y22</f>
        <v>42.79042992</v>
      </c>
      <c r="N22" s="42">
        <f>M22*Z22</f>
        <v>427.103862739362</v>
      </c>
      <c r="O22" s="42">
        <f>M22*AH22</f>
        <v>3.35824173573869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0.694</v>
      </c>
      <c r="Z22" s="47">
        <v>9.9812940308818</v>
      </c>
      <c r="AA22" s="45">
        <f>(AG22/SUM(AG$6:AG$25))*0.98</f>
        <v>0.10976</v>
      </c>
      <c r="AB22" s="45">
        <v>0.102192974675877</v>
      </c>
      <c r="AC22" s="45">
        <f>(AH22/SUM(AH$6:AH$25))*0.98</f>
        <v>0.121680301695578</v>
      </c>
      <c r="AD22" s="44"/>
      <c r="AE22" s="50"/>
      <c r="AF22" s="50"/>
      <c r="AG22" s="57">
        <v>0.112</v>
      </c>
      <c r="AH22" s="57">
        <v>0.0784811403394913</v>
      </c>
      <c r="AI22" s="51"/>
      <c r="AJ22" s="18"/>
      <c r="AK22" s="18"/>
      <c r="AL22" s="18"/>
      <c r="AM22" s="18"/>
      <c r="AN22" s="52"/>
    </row>
    <row r="23" ht="13.75" customHeight="1">
      <c r="A23" t="s" s="39">
        <v>224</v>
      </c>
      <c r="B23" t="s" s="40">
        <v>385</v>
      </c>
      <c r="C23" s="41">
        <f>VLOOKUP($AN$1,'DST'!C1:D66,2,FALSE)</f>
        <v>9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34.682445</v>
      </c>
      <c r="M23" s="42">
        <f>L23*Y23</f>
        <v>23.410650375</v>
      </c>
      <c r="N23" s="42">
        <f>M23*Z23</f>
        <v>226.069590619512</v>
      </c>
      <c r="O23" s="42">
        <f>M23*AH23</f>
        <v>1.802620078875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0.675</v>
      </c>
      <c r="Z23" s="47">
        <v>9.656698425641739</v>
      </c>
      <c r="AA23" s="45">
        <f>(AG23/SUM(AG$6:AG$25))*0.98</f>
        <v>0.06174</v>
      </c>
      <c r="AB23" s="45">
        <v>0.0518767555706892</v>
      </c>
      <c r="AC23" s="45">
        <f>(AH23/SUM(AH$6:AH$25))*0.98</f>
        <v>0.119383882421047</v>
      </c>
      <c r="AD23" s="44"/>
      <c r="AE23" s="50"/>
      <c r="AF23" s="50"/>
      <c r="AG23" s="57">
        <v>0.063</v>
      </c>
      <c r="AH23" s="57">
        <v>0.077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9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0.00829905327840799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9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1050</v>
      </c>
      <c r="E29" s="81">
        <v>0.535</v>
      </c>
      <c r="F29" s="82">
        <f>1-E29</f>
        <v>0.465</v>
      </c>
      <c r="G29" s="83">
        <v>4.35</v>
      </c>
      <c r="H29" s="84">
        <v>0.033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561.75</v>
      </c>
      <c r="E32" s="91">
        <f>SUM(E2:E4)</f>
        <v>358.391553020529</v>
      </c>
      <c r="F32" s="91">
        <f>SUM(F2:F4)</f>
        <v>3915.4595744463</v>
      </c>
      <c r="G32" s="91">
        <f>SUM(G2:G4)</f>
        <v>23.7965782336774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488.25</v>
      </c>
      <c r="E35" s="91">
        <f>D35*G29</f>
        <v>2123.8875</v>
      </c>
      <c r="F35" s="91">
        <f>D35*H29</f>
        <v>16.11225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478.485</v>
      </c>
      <c r="E38" s="42">
        <f>SUM(J2:J4,J6:J11,J13:J20)</f>
        <v>2116.363363914450</v>
      </c>
      <c r="F38" s="42">
        <f>SUM(K2:K4,K6:K11,K13:K20)</f>
        <v>16.1109650438224</v>
      </c>
      <c r="G38" s="42">
        <f>SUM(L6:L11,L13:L20,L22:L25)</f>
        <v>550.515</v>
      </c>
      <c r="H38" s="42">
        <f>SUM(M6:M11,M13:M20,M22:M25)</f>
        <v>352.734228525</v>
      </c>
      <c r="I38" s="42">
        <f>SUM(N6:N11,N13:N20,N22:N25)</f>
        <v>3909.496345305470</v>
      </c>
      <c r="J38" s="42">
        <f>SUM(O6:O11,O13:O20,O22:O25)</f>
        <v>23.7697068320365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9.765000000000001</v>
      </c>
      <c r="E39" s="42">
        <f>E35-E38</f>
        <v>7.524136085550</v>
      </c>
      <c r="F39" s="42">
        <f>F35-F38</f>
        <v>0.0012849561776</v>
      </c>
      <c r="G39" s="42">
        <f>SUM(D2:D4)-G38</f>
        <v>11.235</v>
      </c>
      <c r="H39" s="42">
        <f>E32-H38</f>
        <v>5.657324495529</v>
      </c>
      <c r="I39" s="42">
        <f>F32-I38</f>
        <v>5.963229140830</v>
      </c>
      <c r="J39" s="42">
        <f>G32-J38</f>
        <v>0.0268714016409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36" priority="1" operator="greaterThan" stopIfTrue="1">
      <formula>1</formula>
    </cfRule>
  </conditionalFormatting>
  <conditionalFormatting sqref="D39:J39">
    <cfRule type="cellIs" dxfId="3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7" customWidth="1"/>
    <col min="2" max="15" width="8.8125" style="127" customWidth="1"/>
    <col min="16" max="16" width="4.8125" style="127" customWidth="1"/>
    <col min="17" max="27" width="8.8125" style="127" customWidth="1"/>
    <col min="28" max="28" hidden="1" width="8.8" style="127" customWidth="1"/>
    <col min="29" max="29" width="8.8125" style="127" customWidth="1"/>
    <col min="30" max="30" width="4.8125" style="127" customWidth="1"/>
    <col min="31" max="40" width="8.8125" style="127" customWidth="1"/>
    <col min="41" max="16384" width="8.8125" style="127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21</v>
      </c>
    </row>
    <row r="2" ht="13.75" customHeight="1">
      <c r="A2" t="s" s="39">
        <v>83</v>
      </c>
      <c r="B2" t="s" s="40">
        <v>378</v>
      </c>
      <c r="C2" s="41">
        <f>VLOOKUP($AN$1,'DST'!C1:D66,2,FALSE)</f>
        <v>9</v>
      </c>
      <c r="D2" s="42">
        <f>D$32*Q2</f>
        <v>532.53396</v>
      </c>
      <c r="E2" s="42">
        <f>D2*R2</f>
        <v>361.596191124644</v>
      </c>
      <c r="F2" s="42">
        <f>E2*S2</f>
        <v>4552.496046259270</v>
      </c>
      <c r="G2" s="42">
        <f>D2*T2</f>
        <v>30.88696968</v>
      </c>
      <c r="H2" s="42">
        <f>E2*U2</f>
        <v>6.93335866969473</v>
      </c>
      <c r="I2" s="42">
        <f>D$35*W2</f>
        <v>38.03639112</v>
      </c>
      <c r="J2" s="42">
        <f>I2*V2</f>
        <v>133.437174650421</v>
      </c>
      <c r="K2" s="42">
        <f>I2*X2</f>
        <v>1.43758418196646</v>
      </c>
      <c r="L2" s="43"/>
      <c r="M2" s="43"/>
      <c r="N2" s="43"/>
      <c r="O2" s="43"/>
      <c r="P2" s="44"/>
      <c r="Q2" s="45">
        <f>(AE2/SUM(AE$2:AE$25))</f>
        <v>0.98</v>
      </c>
      <c r="R2" s="46">
        <v>0.679010576385859</v>
      </c>
      <c r="S2" s="47">
        <v>12.59</v>
      </c>
      <c r="T2" s="46">
        <v>0.058</v>
      </c>
      <c r="U2" s="46">
        <v>0.0191743133359078</v>
      </c>
      <c r="V2" s="47">
        <v>3.50814498224722</v>
      </c>
      <c r="W2" s="45">
        <f>(AF2/SUM(AF$2:AF$20))*0.98</f>
        <v>0.07643999999999999</v>
      </c>
      <c r="X2" s="46">
        <v>0.0377949679145706</v>
      </c>
      <c r="Y2" s="48"/>
      <c r="Z2" s="49"/>
      <c r="AA2" s="48"/>
      <c r="AB2" s="48"/>
      <c r="AC2" s="48"/>
      <c r="AD2" s="44"/>
      <c r="AE2" s="46">
        <v>0.98</v>
      </c>
      <c r="AF2" s="46">
        <v>0.078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469</v>
      </c>
      <c r="B3" t="s" s="40">
        <v>378</v>
      </c>
      <c r="C3" s="41">
        <f>VLOOKUP($AN$1,'DST'!C1:D66,2,FALSE)</f>
        <v>9</v>
      </c>
      <c r="D3" s="42">
        <f>D$32*Q3</f>
        <v>10.86804</v>
      </c>
      <c r="E3" s="42">
        <f>D3*R3</f>
        <v>6.59690028</v>
      </c>
      <c r="F3" s="42">
        <f>E3*S3</f>
        <v>71.7083060436</v>
      </c>
      <c r="G3" s="42">
        <f>D3*T3</f>
        <v>0.36951336</v>
      </c>
      <c r="H3" s="42">
        <f>E3*U3</f>
        <v>0.0800863693992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0.02</v>
      </c>
      <c r="R3" s="46">
        <v>0.607</v>
      </c>
      <c r="S3" s="47">
        <v>10.87</v>
      </c>
      <c r="T3" s="46">
        <v>0.034</v>
      </c>
      <c r="U3" s="46">
        <v>0.01214</v>
      </c>
      <c r="V3" s="47">
        <v>3.2</v>
      </c>
      <c r="W3" s="45">
        <f>(AF3/SUM(AF$2:AF$20))*0.98</f>
        <v>0</v>
      </c>
      <c r="X3" s="46">
        <v>0.03</v>
      </c>
      <c r="Y3" s="48"/>
      <c r="Z3" s="49"/>
      <c r="AA3" s="48"/>
      <c r="AB3" s="48"/>
      <c r="AC3" s="48"/>
      <c r="AD3" s="44"/>
      <c r="AE3" s="46">
        <v>0.02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9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20</v>
      </c>
      <c r="B6" t="s" s="40">
        <v>380</v>
      </c>
      <c r="C6" s="41">
        <f>VLOOKUP($AN$1,'DST'!C1:D66,2,FALSE)</f>
        <v>9</v>
      </c>
      <c r="D6" s="43"/>
      <c r="E6" s="43"/>
      <c r="F6" s="43"/>
      <c r="G6" s="43"/>
      <c r="H6" s="43"/>
      <c r="I6" s="42">
        <f>D$35*W6</f>
        <v>257.47710912</v>
      </c>
      <c r="J6" s="42">
        <f>I6*V6</f>
        <v>1230.7405815936</v>
      </c>
      <c r="K6" s="42">
        <f>I6*X6</f>
        <v>13.543295939712</v>
      </c>
      <c r="L6" s="42">
        <f>((D$2+D$3+D$4)*AA6)</f>
        <v>82.01022983999999</v>
      </c>
      <c r="M6" s="42">
        <f>L6*Y6</f>
        <v>65.608183872</v>
      </c>
      <c r="N6" s="42">
        <f>M6*Z6</f>
        <v>536.294539598699</v>
      </c>
      <c r="O6" s="42">
        <f>M6*AH6</f>
        <v>4.56693195130214</v>
      </c>
      <c r="P6" s="44"/>
      <c r="Q6" s="50"/>
      <c r="R6" s="50"/>
      <c r="S6" s="43"/>
      <c r="T6" s="50"/>
      <c r="U6" s="50"/>
      <c r="V6" s="47">
        <v>4.78</v>
      </c>
      <c r="W6" s="45">
        <f>(AF6/SUM(AF$2:AF$20))*0.98</f>
        <v>0.51744</v>
      </c>
      <c r="X6" s="46">
        <v>0.0526</v>
      </c>
      <c r="Y6" s="46">
        <v>0.8</v>
      </c>
      <c r="Z6" s="47">
        <v>8.174201874647171</v>
      </c>
      <c r="AA6" s="45">
        <f>(AG6/SUM(AG$6:AG$25))*0.98</f>
        <v>0.15092</v>
      </c>
      <c r="AB6" s="45">
        <v>0.0602231424521242</v>
      </c>
      <c r="AC6" s="45">
        <f>(AH6/SUM(AH$6:AH$25))*0.98</f>
        <v>0.08085886930956029</v>
      </c>
      <c r="AD6" s="44"/>
      <c r="AE6" s="50"/>
      <c r="AF6" s="46">
        <v>0.528</v>
      </c>
      <c r="AG6" s="57">
        <v>0.154</v>
      </c>
      <c r="AH6" s="57">
        <v>0.0696091810773503</v>
      </c>
      <c r="AI6" s="51"/>
      <c r="AJ6" s="18"/>
      <c r="AK6" s="18"/>
      <c r="AL6" s="18"/>
      <c r="AM6" s="18"/>
      <c r="AN6" s="52"/>
    </row>
    <row r="7" ht="13.75" customHeight="1">
      <c r="A7" t="s" s="39">
        <v>300</v>
      </c>
      <c r="B7" t="s" s="40">
        <v>380</v>
      </c>
      <c r="C7" s="41">
        <f>VLOOKUP($AN$1,'DST'!C1:D66,2,FALSE)</f>
        <v>9</v>
      </c>
      <c r="D7" s="43"/>
      <c r="E7" s="43"/>
      <c r="F7" s="43"/>
      <c r="G7" s="43"/>
      <c r="H7" s="43"/>
      <c r="I7" s="42">
        <f>D$35*W7</f>
        <v>36.08580696</v>
      </c>
      <c r="J7" s="42">
        <f>I7*V7</f>
        <v>153.36467958</v>
      </c>
      <c r="K7" s="42">
        <f>I7*X7</f>
        <v>1.19355556888717</v>
      </c>
      <c r="L7" s="42">
        <f>((D$2+D$3+D$4)*AA7)</f>
        <v>5.3253396</v>
      </c>
      <c r="M7" s="42">
        <f>L7*Y7</f>
        <v>4.0366074168</v>
      </c>
      <c r="N7" s="42">
        <f>M7*Z7</f>
        <v>32.9800776328025</v>
      </c>
      <c r="O7" s="42">
        <f>M7*AH7</f>
        <v>0.170526455164267</v>
      </c>
      <c r="P7" s="44"/>
      <c r="Q7" s="50"/>
      <c r="R7" s="50"/>
      <c r="S7" s="43"/>
      <c r="T7" s="50"/>
      <c r="U7" s="50"/>
      <c r="V7" s="47">
        <v>4.25</v>
      </c>
      <c r="W7" s="45">
        <f>(AF7/SUM(AF$2:AF$20))*0.98</f>
        <v>0.07252</v>
      </c>
      <c r="X7" s="46">
        <v>0.0330754850573299</v>
      </c>
      <c r="Y7" s="46">
        <v>0.758</v>
      </c>
      <c r="Z7" s="47">
        <v>8.170246503423231</v>
      </c>
      <c r="AA7" s="45">
        <f>(AG7/SUM(AG$6:AG$25))*0.98</f>
        <v>0.0098</v>
      </c>
      <c r="AB7" s="45">
        <v>0.0493079364492756</v>
      </c>
      <c r="AC7" s="45">
        <f>(AH7/SUM(AH$6:AH$25))*0.98</f>
        <v>0.049072297319916</v>
      </c>
      <c r="AD7" s="44"/>
      <c r="AE7" s="50"/>
      <c r="AF7" s="46">
        <v>0.074</v>
      </c>
      <c r="AG7" s="57">
        <v>0.01</v>
      </c>
      <c r="AH7" s="57">
        <v>0.0422449937674274</v>
      </c>
      <c r="AI7" s="51"/>
      <c r="AJ7" s="18"/>
      <c r="AK7" s="18"/>
      <c r="AL7" s="18"/>
      <c r="AM7" s="18"/>
      <c r="AN7" s="52"/>
    </row>
    <row r="8" ht="13.75" customHeight="1">
      <c r="A8" t="s" s="39">
        <v>216</v>
      </c>
      <c r="B8" t="s" s="40">
        <v>380</v>
      </c>
      <c r="C8" s="41">
        <f>VLOOKUP($AN$1,'DST'!C1:D66,2,FALSE)</f>
        <v>9</v>
      </c>
      <c r="D8" s="43"/>
      <c r="E8" s="43"/>
      <c r="F8" s="43"/>
      <c r="G8" s="43"/>
      <c r="H8" s="43"/>
      <c r="I8" s="42">
        <f>D$35*W8</f>
        <v>119.96092584</v>
      </c>
      <c r="J8" s="42">
        <f>I8*V8</f>
        <v>537.4249477632</v>
      </c>
      <c r="K8" s="42">
        <f>I8*X8</f>
        <v>5.278280736960</v>
      </c>
      <c r="L8" s="42">
        <f>((D$2+D$3+D$4)*AA8)</f>
        <v>12.24828108</v>
      </c>
      <c r="M8" s="42">
        <f>L8*Y8</f>
        <v>8.573796756</v>
      </c>
      <c r="N8" s="42">
        <f>M8*Z8</f>
        <v>67.5394943982416</v>
      </c>
      <c r="O8" s="42">
        <f>M8*AH8</f>
        <v>0.340367025882318</v>
      </c>
      <c r="P8" s="44"/>
      <c r="Q8" s="50"/>
      <c r="R8" s="50"/>
      <c r="S8" s="43"/>
      <c r="T8" s="50"/>
      <c r="U8" s="50"/>
      <c r="V8" s="47">
        <v>4.48</v>
      </c>
      <c r="W8" s="45">
        <f>(AF8/SUM(AF$2:AF$20))*0.98</f>
        <v>0.24108</v>
      </c>
      <c r="X8" s="46">
        <v>0.044</v>
      </c>
      <c r="Y8" s="46">
        <v>0.7</v>
      </c>
      <c r="Z8" s="47">
        <v>7.87743123849735</v>
      </c>
      <c r="AA8" s="45">
        <f>(AG8/SUM(AG$6:AG$25))*0.98</f>
        <v>0.02254</v>
      </c>
      <c r="AB8" s="45">
        <v>0.0251866684712292</v>
      </c>
      <c r="AC8" s="45">
        <f>(AH8/SUM(AH$6:AH$25))*0.98</f>
        <v>0.046114280312361</v>
      </c>
      <c r="AD8" s="44"/>
      <c r="AE8" s="50"/>
      <c r="AF8" s="46">
        <v>0.246</v>
      </c>
      <c r="AG8" s="57">
        <v>0.023</v>
      </c>
      <c r="AH8" s="57">
        <v>0.0396985181208228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9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0.00686768406809183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9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0.0192240650257073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9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0.0544905331647055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114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06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85</v>
      </c>
      <c r="B13" t="s" s="40">
        <v>381</v>
      </c>
      <c r="C13" s="41">
        <f>VLOOKUP($AN$1,'DST'!C1:D66,2,FALSE)</f>
        <v>9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115.02733536</v>
      </c>
      <c r="M13" s="42">
        <f>L13*Y13</f>
        <v>78.2185880448</v>
      </c>
      <c r="N13" s="42">
        <f>M13*Z13</f>
        <v>1184.229422998270</v>
      </c>
      <c r="O13" s="42">
        <f>M13*AH13</f>
        <v>7.9000773925248</v>
      </c>
      <c r="P13" s="44"/>
      <c r="Q13" s="50"/>
      <c r="R13" s="50"/>
      <c r="S13" s="43"/>
      <c r="T13" s="50"/>
      <c r="U13" s="50"/>
      <c r="V13" s="47">
        <v>8.51</v>
      </c>
      <c r="W13" s="45">
        <f>(AF13/SUM(AF$2:AF$20))*0.98</f>
        <v>0</v>
      </c>
      <c r="X13" s="46">
        <v>0</v>
      </c>
      <c r="Y13" s="46">
        <v>0.68</v>
      </c>
      <c r="Z13" s="47">
        <v>15.14</v>
      </c>
      <c r="AA13" s="45">
        <f>(AG13/SUM(AG$6:AG$25))*0.98</f>
        <v>0.21168</v>
      </c>
      <c r="AB13" s="45">
        <v>0.190209011010571</v>
      </c>
      <c r="AC13" s="45">
        <f>(AH13/SUM(AH$6:AH$25))*0.98</f>
        <v>0.11732282543578</v>
      </c>
      <c r="AD13" s="44"/>
      <c r="AE13" s="50"/>
      <c r="AF13" s="46">
        <v>0</v>
      </c>
      <c r="AG13" s="57">
        <v>0.216</v>
      </c>
      <c r="AH13" s="57">
        <v>0.101</v>
      </c>
      <c r="AI13" s="51"/>
      <c r="AJ13" s="18"/>
      <c r="AK13" s="18"/>
      <c r="AL13" s="18"/>
      <c r="AM13" s="18"/>
      <c r="AN13" s="52"/>
    </row>
    <row r="14" ht="13.75" customHeight="1">
      <c r="A14" t="s" s="39">
        <v>76</v>
      </c>
      <c r="B14" t="s" s="40">
        <v>381</v>
      </c>
      <c r="C14" s="41">
        <f>VLOOKUP($AN$1,'DST'!C1:D66,2,FALSE)</f>
        <v>9</v>
      </c>
      <c r="D14" s="43"/>
      <c r="E14" s="43"/>
      <c r="F14" s="43"/>
      <c r="G14" s="43"/>
      <c r="H14" s="43"/>
      <c r="I14" s="42">
        <f>D$35*W14</f>
        <v>36.08580696</v>
      </c>
      <c r="J14" s="42">
        <f>I14*V14</f>
        <v>231.3100226136</v>
      </c>
      <c r="K14" s="42">
        <f>I14*X14</f>
        <v>2.1651484176</v>
      </c>
      <c r="L14" s="42">
        <f>((D$2+D$3+D$4)*AA14)</f>
        <v>106.506792</v>
      </c>
      <c r="M14" s="42">
        <f>L14*Y14</f>
        <v>71.466057432</v>
      </c>
      <c r="N14" s="42">
        <f>M14*Z14</f>
        <v>998.380822325040</v>
      </c>
      <c r="O14" s="42">
        <f>M14*AH14</f>
        <v>6.289013054016</v>
      </c>
      <c r="P14" s="44"/>
      <c r="Q14" s="50"/>
      <c r="R14" s="50"/>
      <c r="S14" s="43"/>
      <c r="T14" s="50"/>
      <c r="U14" s="50"/>
      <c r="V14" s="47">
        <v>6.41</v>
      </c>
      <c r="W14" s="45">
        <f>(AF14/SUM(AF$2:AF$20))*0.98</f>
        <v>0.07252</v>
      </c>
      <c r="X14" s="46">
        <v>0.06</v>
      </c>
      <c r="Y14" s="46">
        <v>0.671</v>
      </c>
      <c r="Z14" s="47">
        <v>13.97</v>
      </c>
      <c r="AA14" s="45">
        <f>(AG14/SUM(AG$6:AG$25))*0.98</f>
        <v>0.196</v>
      </c>
      <c r="AB14" s="45">
        <v>0.183110921084289</v>
      </c>
      <c r="AC14" s="45">
        <f>(AH14/SUM(AH$6:AH$25))*0.98</f>
        <v>0.102221867706422</v>
      </c>
      <c r="AD14" s="44"/>
      <c r="AE14" s="50"/>
      <c r="AF14" s="46">
        <v>0.074</v>
      </c>
      <c r="AG14" s="57">
        <v>0.2</v>
      </c>
      <c r="AH14" s="57">
        <v>0.08799999999999999</v>
      </c>
      <c r="AI14" s="51"/>
      <c r="AJ14" s="18"/>
      <c r="AK14" s="18"/>
      <c r="AL14" s="18"/>
      <c r="AM14" s="18"/>
      <c r="AN14" s="52"/>
    </row>
    <row r="15" ht="13.75" customHeight="1">
      <c r="A15" t="s" s="39">
        <v>331</v>
      </c>
      <c r="B15" t="s" s="40">
        <v>381</v>
      </c>
      <c r="C15" s="41">
        <f>VLOOKUP($AN$1,'DST'!C1:D66,2,FALSE)</f>
        <v>9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42.6027168</v>
      </c>
      <c r="M15" s="42">
        <f>L15*Y15</f>
        <v>27.5213550528</v>
      </c>
      <c r="N15" s="42">
        <f>M15*Z15</f>
        <v>363.886663362550</v>
      </c>
      <c r="O15" s="42">
        <f>M15*AH15</f>
        <v>2.3943578895936</v>
      </c>
      <c r="P15" s="44"/>
      <c r="Q15" s="50"/>
      <c r="R15" s="50"/>
      <c r="S15" s="43"/>
      <c r="T15" s="50"/>
      <c r="U15" s="50"/>
      <c r="V15" s="47">
        <v>5.34</v>
      </c>
      <c r="W15" s="45">
        <f>(AF15/SUM(AF$2:AF$20))*0.98</f>
        <v>0</v>
      </c>
      <c r="X15" s="46">
        <v>0.0072992700729927</v>
      </c>
      <c r="Y15" s="46">
        <v>0.646</v>
      </c>
      <c r="Z15" s="47">
        <v>13.2219748142644</v>
      </c>
      <c r="AA15" s="45">
        <f>(AG15/SUM(AG$6:AG$25))*0.98</f>
        <v>0.0784</v>
      </c>
      <c r="AB15" s="45">
        <v>0.0453710131370742</v>
      </c>
      <c r="AC15" s="45">
        <f>(AH15/SUM(AH$6:AH$25))*0.98</f>
        <v>0.101060255573395</v>
      </c>
      <c r="AD15" s="44"/>
      <c r="AE15" s="50"/>
      <c r="AF15" s="46">
        <v>0</v>
      </c>
      <c r="AG15" s="57">
        <v>0.08</v>
      </c>
      <c r="AH15" s="57">
        <v>0.08699999999999999</v>
      </c>
      <c r="AI15" s="51"/>
      <c r="AJ15" s="18"/>
      <c r="AK15" s="18"/>
      <c r="AL15" s="18"/>
      <c r="AM15" s="18"/>
      <c r="AN15" s="52"/>
    </row>
    <row r="16" ht="13.75" customHeight="1">
      <c r="A16" t="s" s="39">
        <v>343</v>
      </c>
      <c r="B16" t="s" s="40">
        <v>381</v>
      </c>
      <c r="C16" s="41">
        <f>VLOOKUP($AN$1,'DST'!C1:D66,2,FALSE)</f>
        <v>9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43.13525076</v>
      </c>
      <c r="M16" s="42">
        <f>L16*Y16</f>
        <v>26.786990721960</v>
      </c>
      <c r="N16" s="42">
        <f>M16*Z16</f>
        <v>345.016440498845</v>
      </c>
      <c r="O16" s="42">
        <f>M16*AH16</f>
        <v>2.13359074700539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0.621</v>
      </c>
      <c r="Z16" s="47">
        <v>12.88</v>
      </c>
      <c r="AA16" s="45">
        <f>(AG16/SUM(AG$6:AG$25))*0.98</f>
        <v>0.07938000000000001</v>
      </c>
      <c r="AB16" s="45">
        <v>0.0453710131370742</v>
      </c>
      <c r="AC16" s="45">
        <f>(AH16/SUM(AH$6:AH$25))*0.98</f>
        <v>0.09252270717385699</v>
      </c>
      <c r="AD16" s="44"/>
      <c r="AE16" s="50"/>
      <c r="AF16" s="46">
        <v>0</v>
      </c>
      <c r="AG16" s="57">
        <v>0.081</v>
      </c>
      <c r="AH16" s="57">
        <v>0.0796502589317086</v>
      </c>
      <c r="AI16" s="51"/>
      <c r="AJ16" s="18"/>
      <c r="AK16" s="18"/>
      <c r="AL16" s="18"/>
      <c r="AM16" s="18"/>
      <c r="AN16" s="52"/>
    </row>
    <row r="17" ht="13.75" customHeight="1">
      <c r="A17" t="s" s="39">
        <v>470</v>
      </c>
      <c r="B17" t="s" s="40">
        <v>381</v>
      </c>
      <c r="C17" s="41">
        <f>VLOOKUP($AN$1,'DST'!C1:D66,2,FALSE)</f>
        <v>9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7.9880094</v>
      </c>
      <c r="M17" s="42">
        <f>L17*Y17</f>
        <v>5.1043380066</v>
      </c>
      <c r="N17" s="42">
        <f>M17*Z17</f>
        <v>61.263782192909</v>
      </c>
      <c r="O17" s="42">
        <f>M17*AH17</f>
        <v>0.395341942152403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0.639</v>
      </c>
      <c r="Z17" s="47">
        <v>12.0022972839365</v>
      </c>
      <c r="AA17" s="45">
        <f>(AG17/SUM(AG$6:AG$25))*0.98</f>
        <v>0.0147</v>
      </c>
      <c r="AB17" s="45">
        <v>0.0237905592852057</v>
      </c>
      <c r="AC17" s="45">
        <f>(AH17/SUM(AH$6:AH$25))*0.98</f>
        <v>0.08996935471457811</v>
      </c>
      <c r="AD17" s="44"/>
      <c r="AE17" s="50"/>
      <c r="AF17" s="46">
        <v>0</v>
      </c>
      <c r="AG17" s="57">
        <v>0.015</v>
      </c>
      <c r="AH17" s="57">
        <v>0.077452147886997</v>
      </c>
      <c r="AI17" s="51"/>
      <c r="AJ17" s="18"/>
      <c r="AK17" s="18"/>
      <c r="AL17" s="18"/>
      <c r="AM17" s="18"/>
      <c r="AN17" s="52"/>
    </row>
    <row r="18" ht="13.75" customHeight="1">
      <c r="A18" t="s" s="39">
        <v>471</v>
      </c>
      <c r="B18" t="s" s="40">
        <v>381</v>
      </c>
      <c r="C18" s="41">
        <f>VLOOKUP($AN$1,'DST'!C1:D66,2,FALSE)</f>
        <v>9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5.3253396</v>
      </c>
      <c r="M18" s="42">
        <f>L18*Y18</f>
        <v>3.3389879292</v>
      </c>
      <c r="N18" s="42">
        <f>M18*Z18</f>
        <v>54.2585538495</v>
      </c>
      <c r="O18" s="42">
        <f>M18*AH18</f>
        <v>0.250424094690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0.627</v>
      </c>
      <c r="Z18" s="47">
        <v>16.25</v>
      </c>
      <c r="AA18" s="45">
        <f>(AG18/SUM(AG$6:AG$25))*0.98</f>
        <v>0.0098</v>
      </c>
      <c r="AB18" s="45">
        <v>0.0336837711700544</v>
      </c>
      <c r="AC18" s="45">
        <f>(AH18/SUM(AH$6:AH$25))*0.98</f>
        <v>0.08712090997706461</v>
      </c>
      <c r="AD18" s="44"/>
      <c r="AE18" s="50"/>
      <c r="AF18" s="46">
        <v>0</v>
      </c>
      <c r="AG18" s="57">
        <v>0.01</v>
      </c>
      <c r="AH18" s="57">
        <v>0.075</v>
      </c>
      <c r="AI18" s="51"/>
      <c r="AJ18" s="18"/>
      <c r="AK18" s="18"/>
      <c r="AL18" s="18"/>
      <c r="AM18" s="18"/>
      <c r="AN18" s="52"/>
    </row>
    <row r="19" ht="13.75" customHeight="1">
      <c r="A19" t="s" s="39">
        <v>472</v>
      </c>
      <c r="B19" t="s" s="40">
        <v>381</v>
      </c>
      <c r="C19" s="41">
        <f>VLOOKUP($AN$1,'DST'!C1:D66,2,FALSE)</f>
        <v>9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5.3253396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0.0098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0.01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9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114"/>
      <c r="B21" s="106"/>
      <c r="C21" s="1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106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67</v>
      </c>
      <c r="B22" t="s" s="40">
        <v>385</v>
      </c>
      <c r="C22" s="41">
        <f>VLOOKUP($AN$1,'DST'!C1:D66,2,FALSE)</f>
        <v>9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96.38864676</v>
      </c>
      <c r="M22" s="42">
        <f>L22*Y22</f>
        <v>68.821493786640</v>
      </c>
      <c r="N22" s="42">
        <f>M22*Z22</f>
        <v>905.002643294316</v>
      </c>
      <c r="O22" s="42">
        <f>M22*AH22</f>
        <v>6.12511294701096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0.714</v>
      </c>
      <c r="Z22" s="47">
        <v>13.15</v>
      </c>
      <c r="AA22" s="45">
        <f>(AG22/SUM(AG$6:AG$25))*0.98</f>
        <v>0.17738</v>
      </c>
      <c r="AB22" s="45">
        <v>0.227626751230964</v>
      </c>
      <c r="AC22" s="45">
        <f>(AH22/SUM(AH$6:AH$25))*0.98</f>
        <v>0.10338347983945</v>
      </c>
      <c r="AD22" s="44"/>
      <c r="AE22" s="50"/>
      <c r="AF22" s="50"/>
      <c r="AG22" s="57">
        <v>0.181</v>
      </c>
      <c r="AH22" s="57">
        <v>0.089</v>
      </c>
      <c r="AI22" s="51"/>
      <c r="AJ22" s="18"/>
      <c r="AK22" s="18"/>
      <c r="AL22" s="18"/>
      <c r="AM22" s="18"/>
      <c r="AN22" s="52"/>
    </row>
    <row r="23" ht="13.75" customHeight="1">
      <c r="A23" t="s" s="39">
        <v>473</v>
      </c>
      <c r="B23" t="s" s="40">
        <v>385</v>
      </c>
      <c r="C23" s="41">
        <f>VLOOKUP($AN$1,'DST'!C1:D66,2,FALSE)</f>
        <v>9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10.6506792</v>
      </c>
      <c r="M23" s="42">
        <f>L23*Y23</f>
        <v>6.816434688</v>
      </c>
      <c r="N23" s="42">
        <f>M23*Z23</f>
        <v>74.6919557172548</v>
      </c>
      <c r="O23" s="42">
        <f>M23*AH23</f>
        <v>0.647561295360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0.64</v>
      </c>
      <c r="Z23" s="47">
        <v>10.9576280175832</v>
      </c>
      <c r="AA23" s="45">
        <f>(AG23/SUM(AG$6:AG$25))*0.98</f>
        <v>0.0196</v>
      </c>
      <c r="AB23" s="45">
        <v>0.0264870464594727</v>
      </c>
      <c r="AC23" s="45">
        <f>(AH23/SUM(AH$6:AH$25))*0.98</f>
        <v>0.110353152637615</v>
      </c>
      <c r="AD23" s="44"/>
      <c r="AE23" s="50"/>
      <c r="AF23" s="50"/>
      <c r="AG23" s="57">
        <v>0.02</v>
      </c>
      <c r="AH23" s="57">
        <v>0.095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9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0.0132486268640882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9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1.00419874300993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1041</v>
      </c>
      <c r="E29" s="81">
        <v>0.522</v>
      </c>
      <c r="F29" s="82">
        <f>1-E29</f>
        <v>0.478</v>
      </c>
      <c r="G29" s="83">
        <v>4.6</v>
      </c>
      <c r="H29" s="84">
        <v>0.0475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543.402</v>
      </c>
      <c r="E32" s="91">
        <f>SUM(E2:E4)</f>
        <v>368.193091404644</v>
      </c>
      <c r="F32" s="91">
        <f>SUM(F2:F4)</f>
        <v>4624.204352302870</v>
      </c>
      <c r="G32" s="91">
        <f>SUM(G2:G4)</f>
        <v>31.25648304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497.598</v>
      </c>
      <c r="E35" s="91">
        <f>D35*G29</f>
        <v>2288.9508</v>
      </c>
      <c r="F35" s="91">
        <f>D35*H29</f>
        <v>23.635905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487.64604</v>
      </c>
      <c r="E38" s="42">
        <f>SUM(J2:J4,J6:J11,J13:J20)</f>
        <v>2286.277406200820</v>
      </c>
      <c r="F38" s="42">
        <f>SUM(K2:K4,K6:K11,K13:K20)</f>
        <v>23.6178648451256</v>
      </c>
      <c r="G38" s="42">
        <f>SUM(L6:L11,L13:L20,L22:L25)</f>
        <v>532.53396</v>
      </c>
      <c r="H38" s="42">
        <f>SUM(M6:M11,M13:M20,M22:M25)</f>
        <v>366.2928337068</v>
      </c>
      <c r="I38" s="42">
        <f>SUM(N6:N11,N13:N20,N22:N25)</f>
        <v>4623.544395868430</v>
      </c>
      <c r="J38" s="42">
        <f>SUM(O6:O11,O13:O20,O22:O25)</f>
        <v>31.2133047947019</v>
      </c>
      <c r="K38" s="51"/>
      <c r="L38" s="18"/>
      <c r="M38" s="18"/>
      <c r="N38" s="18"/>
      <c r="O38" s="18"/>
      <c r="P38" s="106"/>
      <c r="Q38" s="98"/>
      <c r="R38" s="98"/>
      <c r="S38" s="106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9.95196</v>
      </c>
      <c r="E39" s="42">
        <f>E35-E38</f>
        <v>2.673393799180</v>
      </c>
      <c r="F39" s="42">
        <f>F35-F38</f>
        <v>0.0180401548744</v>
      </c>
      <c r="G39" s="42">
        <f>SUM(D2:D4)-G38</f>
        <v>10.86804</v>
      </c>
      <c r="H39" s="42">
        <f>E32-H38</f>
        <v>1.900257697844</v>
      </c>
      <c r="I39" s="42">
        <f>F32-I38</f>
        <v>0.659956434440</v>
      </c>
      <c r="J39" s="42">
        <f>G32-J38</f>
        <v>0.0431782452981</v>
      </c>
      <c r="K39" s="51"/>
      <c r="L39" s="18"/>
      <c r="M39" s="18"/>
      <c r="N39" s="18"/>
      <c r="O39" s="18"/>
      <c r="P39" s="106"/>
      <c r="Q39" s="98"/>
      <c r="R39" s="98"/>
      <c r="S39" s="106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06"/>
      <c r="L40" s="18"/>
      <c r="M40" s="106"/>
      <c r="N40" s="98"/>
      <c r="O40" s="106"/>
      <c r="P40" s="106"/>
      <c r="Q40" s="98"/>
      <c r="R40" s="98"/>
      <c r="S40" s="106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38" priority="1" operator="greaterThan" stopIfTrue="1">
      <formula>1</formula>
    </cfRule>
  </conditionalFormatting>
  <conditionalFormatting sqref="D39:J39">
    <cfRule type="cellIs" dxfId="3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8" customWidth="1"/>
    <col min="2" max="15" width="8.8125" style="128" customWidth="1"/>
    <col min="16" max="16" width="4.8125" style="128" customWidth="1"/>
    <col min="17" max="27" width="8.8125" style="128" customWidth="1"/>
    <col min="28" max="28" hidden="1" width="8.8" style="128" customWidth="1"/>
    <col min="29" max="29" width="8.8125" style="128" customWidth="1"/>
    <col min="30" max="30" width="4.8125" style="128" customWidth="1"/>
    <col min="31" max="40" width="8.8125" style="128" customWidth="1"/>
    <col min="41" max="16384" width="8.8125" style="128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106</v>
      </c>
    </row>
    <row r="2" ht="13.75" customHeight="1">
      <c r="A2" t="s" s="39">
        <v>153</v>
      </c>
      <c r="B2" t="s" s="40">
        <v>378</v>
      </c>
      <c r="C2" s="41">
        <f>VLOOKUP($AN$1,'DST'!C1:D66,2,FALSE)</f>
        <v>10</v>
      </c>
      <c r="D2" s="42">
        <f>D$32*Q2</f>
        <v>533.0961</v>
      </c>
      <c r="E2" s="42">
        <f>D2*R2</f>
        <v>351.781133624589</v>
      </c>
      <c r="F2" s="42">
        <f>E2*S2</f>
        <v>3905.268881782190</v>
      </c>
      <c r="G2" s="42">
        <f>D2*T2</f>
        <v>24.547322032075</v>
      </c>
      <c r="H2" s="42">
        <f>E2*U2</f>
        <v>6.97703399455201</v>
      </c>
      <c r="I2" s="42">
        <f>D$35*W2</f>
        <v>39.13308462</v>
      </c>
      <c r="J2" s="42">
        <f>I2*V2</f>
        <v>171.106323067218</v>
      </c>
      <c r="K2" s="42">
        <f>I2*X2</f>
        <v>1.213125623220</v>
      </c>
      <c r="L2" s="43"/>
      <c r="M2" s="43"/>
      <c r="N2" s="43"/>
      <c r="O2" s="43"/>
      <c r="P2" s="44"/>
      <c r="Q2" s="45">
        <f>(AE2/SUM(AE$2:AE$25))</f>
        <v>0.9</v>
      </c>
      <c r="R2" s="46">
        <v>0.659883149819684</v>
      </c>
      <c r="S2" s="47">
        <v>11.1014165016302</v>
      </c>
      <c r="T2" s="46">
        <v>0.0460467109627608</v>
      </c>
      <c r="U2" s="46">
        <v>0.0198334513356754</v>
      </c>
      <c r="V2" s="47">
        <v>4.37242105315075</v>
      </c>
      <c r="W2" s="45">
        <f>(AF2/SUM(AF$2:AF$20))*0.98</f>
        <v>0.08722000000000001</v>
      </c>
      <c r="X2" s="46">
        <v>0.031</v>
      </c>
      <c r="Y2" s="48"/>
      <c r="Z2" s="49"/>
      <c r="AA2" s="48"/>
      <c r="AB2" s="48"/>
      <c r="AC2" s="48"/>
      <c r="AD2" s="44"/>
      <c r="AE2" s="46">
        <v>0.9</v>
      </c>
      <c r="AF2" s="46">
        <v>0.089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194</v>
      </c>
      <c r="B3" t="s" s="40">
        <v>378</v>
      </c>
      <c r="C3" s="41">
        <f>VLOOKUP($AN$1,'DST'!C1:D66,2,FALSE)</f>
        <v>10</v>
      </c>
      <c r="D3" s="42">
        <f>D$32*Q3</f>
        <v>59.2329</v>
      </c>
      <c r="E3" s="42">
        <f>D3*R3</f>
        <v>37.8969854955225</v>
      </c>
      <c r="F3" s="42">
        <f>E3*S3</f>
        <v>410.072886727277</v>
      </c>
      <c r="G3" s="42">
        <f>D3*T3</f>
        <v>2.5049663933149</v>
      </c>
      <c r="H3" s="42">
        <f>E3*U3</f>
        <v>1.03503635085044</v>
      </c>
      <c r="I3" s="42">
        <f>D$35*W3</f>
        <v>5.27637096</v>
      </c>
      <c r="J3" s="42">
        <f>I3*V3</f>
        <v>25.7815514948692</v>
      </c>
      <c r="K3" s="42">
        <f>I3*X3</f>
        <v>0.126222137914134</v>
      </c>
      <c r="L3" s="43"/>
      <c r="M3" s="43"/>
      <c r="N3" s="43"/>
      <c r="O3" s="43"/>
      <c r="P3" s="44"/>
      <c r="Q3" s="45">
        <f>(AE3/SUM(AE$2:AE$25))</f>
        <v>0.1</v>
      </c>
      <c r="R3" s="46">
        <v>0.63979621959287</v>
      </c>
      <c r="S3" s="47">
        <v>10.8207257481133</v>
      </c>
      <c r="T3" s="46">
        <v>0.0422901190607736</v>
      </c>
      <c r="U3" s="46">
        <v>0.0273118385886584</v>
      </c>
      <c r="V3" s="47">
        <v>4.88622799464222</v>
      </c>
      <c r="W3" s="45">
        <f>(AF3/SUM(AF$2:AF$20))*0.98</f>
        <v>0.01176</v>
      </c>
      <c r="X3" s="46">
        <v>0.0239221500669722</v>
      </c>
      <c r="Y3" s="48"/>
      <c r="Z3" s="49"/>
      <c r="AA3" s="48"/>
      <c r="AB3" s="48"/>
      <c r="AC3" s="48"/>
      <c r="AD3" s="44"/>
      <c r="AE3" s="46">
        <v>0.1</v>
      </c>
      <c r="AF3" s="46">
        <v>0.012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10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118</v>
      </c>
      <c r="B6" t="s" s="40">
        <v>380</v>
      </c>
      <c r="C6" s="41">
        <f>VLOOKUP($AN$1,'DST'!C1:D66,2,FALSE)</f>
        <v>10</v>
      </c>
      <c r="D6" s="43"/>
      <c r="E6" s="43"/>
      <c r="F6" s="43"/>
      <c r="G6" s="43"/>
      <c r="H6" s="43"/>
      <c r="I6" s="42">
        <f>D$35*W6</f>
        <v>234.79850772</v>
      </c>
      <c r="J6" s="42">
        <f>I6*V6</f>
        <v>1028.4174638136</v>
      </c>
      <c r="K6" s="42">
        <f>I6*X6</f>
        <v>8.969302994904</v>
      </c>
      <c r="L6" s="42">
        <f>((D$2+D$3+D$4)*AA6)</f>
        <v>34.8289452</v>
      </c>
      <c r="M6" s="42">
        <f>L6*Y6</f>
        <v>26.8531167492</v>
      </c>
      <c r="N6" s="42">
        <f>M6*Z6</f>
        <v>209.555639464161</v>
      </c>
      <c r="O6" s="42">
        <f>M6*AH6</f>
        <v>0.884537668278559</v>
      </c>
      <c r="P6" s="44"/>
      <c r="Q6" s="50"/>
      <c r="R6" s="50"/>
      <c r="S6" s="43"/>
      <c r="T6" s="50"/>
      <c r="U6" s="50"/>
      <c r="V6" s="47">
        <v>4.38</v>
      </c>
      <c r="W6" s="45">
        <f>(AF6/SUM(AF$2:AF$20))*0.98</f>
        <v>0.52332</v>
      </c>
      <c r="X6" s="46">
        <v>0.0382</v>
      </c>
      <c r="Y6" s="46">
        <v>0.771</v>
      </c>
      <c r="Z6" s="47">
        <v>7.80377344728165</v>
      </c>
      <c r="AA6" s="45">
        <f>(AG6/SUM(AG$6:AG$25))*0.98</f>
        <v>0.0588</v>
      </c>
      <c r="AB6" s="45">
        <v>0.107068051114774</v>
      </c>
      <c r="AC6" s="45">
        <f>(AH6/SUM(AH$6:AH$25))*0.98</f>
        <v>0.0483487497015265</v>
      </c>
      <c r="AD6" s="44"/>
      <c r="AE6" s="50"/>
      <c r="AF6" s="46">
        <v>0.534</v>
      </c>
      <c r="AG6" s="57">
        <v>0.06</v>
      </c>
      <c r="AH6" s="57">
        <v>0.0329398511368298</v>
      </c>
      <c r="AI6" s="51"/>
      <c r="AJ6" s="18"/>
      <c r="AK6" s="18"/>
      <c r="AL6" s="18"/>
      <c r="AM6" s="18"/>
      <c r="AN6" s="52"/>
    </row>
    <row r="7" ht="13.75" customHeight="1">
      <c r="A7" t="s" s="39">
        <v>203</v>
      </c>
      <c r="B7" t="s" s="40">
        <v>380</v>
      </c>
      <c r="C7" s="41">
        <f>VLOOKUP($AN$1,'DST'!C1:D66,2,FALSE)</f>
        <v>10</v>
      </c>
      <c r="D7" s="43"/>
      <c r="E7" s="43"/>
      <c r="F7" s="43"/>
      <c r="G7" s="43"/>
      <c r="H7" s="43"/>
      <c r="I7" s="42">
        <f>D$35*W7</f>
        <v>139.38413286</v>
      </c>
      <c r="J7" s="42">
        <f>I7*V7</f>
        <v>599.517845522525</v>
      </c>
      <c r="K7" s="42">
        <f>I7*X7</f>
        <v>4.320908118660</v>
      </c>
      <c r="L7" s="42">
        <f>((D$2+D$3+D$4)*AA7)</f>
        <v>50.50197054</v>
      </c>
      <c r="M7" s="42">
        <f>L7*Y7</f>
        <v>40.1490665793</v>
      </c>
      <c r="N7" s="42">
        <f>M7*Z7</f>
        <v>282.017749105474</v>
      </c>
      <c r="O7" s="42">
        <f>M7*AH7</f>
        <v>1.13413929007891</v>
      </c>
      <c r="P7" s="44"/>
      <c r="Q7" s="50"/>
      <c r="R7" s="50"/>
      <c r="S7" s="43"/>
      <c r="T7" s="50"/>
      <c r="U7" s="50"/>
      <c r="V7" s="47">
        <v>4.30119148586799</v>
      </c>
      <c r="W7" s="45">
        <f>(AF7/SUM(AF$2:AF$20))*0.98</f>
        <v>0.31066</v>
      </c>
      <c r="X7" s="46">
        <v>0.031</v>
      </c>
      <c r="Y7" s="46">
        <v>0.795</v>
      </c>
      <c r="Z7" s="47">
        <v>7.02426664262418</v>
      </c>
      <c r="AA7" s="45">
        <f>(AG7/SUM(AG$6:AG$25))*0.98</f>
        <v>0.08526</v>
      </c>
      <c r="AB7" s="45">
        <v>0.0389786410720829</v>
      </c>
      <c r="AC7" s="45">
        <f>(AH7/SUM(AH$6:AH$25))*0.98</f>
        <v>0.0414624116087982</v>
      </c>
      <c r="AD7" s="44"/>
      <c r="AE7" s="50"/>
      <c r="AF7" s="46">
        <v>0.317</v>
      </c>
      <c r="AG7" s="57">
        <v>0.08699999999999999</v>
      </c>
      <c r="AH7" s="57">
        <v>0.0282482106486542</v>
      </c>
      <c r="AI7" s="51"/>
      <c r="AJ7" s="18"/>
      <c r="AK7" s="18"/>
      <c r="AL7" s="18"/>
      <c r="AM7" s="18"/>
      <c r="AN7" s="52"/>
    </row>
    <row r="8" ht="13.75" customHeight="1">
      <c r="A8" t="s" s="39">
        <v>474</v>
      </c>
      <c r="B8" t="s" s="40">
        <v>380</v>
      </c>
      <c r="C8" s="41">
        <f>VLOOKUP($AN$1,'DST'!C1:D66,2,FALSE)</f>
        <v>10</v>
      </c>
      <c r="D8" s="43"/>
      <c r="E8" s="43"/>
      <c r="F8" s="43"/>
      <c r="G8" s="43"/>
      <c r="H8" s="43"/>
      <c r="I8" s="42">
        <f>D$35*W8</f>
        <v>21.10548384</v>
      </c>
      <c r="J8" s="42">
        <f>I8*V8</f>
        <v>88.14835806344141</v>
      </c>
      <c r="K8" s="42">
        <f>I8*X8</f>
        <v>0.621070450573552</v>
      </c>
      <c r="L8" s="42">
        <f>((D$2+D$3+D$4)*AA8)</f>
        <v>14.5120605</v>
      </c>
      <c r="M8" s="42">
        <f>L8*Y8</f>
        <v>11.406479553</v>
      </c>
      <c r="N8" s="42">
        <f>M8*Z8</f>
        <v>81.9362504975069</v>
      </c>
      <c r="O8" s="42">
        <f>M8*AH8</f>
        <v>0.324513720865532</v>
      </c>
      <c r="P8" s="44"/>
      <c r="Q8" s="50"/>
      <c r="R8" s="50"/>
      <c r="S8" s="43"/>
      <c r="T8" s="50"/>
      <c r="U8" s="50"/>
      <c r="V8" s="47">
        <v>4.17656182306415</v>
      </c>
      <c r="W8" s="45">
        <f>(AF8/SUM(AF$2:AF$20))*0.98</f>
        <v>0.04704</v>
      </c>
      <c r="X8" s="46">
        <v>0.0294269705106913</v>
      </c>
      <c r="Y8" s="46">
        <v>0.786</v>
      </c>
      <c r="Z8" s="47">
        <v>7.18330753295016</v>
      </c>
      <c r="AA8" s="45">
        <f>(AG8/SUM(AG$6:AG$25))*0.98</f>
        <v>0.0245</v>
      </c>
      <c r="AB8" s="45">
        <v>0.0364293755579239</v>
      </c>
      <c r="AC8" s="45">
        <f>(AH8/SUM(AH$6:AH$25))*0.98</f>
        <v>0.0417585156972511</v>
      </c>
      <c r="AD8" s="44"/>
      <c r="AE8" s="50"/>
      <c r="AF8" s="46">
        <v>0.048</v>
      </c>
      <c r="AG8" s="57">
        <v>0.025</v>
      </c>
      <c r="AH8" s="57">
        <v>0.0284499454330045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10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0.00538385240869097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10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0.0187301441861915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10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105</v>
      </c>
      <c r="B13" t="s" s="40">
        <v>381</v>
      </c>
      <c r="C13" s="41">
        <f>VLOOKUP($AN$1,'DST'!C1:D66,2,FALSE)</f>
        <v>10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123.64275546</v>
      </c>
      <c r="M13" s="42">
        <f>L13*Y13</f>
        <v>73.443796743240</v>
      </c>
      <c r="N13" s="42">
        <f>M13*Z13</f>
        <v>1102.391389116030</v>
      </c>
      <c r="O13" s="42">
        <f>M13*AH13</f>
        <v>8.29914903198612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0.594</v>
      </c>
      <c r="Z13" s="47">
        <v>15.01</v>
      </c>
      <c r="AA13" s="45">
        <f>(AG13/SUM(AG$6:AG$25))*0.98</f>
        <v>0.20874</v>
      </c>
      <c r="AB13" s="45">
        <v>0.20728868073356</v>
      </c>
      <c r="AC13" s="45">
        <f>(AH13/SUM(AH$6:AH$25))*0.98</f>
        <v>0.165860151995766</v>
      </c>
      <c r="AD13" s="44"/>
      <c r="AE13" s="50"/>
      <c r="AF13" s="46">
        <v>0</v>
      </c>
      <c r="AG13" s="57">
        <v>0.213</v>
      </c>
      <c r="AH13" s="57">
        <v>0.113</v>
      </c>
      <c r="AI13" s="51"/>
      <c r="AJ13" s="18"/>
      <c r="AK13" s="18"/>
      <c r="AL13" s="18"/>
      <c r="AM13" s="18"/>
      <c r="AN13" s="52"/>
    </row>
    <row r="14" ht="13.75" customHeight="1">
      <c r="A14" t="s" s="39">
        <v>249</v>
      </c>
      <c r="B14" t="s" s="40">
        <v>381</v>
      </c>
      <c r="C14" s="41">
        <f>VLOOKUP($AN$1,'DST'!C1:D66,2,FALSE)</f>
        <v>10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118.9988961</v>
      </c>
      <c r="M14" s="42">
        <f>L14*Y14</f>
        <v>77.58728025720001</v>
      </c>
      <c r="N14" s="42">
        <f>M14*Z14</f>
        <v>890.725419858530</v>
      </c>
      <c r="O14" s="42">
        <f>M14*AH14</f>
        <v>5.7414587390328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0.652</v>
      </c>
      <c r="Z14" s="47">
        <v>11.4803021436735</v>
      </c>
      <c r="AA14" s="45">
        <f>(AG14/SUM(AG$6:AG$25))*0.98</f>
        <v>0.2009</v>
      </c>
      <c r="AB14" s="45">
        <v>0.220061263331345</v>
      </c>
      <c r="AC14" s="45">
        <f>(AH14/SUM(AH$6:AH$25))*0.98</f>
        <v>0.108616382722891</v>
      </c>
      <c r="AD14" s="44"/>
      <c r="AE14" s="50"/>
      <c r="AF14" s="46">
        <v>0</v>
      </c>
      <c r="AG14" s="57">
        <v>0.205</v>
      </c>
      <c r="AH14" s="57">
        <v>0.074</v>
      </c>
      <c r="AI14" s="51"/>
      <c r="AJ14" s="18"/>
      <c r="AK14" s="18"/>
      <c r="AL14" s="18"/>
      <c r="AM14" s="18"/>
      <c r="AN14" s="52"/>
    </row>
    <row r="15" ht="13.75" customHeight="1">
      <c r="A15" t="s" s="39">
        <v>232</v>
      </c>
      <c r="B15" t="s" s="40">
        <v>381</v>
      </c>
      <c r="C15" s="41">
        <f>VLOOKUP($AN$1,'DST'!C1:D66,2,FALSE)</f>
        <v>10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120.15986094</v>
      </c>
      <c r="M15" s="42">
        <f>L15*Y15</f>
        <v>79.786147664160</v>
      </c>
      <c r="N15" s="42">
        <f>M15*Z15</f>
        <v>899.633660998450</v>
      </c>
      <c r="O15" s="42">
        <f>M15*AH15</f>
        <v>5.66481648415536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0.664</v>
      </c>
      <c r="Z15" s="47">
        <v>11.2755620785858</v>
      </c>
      <c r="AA15" s="45">
        <f>(AG15/SUM(AG$6:AG$25))*0.98</f>
        <v>0.20286</v>
      </c>
      <c r="AB15" s="45">
        <v>0.0835488749423131</v>
      </c>
      <c r="AC15" s="45">
        <f>(AH15/SUM(AH$6:AH$25))*0.98</f>
        <v>0.104213015855747</v>
      </c>
      <c r="AD15" s="44"/>
      <c r="AE15" s="50"/>
      <c r="AF15" s="46">
        <v>0</v>
      </c>
      <c r="AG15" s="57">
        <v>0.207</v>
      </c>
      <c r="AH15" s="57">
        <v>0.07099999999999999</v>
      </c>
      <c r="AI15" s="51"/>
      <c r="AJ15" s="18"/>
      <c r="AK15" s="18"/>
      <c r="AL15" s="18"/>
      <c r="AM15" s="18"/>
      <c r="AN15" s="52"/>
    </row>
    <row r="16" ht="13.75" customHeight="1">
      <c r="A16" t="s" s="39">
        <v>352</v>
      </c>
      <c r="B16" t="s" s="40">
        <v>381</v>
      </c>
      <c r="C16" s="41">
        <f>VLOOKUP($AN$1,'DST'!C1:D66,2,FALSE)</f>
        <v>10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26.1217089</v>
      </c>
      <c r="M16" s="42">
        <f>L16*Y16</f>
        <v>17.1880844562</v>
      </c>
      <c r="N16" s="42">
        <f>M16*Z16</f>
        <v>187.345511481380</v>
      </c>
      <c r="O16" s="42">
        <f>M16*AH16</f>
        <v>1.1687897430216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0.01171875</v>
      </c>
      <c r="Y16" s="46">
        <v>0.658</v>
      </c>
      <c r="Z16" s="47">
        <v>10.8997318438124</v>
      </c>
      <c r="AA16" s="45">
        <f>(AG16/SUM(AG$6:AG$25))*0.98</f>
        <v>0.0441</v>
      </c>
      <c r="AB16" s="45">
        <v>0.0354154776431503</v>
      </c>
      <c r="AC16" s="45">
        <f>(AH16/SUM(AH$6:AH$25))*0.98</f>
        <v>0.09980964898860251</v>
      </c>
      <c r="AD16" s="44"/>
      <c r="AE16" s="50"/>
      <c r="AF16" s="46">
        <v>0</v>
      </c>
      <c r="AG16" s="57">
        <v>0.045</v>
      </c>
      <c r="AH16" s="57">
        <v>0.068</v>
      </c>
      <c r="AI16" s="51"/>
      <c r="AJ16" s="18"/>
      <c r="AK16" s="18"/>
      <c r="AL16" s="18"/>
      <c r="AM16" s="18"/>
      <c r="AN16" s="52"/>
    </row>
    <row r="17" ht="13.75" customHeight="1">
      <c r="A17" t="s" s="39">
        <v>475</v>
      </c>
      <c r="B17" t="s" s="40">
        <v>381</v>
      </c>
      <c r="C17" s="41">
        <f>VLOOKUP($AN$1,'DST'!C1:D66,2,FALSE)</f>
        <v>10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11.6096484</v>
      </c>
      <c r="M17" s="42">
        <f>L17*Y17</f>
        <v>7.9990477476</v>
      </c>
      <c r="N17" s="42">
        <f>M17*Z17</f>
        <v>78.4227036081913</v>
      </c>
      <c r="O17" s="42">
        <f>M17*AH17</f>
        <v>0.464583289066089</v>
      </c>
      <c r="P17" s="44"/>
      <c r="Q17" s="50"/>
      <c r="R17" s="50"/>
      <c r="S17" s="43"/>
      <c r="T17" s="50"/>
      <c r="U17" s="50"/>
      <c r="V17" s="47">
        <v>4.95</v>
      </c>
      <c r="W17" s="45">
        <f>(AF17/SUM(AF$2:AF$20))*0.98</f>
        <v>0</v>
      </c>
      <c r="X17" s="46">
        <v>0.00578034682080925</v>
      </c>
      <c r="Y17" s="46">
        <v>0.6889999999999999</v>
      </c>
      <c r="Z17" s="47">
        <v>9.804004936927759</v>
      </c>
      <c r="AA17" s="45">
        <f>(AG17/SUM(AG$6:AG$25))*0.98</f>
        <v>0.0196</v>
      </c>
      <c r="AB17" s="45">
        <v>0.0269052144190099</v>
      </c>
      <c r="AC17" s="45">
        <f>(AH17/SUM(AH$6:AH$25))*0.98</f>
        <v>0.08524892489927099</v>
      </c>
      <c r="AD17" s="44"/>
      <c r="AE17" s="50"/>
      <c r="AF17" s="46">
        <v>0</v>
      </c>
      <c r="AG17" s="57">
        <v>0.02</v>
      </c>
      <c r="AH17" s="57">
        <v>0.0580798244647909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10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10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10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169</v>
      </c>
      <c r="B22" t="s" s="40">
        <v>385</v>
      </c>
      <c r="C22" s="41">
        <f>VLOOKUP($AN$1,'DST'!C1:D66,2,FALSE)</f>
        <v>10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56.88727716</v>
      </c>
      <c r="M22" s="42">
        <f>L22*Y22</f>
        <v>39.422883071880</v>
      </c>
      <c r="N22" s="42">
        <f>M22*Z22</f>
        <v>424.145122167113</v>
      </c>
      <c r="O22" s="42">
        <f>M22*AH22</f>
        <v>2.37738139946174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0.6929999999999999</v>
      </c>
      <c r="Z22" s="47">
        <v>10.7588560023316</v>
      </c>
      <c r="AA22" s="45">
        <f>(AG22/SUM(AG$6:AG$25))*0.98</f>
        <v>0.09604</v>
      </c>
      <c r="AB22" s="45">
        <v>0.120278311683688</v>
      </c>
      <c r="AC22" s="45">
        <f>(AH22/SUM(AH$6:AH$25))*0.98</f>
        <v>0.0885144334900413</v>
      </c>
      <c r="AD22" s="44"/>
      <c r="AE22" s="50"/>
      <c r="AF22" s="50"/>
      <c r="AG22" s="57">
        <v>0.098</v>
      </c>
      <c r="AH22" s="57">
        <v>0.0603046051991439</v>
      </c>
      <c r="AI22" s="51"/>
      <c r="AJ22" s="18"/>
      <c r="AK22" s="18"/>
      <c r="AL22" s="18"/>
      <c r="AM22" s="18"/>
      <c r="AN22" s="52"/>
    </row>
    <row r="23" ht="13.75" customHeight="1">
      <c r="A23" t="s" s="39">
        <v>476</v>
      </c>
      <c r="B23" t="s" s="40">
        <v>385</v>
      </c>
      <c r="C23" s="41">
        <f>VLOOKUP($AN$1,'DST'!C1:D66,2,FALSE)</f>
        <v>10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17.4144726</v>
      </c>
      <c r="M23" s="42">
        <f>L23*Y23</f>
        <v>11.31940719</v>
      </c>
      <c r="N23" s="42">
        <f>M23*Z23</f>
        <v>117.374994044457</v>
      </c>
      <c r="O23" s="42">
        <f>M23*AH23</f>
        <v>0.672311722185806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0.65</v>
      </c>
      <c r="Z23" s="47">
        <v>10.3693587547721</v>
      </c>
      <c r="AA23" s="45">
        <f>(AG23/SUM(AG$6:AG$25))*0.98</f>
        <v>0.0294</v>
      </c>
      <c r="AB23" s="45">
        <v>0.0597213427677529</v>
      </c>
      <c r="AC23" s="45">
        <f>(AH23/SUM(AH$6:AH$25))*0.98</f>
        <v>0.08717874567615801</v>
      </c>
      <c r="AD23" s="44"/>
      <c r="AE23" s="50"/>
      <c r="AF23" s="50"/>
      <c r="AG23" s="57">
        <v>0.03</v>
      </c>
      <c r="AH23" s="57">
        <v>0.0593946052916757</v>
      </c>
      <c r="AI23" s="51"/>
      <c r="AJ23" s="18"/>
      <c r="AK23" s="18"/>
      <c r="AL23" s="18"/>
      <c r="AM23" s="18"/>
      <c r="AN23" s="52"/>
    </row>
    <row r="24" ht="13.75" customHeight="1">
      <c r="A24" t="s" s="39">
        <v>477</v>
      </c>
      <c r="B24" t="s" s="40">
        <v>385</v>
      </c>
      <c r="C24" s="41">
        <f>VLOOKUP($AN$1,'DST'!C1:D66,2,FALSE)</f>
        <v>10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5.8048242</v>
      </c>
      <c r="M24" s="42">
        <f>L24*Y24</f>
        <v>3.8950370382</v>
      </c>
      <c r="N24" s="42">
        <f>M24*Z24</f>
        <v>38.793821749006</v>
      </c>
      <c r="O24" s="42">
        <f>M24*AH24</f>
        <v>0.289221597918996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0.671</v>
      </c>
      <c r="Z24" s="47">
        <v>9.95980817859788</v>
      </c>
      <c r="AA24" s="45">
        <f>(AG24/SUM(AG$6:AG$25))*0.98</f>
        <v>0.0098</v>
      </c>
      <c r="AB24" s="45">
        <v>0.0151907701395165</v>
      </c>
      <c r="AC24" s="45">
        <f>(AH24/SUM(AH$6:AH$25))*0.98</f>
        <v>0.108989019363947</v>
      </c>
      <c r="AD24" s="44"/>
      <c r="AE24" s="50"/>
      <c r="AF24" s="50"/>
      <c r="AG24" s="57">
        <v>0.01</v>
      </c>
      <c r="AH24" s="57">
        <v>0.0742538761717791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10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1041</v>
      </c>
      <c r="E29" s="81">
        <v>0.569</v>
      </c>
      <c r="F29" s="82">
        <f>1-E29</f>
        <v>0.431</v>
      </c>
      <c r="G29" s="83">
        <v>4.3</v>
      </c>
      <c r="H29" s="84">
        <v>0.034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592.329</v>
      </c>
      <c r="E32" s="91">
        <f>SUM(E2:E4)</f>
        <v>389.678119120112</v>
      </c>
      <c r="F32" s="91">
        <f>SUM(F2:F4)</f>
        <v>4315.341768509470</v>
      </c>
      <c r="G32" s="91">
        <f>SUM(G2:G4)</f>
        <v>27.0522884253899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448.671</v>
      </c>
      <c r="E35" s="91">
        <f>D35*G29</f>
        <v>1929.2853</v>
      </c>
      <c r="F35" s="91">
        <f>D35*H29</f>
        <v>15.254814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439.69758</v>
      </c>
      <c r="E38" s="42">
        <f>SUM(J2:J4,J6:J11,J13:J20)</f>
        <v>1912.971541961650</v>
      </c>
      <c r="F38" s="42">
        <f>SUM(K2:K4,K6:K11,K13:K20)</f>
        <v>15.2506293252717</v>
      </c>
      <c r="G38" s="42">
        <f>SUM(L6:L11,L13:L20,L22:L25)</f>
        <v>580.48242</v>
      </c>
      <c r="H38" s="42">
        <f>SUM(M6:M11,M13:M20,M22:M25)</f>
        <v>389.050347049980</v>
      </c>
      <c r="I38" s="42">
        <f>SUM(N6:N11,N13:N20,N22:N25)</f>
        <v>4312.3422620903</v>
      </c>
      <c r="J38" s="42">
        <f>SUM(O6:O11,O13:O20,O22:O25)</f>
        <v>27.0209026860515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8.973420000000001</v>
      </c>
      <c r="E39" s="42">
        <f>E35-E38</f>
        <v>16.313758038350</v>
      </c>
      <c r="F39" s="42">
        <f>F35-F38</f>
        <v>0.0041846747283</v>
      </c>
      <c r="G39" s="42">
        <f>SUM(D2:D4)-G38</f>
        <v>11.84658</v>
      </c>
      <c r="H39" s="42">
        <f>E32-H38</f>
        <v>0.627772070132</v>
      </c>
      <c r="I39" s="42">
        <f>F32-I38</f>
        <v>2.999506419170</v>
      </c>
      <c r="J39" s="42">
        <f>G32-J38</f>
        <v>0.0313857393384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06"/>
      <c r="N43" s="63"/>
      <c r="O43" s="106"/>
      <c r="P43" s="98"/>
      <c r="Q43" s="18"/>
      <c r="R43" s="18"/>
      <c r="S43" s="106"/>
      <c r="T43" s="98"/>
      <c r="U43" s="98"/>
      <c r="V43" s="85"/>
      <c r="W43" s="106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40" priority="1" operator="greaterThan" stopIfTrue="1">
      <formula>1</formula>
    </cfRule>
  </conditionalFormatting>
  <conditionalFormatting sqref="D39:J39">
    <cfRule type="cellIs" dxfId="4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29" customWidth="1"/>
    <col min="2" max="15" width="8.8125" style="129" customWidth="1"/>
    <col min="16" max="16" width="4.8125" style="129" customWidth="1"/>
    <col min="17" max="27" width="8.8125" style="129" customWidth="1"/>
    <col min="28" max="28" hidden="1" width="8.8" style="129" customWidth="1"/>
    <col min="29" max="29" width="8.8125" style="129" customWidth="1"/>
    <col min="30" max="30" width="4.8125" style="129" customWidth="1"/>
    <col min="31" max="40" width="8.8125" style="129" customWidth="1"/>
    <col min="41" max="16384" width="8.8125" style="129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72</v>
      </c>
    </row>
    <row r="2" ht="13.75" customHeight="1">
      <c r="A2" t="s" s="39">
        <v>135</v>
      </c>
      <c r="B2" t="s" s="40">
        <v>378</v>
      </c>
      <c r="C2" s="41">
        <f>VLOOKUP($AN$1,'DST'!C1:D66,2,FALSE)</f>
        <v>11</v>
      </c>
      <c r="D2" s="42">
        <f>D$32*Q2</f>
        <v>574.8963</v>
      </c>
      <c r="E2" s="42">
        <f>D2*R2</f>
        <v>365.757498304239</v>
      </c>
      <c r="F2" s="42">
        <f>E2*S2</f>
        <v>4151.390442618110</v>
      </c>
      <c r="G2" s="42">
        <f>D2*T2</f>
        <v>26.5621037205906</v>
      </c>
      <c r="H2" s="42">
        <f>E2*U2</f>
        <v>6.65273774988175</v>
      </c>
      <c r="I2" s="42">
        <f>D$35*W2</f>
        <v>46.6607988</v>
      </c>
      <c r="J2" s="42">
        <f>I2*V2</f>
        <v>145.323016068304</v>
      </c>
      <c r="K2" s="42">
        <f>I2*X2</f>
        <v>0.9798767748</v>
      </c>
      <c r="L2" s="43"/>
      <c r="M2" s="43"/>
      <c r="N2" s="43"/>
      <c r="O2" s="43"/>
      <c r="P2" s="44"/>
      <c r="Q2" s="45">
        <f>(AE2/SUM(AE$2:AE$25))</f>
        <v>0.95</v>
      </c>
      <c r="R2" s="46">
        <v>0.6362147369955919</v>
      </c>
      <c r="S2" s="47">
        <v>11.3501171182141</v>
      </c>
      <c r="T2" s="46">
        <v>0.0462032956562612</v>
      </c>
      <c r="U2" s="46">
        <v>0.018188930591241</v>
      </c>
      <c r="V2" s="47">
        <v>3.11445624176292</v>
      </c>
      <c r="W2" s="45">
        <f>(AF2/SUM(AF$2:AF$20))*0.98</f>
        <v>0.1078</v>
      </c>
      <c r="X2" s="46">
        <v>0.021</v>
      </c>
      <c r="Y2" s="48"/>
      <c r="Z2" s="49"/>
      <c r="AA2" s="48"/>
      <c r="AB2" s="48"/>
      <c r="AC2" s="48"/>
      <c r="AD2" s="44"/>
      <c r="AE2" s="46">
        <v>0.95</v>
      </c>
      <c r="AF2" s="46">
        <v>0.11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478</v>
      </c>
      <c r="B3" t="s" s="40">
        <v>378</v>
      </c>
      <c r="C3" s="41">
        <f>VLOOKUP($AN$1,'DST'!C1:D66,2,FALSE)</f>
        <v>11</v>
      </c>
      <c r="D3" s="42">
        <f>D$32*Q3</f>
        <v>30.2577</v>
      </c>
      <c r="E3" s="42">
        <f>D3*R3</f>
        <v>18.2792425232659</v>
      </c>
      <c r="F3" s="42">
        <f>E3*S3</f>
        <v>195.476252045496</v>
      </c>
      <c r="G3" s="42">
        <f>D3*T3</f>
        <v>1.32219076512301</v>
      </c>
      <c r="H3" s="42">
        <f>E3*U3</f>
        <v>0.331456896663253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0.05</v>
      </c>
      <c r="R3" s="46">
        <v>0.604118704437742</v>
      </c>
      <c r="S3" s="47">
        <v>10.6938923643413</v>
      </c>
      <c r="T3" s="46">
        <v>0.0436976625825166</v>
      </c>
      <c r="U3" s="46">
        <v>0.0181329667376191</v>
      </c>
      <c r="V3" s="47">
        <v>2.76363636363636</v>
      </c>
      <c r="W3" s="45">
        <f>(AF3/SUM(AF$2:AF$20))*0.98</f>
        <v>0</v>
      </c>
      <c r="X3" s="46">
        <v>0.0181818181818182</v>
      </c>
      <c r="Y3" s="48"/>
      <c r="Z3" s="49"/>
      <c r="AA3" s="48"/>
      <c r="AB3" s="48"/>
      <c r="AC3" s="48"/>
      <c r="AD3" s="44"/>
      <c r="AE3" s="46">
        <v>0.05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11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113</v>
      </c>
      <c r="B6" t="s" s="40">
        <v>380</v>
      </c>
      <c r="C6" s="41">
        <f>VLOOKUP($AN$1,'DST'!C1:D66,2,FALSE)</f>
        <v>11</v>
      </c>
      <c r="D6" s="43"/>
      <c r="E6" s="43"/>
      <c r="F6" s="43"/>
      <c r="G6" s="43"/>
      <c r="H6" s="43"/>
      <c r="I6" s="42">
        <f>D$35*W6</f>
        <v>216.3364308</v>
      </c>
      <c r="J6" s="42">
        <f>I6*V6</f>
        <v>869.672451816</v>
      </c>
      <c r="K6" s="42">
        <f>I6*X6</f>
        <v>6.490092924</v>
      </c>
      <c r="L6" s="42">
        <f>((D$2+D$3+D$4)*AA6)</f>
        <v>56.93288832</v>
      </c>
      <c r="M6" s="42">
        <f>L6*Y6</f>
        <v>46.457236869120</v>
      </c>
      <c r="N6" s="42">
        <f>M6*Z6</f>
        <v>360.934979680807</v>
      </c>
      <c r="O6" s="42">
        <f>M6*AH6</f>
        <v>2.03629901965588</v>
      </c>
      <c r="P6" s="44"/>
      <c r="Q6" s="50"/>
      <c r="R6" s="50"/>
      <c r="S6" s="43"/>
      <c r="T6" s="50"/>
      <c r="U6" s="50"/>
      <c r="V6" s="47">
        <v>4.02</v>
      </c>
      <c r="W6" s="45">
        <f>(AF6/SUM(AF$2:AF$20))*0.98</f>
        <v>0.4998</v>
      </c>
      <c r="X6" s="46">
        <v>0.03</v>
      </c>
      <c r="Y6" s="46">
        <v>0.8159999999999999</v>
      </c>
      <c r="Z6" s="47">
        <v>7.76918740771514</v>
      </c>
      <c r="AA6" s="45">
        <f>(AG6/SUM(AG$6:AG$25))*0.98</f>
        <v>0.09408</v>
      </c>
      <c r="AB6" s="45">
        <v>0.0335959915288522</v>
      </c>
      <c r="AC6" s="45">
        <f>(AH6/SUM(AH$6:AH$25))*0.98</f>
        <v>0.0612252115218521</v>
      </c>
      <c r="AD6" s="44"/>
      <c r="AE6" s="50"/>
      <c r="AF6" s="46">
        <v>0.51</v>
      </c>
      <c r="AG6" s="57">
        <v>0.096</v>
      </c>
      <c r="AH6" s="57">
        <v>0.0438316860168109</v>
      </c>
      <c r="AI6" s="51"/>
      <c r="AJ6" s="18"/>
      <c r="AK6" s="18"/>
      <c r="AL6" s="18"/>
      <c r="AM6" s="18"/>
      <c r="AN6" s="52"/>
    </row>
    <row r="7" ht="13.75" customHeight="1">
      <c r="A7" t="s" s="39">
        <v>225</v>
      </c>
      <c r="B7" t="s" s="40">
        <v>380</v>
      </c>
      <c r="C7" s="41">
        <f>VLOOKUP($AN$1,'DST'!C1:D66,2,FALSE)</f>
        <v>11</v>
      </c>
      <c r="D7" s="43"/>
      <c r="E7" s="43"/>
      <c r="F7" s="43"/>
      <c r="G7" s="43"/>
      <c r="H7" s="43"/>
      <c r="I7" s="42">
        <f>D$35*W7</f>
        <v>100.10862288</v>
      </c>
      <c r="J7" s="42">
        <f>I7*V7</f>
        <v>414.4496987232</v>
      </c>
      <c r="K7" s="42">
        <f>I7*X7</f>
        <v>3.203475932160</v>
      </c>
      <c r="L7" s="42">
        <f>((D$2+D$3+D$4)*AA7)</f>
        <v>38.5483098</v>
      </c>
      <c r="M7" s="42">
        <f>L7*Y7</f>
        <v>31.0699376988</v>
      </c>
      <c r="N7" s="42">
        <f>M7*Z7</f>
        <v>251.807797971193</v>
      </c>
      <c r="O7" s="42">
        <f>M7*AH7</f>
        <v>1.1185177571568</v>
      </c>
      <c r="P7" s="44"/>
      <c r="Q7" s="50"/>
      <c r="R7" s="50"/>
      <c r="S7" s="43"/>
      <c r="T7" s="50"/>
      <c r="U7" s="50"/>
      <c r="V7" s="47">
        <v>4.14</v>
      </c>
      <c r="W7" s="45">
        <f>(AF7/SUM(AF$2:AF$20))*0.98</f>
        <v>0.23128</v>
      </c>
      <c r="X7" s="46">
        <v>0.032</v>
      </c>
      <c r="Y7" s="46">
        <v>0.806</v>
      </c>
      <c r="Z7" s="47">
        <v>8.10454788845356</v>
      </c>
      <c r="AA7" s="45">
        <f>(AG7/SUM(AG$6:AG$25))*0.98</f>
        <v>0.06370000000000001</v>
      </c>
      <c r="AB7" s="45">
        <v>0.010415354030663</v>
      </c>
      <c r="AC7" s="45">
        <f>(AH7/SUM(AH$6:AH$25))*0.98</f>
        <v>0.0502857137172713</v>
      </c>
      <c r="AD7" s="44"/>
      <c r="AE7" s="50"/>
      <c r="AF7" s="46">
        <v>0.236</v>
      </c>
      <c r="AG7" s="57">
        <v>0.065</v>
      </c>
      <c r="AH7" s="57">
        <v>0.036</v>
      </c>
      <c r="AI7" s="51"/>
      <c r="AJ7" s="18"/>
      <c r="AK7" s="18"/>
      <c r="AL7" s="18"/>
      <c r="AM7" s="18"/>
      <c r="AN7" s="52"/>
    </row>
    <row r="8" ht="13.75" customHeight="1">
      <c r="A8" t="s" s="39">
        <v>298</v>
      </c>
      <c r="B8" t="s" s="40">
        <v>380</v>
      </c>
      <c r="C8" s="41">
        <f>VLOOKUP($AN$1,'DST'!C1:D66,2,FALSE)</f>
        <v>11</v>
      </c>
      <c r="D8" s="43"/>
      <c r="E8" s="43"/>
      <c r="F8" s="43"/>
      <c r="G8" s="43"/>
      <c r="H8" s="43"/>
      <c r="I8" s="42">
        <f>D$35*W8</f>
        <v>52.59944592</v>
      </c>
      <c r="J8" s="42">
        <f>I8*V8</f>
        <v>212.5017615168</v>
      </c>
      <c r="K8" s="42">
        <f>I8*X8</f>
        <v>1.5779833776</v>
      </c>
      <c r="L8" s="42">
        <f>((D$2+D$3+D$4)*AA8)</f>
        <v>13.64017116</v>
      </c>
      <c r="M8" s="42">
        <f>L8*Y8</f>
        <v>9.807283064040</v>
      </c>
      <c r="N8" s="42">
        <f>M8*Z8</f>
        <v>67.4406371437359</v>
      </c>
      <c r="O8" s="42">
        <f>M8*AH8</f>
        <v>0.26479664272908</v>
      </c>
      <c r="P8" s="44"/>
      <c r="Q8" s="50"/>
      <c r="R8" s="50"/>
      <c r="S8" s="43"/>
      <c r="T8" s="50"/>
      <c r="U8" s="50"/>
      <c r="V8" s="47">
        <v>4.04</v>
      </c>
      <c r="W8" s="45">
        <f>(AF8/SUM(AF$2:AF$20))*0.98</f>
        <v>0.12152</v>
      </c>
      <c r="X8" s="46">
        <v>0.03</v>
      </c>
      <c r="Y8" s="46">
        <v>0.719</v>
      </c>
      <c r="Z8" s="47">
        <v>6.87658719579717</v>
      </c>
      <c r="AA8" s="45">
        <f>(AG8/SUM(AG$6:AG$25))*0.98</f>
        <v>0.02254</v>
      </c>
      <c r="AB8" s="45">
        <v>0.0708962536826758</v>
      </c>
      <c r="AC8" s="45">
        <f>(AH8/SUM(AH$6:AH$25))*0.98</f>
        <v>0.0377142852879534</v>
      </c>
      <c r="AD8" s="44"/>
      <c r="AE8" s="50"/>
      <c r="AF8" s="46">
        <v>0.124</v>
      </c>
      <c r="AG8" s="57">
        <v>0.023</v>
      </c>
      <c r="AH8" s="57">
        <v>0.027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11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0.0536553023566485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11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11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5"/>
      <c r="S12" s="54"/>
      <c r="T12" s="55"/>
      <c r="U12" s="55"/>
      <c r="V12" s="58"/>
      <c r="W12" s="58"/>
      <c r="X12" s="55"/>
      <c r="Y12" s="55"/>
      <c r="Z12" s="58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71</v>
      </c>
      <c r="B13" t="s" s="40">
        <v>381</v>
      </c>
      <c r="C13" s="41">
        <f>VLOOKUP($AN$1,'DST'!C1:D66,2,FALSE)</f>
        <v>11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132.25035516</v>
      </c>
      <c r="M13" s="42">
        <f>L13*Y13</f>
        <v>77.234207413440</v>
      </c>
      <c r="N13" s="42">
        <f>M13*Z13</f>
        <v>1153.879058756790</v>
      </c>
      <c r="O13" s="42">
        <f>M13*AH13</f>
        <v>9.2681048896128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0.584</v>
      </c>
      <c r="Z13" s="47">
        <v>14.94</v>
      </c>
      <c r="AA13" s="45">
        <f>(AG13/SUM(AG$6:AG$25))*0.98</f>
        <v>0.21854</v>
      </c>
      <c r="AB13" s="45">
        <v>0.165541220063112</v>
      </c>
      <c r="AC13" s="45">
        <f>(AH13/SUM(AH$6:AH$25))*0.98</f>
        <v>0.167619045724238</v>
      </c>
      <c r="AD13" s="44"/>
      <c r="AE13" s="50"/>
      <c r="AF13" s="46">
        <v>0</v>
      </c>
      <c r="AG13" s="57">
        <v>0.223</v>
      </c>
      <c r="AH13" s="57">
        <v>0.12</v>
      </c>
      <c r="AI13" s="51"/>
      <c r="AJ13" s="18"/>
      <c r="AK13" s="18"/>
      <c r="AL13" s="18"/>
      <c r="AM13" s="18"/>
      <c r="AN13" s="52"/>
    </row>
    <row r="14" ht="13.75" customHeight="1">
      <c r="A14" t="s" s="39">
        <v>192</v>
      </c>
      <c r="B14" t="s" s="40">
        <v>381</v>
      </c>
      <c r="C14" s="41">
        <f>VLOOKUP($AN$1,'DST'!C1:D66,2,FALSE)</f>
        <v>11</v>
      </c>
      <c r="D14" s="43"/>
      <c r="E14" s="43"/>
      <c r="F14" s="43"/>
      <c r="G14" s="43"/>
      <c r="H14" s="43"/>
      <c r="I14" s="42">
        <f>D$35*W14</f>
        <v>4.2418908</v>
      </c>
      <c r="J14" s="42">
        <f>I14*V14</f>
        <v>21.251872908</v>
      </c>
      <c r="K14" s="42">
        <f>I14*X14</f>
        <v>0.047935623565109</v>
      </c>
      <c r="L14" s="42">
        <f>((D$2+D$3+D$4)*AA14)</f>
        <v>124.5406932</v>
      </c>
      <c r="M14" s="42">
        <f>L14*Y14</f>
        <v>78.2115553296</v>
      </c>
      <c r="N14" s="42">
        <f>M14*Z14</f>
        <v>954.1166738266541</v>
      </c>
      <c r="O14" s="42">
        <f>M14*AH14</f>
        <v>5.06030681125535</v>
      </c>
      <c r="P14" s="44"/>
      <c r="Q14" s="50"/>
      <c r="R14" s="50"/>
      <c r="S14" s="43"/>
      <c r="T14" s="50"/>
      <c r="U14" s="50"/>
      <c r="V14" s="47">
        <v>5.01</v>
      </c>
      <c r="W14" s="45">
        <f>(AF14/SUM(AF$2:AF$20))*0.98</f>
        <v>0.0098</v>
      </c>
      <c r="X14" s="46">
        <v>0.0113005321978371</v>
      </c>
      <c r="Y14" s="46">
        <v>0.628</v>
      </c>
      <c r="Z14" s="47">
        <v>12.1991778555714</v>
      </c>
      <c r="AA14" s="45">
        <f>(AG14/SUM(AG$6:AG$25))*0.98</f>
        <v>0.2058</v>
      </c>
      <c r="AB14" s="45">
        <v>0.142537922462862</v>
      </c>
      <c r="AC14" s="45">
        <f>(AH14/SUM(AH$6:AH$25))*0.98</f>
        <v>0.09037494472523611</v>
      </c>
      <c r="AD14" s="44"/>
      <c r="AE14" s="50"/>
      <c r="AF14" s="46">
        <v>0.01</v>
      </c>
      <c r="AG14" s="57">
        <v>0.21</v>
      </c>
      <c r="AH14" s="57">
        <v>0.0647002452505918</v>
      </c>
      <c r="AI14" s="51"/>
      <c r="AJ14" s="18"/>
      <c r="AK14" s="18"/>
      <c r="AL14" s="18"/>
      <c r="AM14" s="18"/>
      <c r="AN14" s="52"/>
    </row>
    <row r="15" ht="13.75" customHeight="1">
      <c r="A15" t="s" s="39">
        <v>345</v>
      </c>
      <c r="B15" t="s" s="40">
        <v>381</v>
      </c>
      <c r="C15" s="41">
        <f>VLOOKUP($AN$1,'DST'!C1:D66,2,FALSE)</f>
        <v>11</v>
      </c>
      <c r="D15" s="43"/>
      <c r="E15" s="43"/>
      <c r="F15" s="43"/>
      <c r="G15" s="43"/>
      <c r="H15" s="43"/>
      <c r="I15" s="42">
        <f>D$35*W15</f>
        <v>4.2418908</v>
      </c>
      <c r="J15" s="42">
        <f>I15*V15</f>
        <v>24.730223364</v>
      </c>
      <c r="K15" s="42">
        <f>I15*X15</f>
        <v>0.03294676305416</v>
      </c>
      <c r="L15" s="42">
        <f>((D$2+D$3+D$4)*AA15)</f>
        <v>36.76915704</v>
      </c>
      <c r="M15" s="42">
        <f>L15*Y15</f>
        <v>21.657033496560</v>
      </c>
      <c r="N15" s="42">
        <f>M15*Z15</f>
        <v>256.852417269202</v>
      </c>
      <c r="O15" s="42">
        <f>M15*AH15</f>
        <v>1.53506358649149</v>
      </c>
      <c r="P15" s="44"/>
      <c r="Q15" s="50"/>
      <c r="R15" s="50"/>
      <c r="S15" s="43"/>
      <c r="T15" s="50"/>
      <c r="U15" s="50"/>
      <c r="V15" s="47">
        <v>5.83</v>
      </c>
      <c r="W15" s="45">
        <f>(AF15/SUM(AF$2:AF$20))*0.98</f>
        <v>0.0098</v>
      </c>
      <c r="X15" s="46">
        <v>0.00776699934240645</v>
      </c>
      <c r="Y15" s="46">
        <v>0.589</v>
      </c>
      <c r="Z15" s="47">
        <v>11.86</v>
      </c>
      <c r="AA15" s="45">
        <f>(AG15/SUM(AG$6:AG$25))*0.98</f>
        <v>0.06076</v>
      </c>
      <c r="AB15" s="45">
        <v>0.127284988535481</v>
      </c>
      <c r="AC15" s="45">
        <f>(AH15/SUM(AH$6:AH$25))*0.98</f>
        <v>0.09900782484614069</v>
      </c>
      <c r="AD15" s="44"/>
      <c r="AE15" s="50"/>
      <c r="AF15" s="46">
        <v>0.01</v>
      </c>
      <c r="AG15" s="57">
        <v>0.062</v>
      </c>
      <c r="AH15" s="57">
        <v>0.0708806026797402</v>
      </c>
      <c r="AI15" s="51"/>
      <c r="AJ15" s="18"/>
      <c r="AK15" s="18"/>
      <c r="AL15" s="18"/>
      <c r="AM15" s="18"/>
      <c r="AN15" s="52"/>
    </row>
    <row r="16" ht="13.75" customHeight="1">
      <c r="A16" t="s" s="39">
        <v>283</v>
      </c>
      <c r="B16" t="s" s="40">
        <v>381</v>
      </c>
      <c r="C16" s="41">
        <f>VLOOKUP($AN$1,'DST'!C1:D66,2,FALSE)</f>
        <v>11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81.84102695999999</v>
      </c>
      <c r="M16" s="42">
        <f>L16*Y16</f>
        <v>49.9230264456</v>
      </c>
      <c r="N16" s="42">
        <f>M16*Z16</f>
        <v>617.555438783221</v>
      </c>
      <c r="O16" s="42">
        <f>M16*AH16</f>
        <v>3.73316319579923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0.61</v>
      </c>
      <c r="Z16" s="47">
        <v>12.3701522674343</v>
      </c>
      <c r="AA16" s="45">
        <f>(AG16/SUM(AG$6:AG$25))*0.98</f>
        <v>0.13524</v>
      </c>
      <c r="AB16" s="45">
        <v>0.035792586135456</v>
      </c>
      <c r="AC16" s="45">
        <f>(AH16/SUM(AH$6:AH$25))*0.98</f>
        <v>0.104452343431572</v>
      </c>
      <c r="AD16" s="44"/>
      <c r="AE16" s="50"/>
      <c r="AF16" s="46">
        <v>0</v>
      </c>
      <c r="AG16" s="57">
        <v>0.138</v>
      </c>
      <c r="AH16" s="57">
        <v>0.0747783830747356</v>
      </c>
      <c r="AI16" s="51"/>
      <c r="AJ16" s="18"/>
      <c r="AK16" s="18"/>
      <c r="AL16" s="18"/>
      <c r="AM16" s="18"/>
      <c r="AN16" s="52"/>
    </row>
    <row r="17" ht="13.75" customHeight="1">
      <c r="A17" t="s" s="39">
        <v>479</v>
      </c>
      <c r="B17" t="s" s="40">
        <v>381</v>
      </c>
      <c r="C17" s="41">
        <f>VLOOKUP($AN$1,'DST'!C1:D66,2,FALSE)</f>
        <v>11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8.30271288</v>
      </c>
      <c r="M17" s="42">
        <f>L17*Y17</f>
        <v>4.8155734704</v>
      </c>
      <c r="N17" s="42">
        <f>M17*Z17</f>
        <v>48.0557962725782</v>
      </c>
      <c r="O17" s="42">
        <f>M17*AH17</f>
        <v>0.3081967021056</v>
      </c>
      <c r="P17" s="44"/>
      <c r="Q17" s="50"/>
      <c r="R17" s="50"/>
      <c r="S17" s="43"/>
      <c r="T17" s="50"/>
      <c r="U17" s="50"/>
      <c r="V17" s="47">
        <v>5.88</v>
      </c>
      <c r="W17" s="45">
        <f>(AF17/SUM(AF$2:AF$20))*0.98</f>
        <v>0</v>
      </c>
      <c r="X17" s="46">
        <v>0</v>
      </c>
      <c r="Y17" s="46">
        <v>0.58</v>
      </c>
      <c r="Z17" s="47">
        <v>9.979246826564671</v>
      </c>
      <c r="AA17" s="45">
        <f>(AG17/SUM(AG$6:AG$25))*0.98</f>
        <v>0.01372</v>
      </c>
      <c r="AB17" s="45">
        <v>0.0583519123852368</v>
      </c>
      <c r="AC17" s="45">
        <f>(AH17/SUM(AH$6:AH$25))*0.98</f>
        <v>0.08939682438626</v>
      </c>
      <c r="AD17" s="44"/>
      <c r="AE17" s="50"/>
      <c r="AF17" s="46">
        <v>0</v>
      </c>
      <c r="AG17" s="57">
        <v>0.014</v>
      </c>
      <c r="AH17" s="57">
        <v>0.064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11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0.048416185017191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11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0.0162986857310472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11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120</v>
      </c>
      <c r="B22" t="s" s="40">
        <v>385</v>
      </c>
      <c r="C22" s="41">
        <f>VLOOKUP($AN$1,'DST'!C1:D66,2,FALSE)</f>
        <v>11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73.53831408000001</v>
      </c>
      <c r="M22" s="42">
        <f>L22*Y22</f>
        <v>48.1675957224</v>
      </c>
      <c r="N22" s="42">
        <f>M22*Z22</f>
        <v>481.127306074973</v>
      </c>
      <c r="O22" s="42">
        <f>M22*AH22</f>
        <v>3.58366912174656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0.655</v>
      </c>
      <c r="Z22" s="47">
        <v>9.988609538408589</v>
      </c>
      <c r="AA22" s="45">
        <f>(AG22/SUM(AG$6:AG$25))*0.98</f>
        <v>0.12152</v>
      </c>
      <c r="AB22" s="45">
        <v>0.09158592567669881</v>
      </c>
      <c r="AC22" s="45">
        <f>(AH22/SUM(AH$6:AH$25))*0.98</f>
        <v>0.103923808349027</v>
      </c>
      <c r="AD22" s="44"/>
      <c r="AE22" s="50"/>
      <c r="AF22" s="50"/>
      <c r="AG22" s="57">
        <v>0.124</v>
      </c>
      <c r="AH22" s="57">
        <v>0.07439999999999999</v>
      </c>
      <c r="AI22" s="51"/>
      <c r="AJ22" s="18"/>
      <c r="AK22" s="18"/>
      <c r="AL22" s="18"/>
      <c r="AM22" s="18"/>
      <c r="AN22" s="52"/>
    </row>
    <row r="23" ht="13.75" customHeight="1">
      <c r="A23" t="s" s="39">
        <v>480</v>
      </c>
      <c r="B23" t="s" s="40">
        <v>385</v>
      </c>
      <c r="C23" s="41">
        <f>VLOOKUP($AN$1,'DST'!C1:D66,2,FALSE)</f>
        <v>11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20.7567822</v>
      </c>
      <c r="M23" s="42">
        <f>L23*Y23</f>
        <v>12.661637142</v>
      </c>
      <c r="N23" s="42">
        <f>M23*Z23</f>
        <v>116.493344826140</v>
      </c>
      <c r="O23" s="42">
        <f>M23*AH23</f>
        <v>0.709051679952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0.61</v>
      </c>
      <c r="Z23" s="47">
        <v>9.20049623280701</v>
      </c>
      <c r="AA23" s="45">
        <f>(AG23/SUM(AG$6:AG$25))*0.98</f>
        <v>0.0343</v>
      </c>
      <c r="AB23" s="45">
        <v>0.07010940376288741</v>
      </c>
      <c r="AC23" s="45">
        <f>(AH23/SUM(AH$6:AH$25))*0.98</f>
        <v>0.0782222213379775</v>
      </c>
      <c r="AD23" s="44"/>
      <c r="AE23" s="50"/>
      <c r="AF23" s="50"/>
      <c r="AG23" s="57">
        <v>0.035</v>
      </c>
      <c r="AH23" s="57">
        <v>0.056</v>
      </c>
      <c r="AI23" s="51"/>
      <c r="AJ23" s="18"/>
      <c r="AK23" s="18"/>
      <c r="AL23" s="18"/>
      <c r="AM23" s="18"/>
      <c r="AN23" s="52"/>
    </row>
    <row r="24" ht="13.75" customHeight="1">
      <c r="A24" t="s" s="39">
        <v>481</v>
      </c>
      <c r="B24" t="s" s="40">
        <v>385</v>
      </c>
      <c r="C24" s="41">
        <f>VLOOKUP($AN$1,'DST'!C1:D66,2,FALSE)</f>
        <v>11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5.9305092</v>
      </c>
      <c r="M24" s="42">
        <f>L24*Y24</f>
        <v>3.6057495936</v>
      </c>
      <c r="N24" s="42">
        <f>M24*Z24</f>
        <v>38.338544183838</v>
      </c>
      <c r="O24" s="42">
        <f>M24*AH24</f>
        <v>0.252402471552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0.608</v>
      </c>
      <c r="Z24" s="47">
        <v>10.6326141593101</v>
      </c>
      <c r="AA24" s="45">
        <f>(AG24/SUM(AG$6:AG$25))*0.98</f>
        <v>0.0098</v>
      </c>
      <c r="AB24" s="45">
        <v>0.0472333755619252</v>
      </c>
      <c r="AC24" s="45">
        <f>(AH24/SUM(AH$6:AH$25))*0.98</f>
        <v>0.09777777667247189</v>
      </c>
      <c r="AD24" s="44"/>
      <c r="AE24" s="50"/>
      <c r="AF24" s="50"/>
      <c r="AG24" s="57">
        <v>0.01</v>
      </c>
      <c r="AH24" s="57">
        <v>0.07000000000000001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11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0.00328489306926243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1038</v>
      </c>
      <c r="E29" s="81">
        <v>0.583</v>
      </c>
      <c r="F29" s="82">
        <f>1-E29</f>
        <v>0.417</v>
      </c>
      <c r="G29" s="83">
        <v>3.9</v>
      </c>
      <c r="H29" s="84">
        <v>0.0285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605.154</v>
      </c>
      <c r="E32" s="91">
        <f>SUM(E2:E4)</f>
        <v>384.036740827505</v>
      </c>
      <c r="F32" s="91">
        <f>SUM(F2:F4)</f>
        <v>4346.866694663610</v>
      </c>
      <c r="G32" s="91">
        <f>SUM(G2:G4)</f>
        <v>27.8842944857136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432.846</v>
      </c>
      <c r="E35" s="91">
        <f>D35*G29</f>
        <v>1688.0994</v>
      </c>
      <c r="F35" s="91">
        <f>D35*H29</f>
        <v>12.336111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424.18908</v>
      </c>
      <c r="E38" s="42">
        <f>SUM(J2:J4,J6:J11,J13:J20)</f>
        <v>1687.9290243963</v>
      </c>
      <c r="F38" s="42">
        <f>SUM(K2:K4,K6:K11,K13:K20)</f>
        <v>12.3323113951793</v>
      </c>
      <c r="G38" s="42">
        <f>SUM(L6:L11,L13:L20,L22:L25)</f>
        <v>593.05092</v>
      </c>
      <c r="H38" s="42">
        <f>SUM(M6:M11,M13:M20,M22:M25)</f>
        <v>383.610836245560</v>
      </c>
      <c r="I38" s="42">
        <f>SUM(N6:N11,N13:N20,N22:N25)</f>
        <v>4346.601994789130</v>
      </c>
      <c r="J38" s="42">
        <f>SUM(O6:O11,O13:O20,O22:O25)</f>
        <v>27.8695718780568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8.65692</v>
      </c>
      <c r="E39" s="42">
        <f>E35-E38</f>
        <v>0.1703756037</v>
      </c>
      <c r="F39" s="42">
        <f>F35-F38</f>
        <v>0.0037996048207</v>
      </c>
      <c r="G39" s="42">
        <f>SUM(D2:D4)-G38</f>
        <v>12.10308</v>
      </c>
      <c r="H39" s="42">
        <f>E32-H38</f>
        <v>0.425904581945</v>
      </c>
      <c r="I39" s="42">
        <f>F32-I38</f>
        <v>0.264699874480</v>
      </c>
      <c r="J39" s="42">
        <f>G32-J38</f>
        <v>0.0147226076568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42" priority="1" operator="greaterThan" stopIfTrue="1">
      <formula>1</formula>
    </cfRule>
  </conditionalFormatting>
  <conditionalFormatting sqref="D39:J39">
    <cfRule type="cellIs" dxfId="4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30" customWidth="1"/>
    <col min="2" max="15" width="8.8125" style="130" customWidth="1"/>
    <col min="16" max="16" width="4.8125" style="130" customWidth="1"/>
    <col min="17" max="27" width="8.8125" style="130" customWidth="1"/>
    <col min="28" max="28" hidden="1" width="8.8" style="130" customWidth="1"/>
    <col min="29" max="29" width="8.8125" style="130" customWidth="1"/>
    <col min="30" max="30" width="4.8125" style="130" customWidth="1"/>
    <col min="31" max="40" width="8.8125" style="130" customWidth="1"/>
    <col min="41" max="16384" width="8.8125" style="130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117</v>
      </c>
    </row>
    <row r="2" ht="13.75" customHeight="1">
      <c r="A2" t="s" s="39">
        <v>116</v>
      </c>
      <c r="B2" t="s" s="40">
        <v>378</v>
      </c>
      <c r="C2" s="41">
        <f>VLOOKUP($AN$1,'DST'!C1:D66,2,FALSE)</f>
        <v>5</v>
      </c>
      <c r="D2" s="42">
        <f>D$32*Q2</f>
        <v>560.7574499999999</v>
      </c>
      <c r="E2" s="42">
        <f>D2*R2</f>
        <v>348.989797249092</v>
      </c>
      <c r="F2" s="42">
        <f>E2*S2</f>
        <v>4037.811954171990</v>
      </c>
      <c r="G2" s="42">
        <f>D2*T2</f>
        <v>24.11257035</v>
      </c>
      <c r="H2" s="42">
        <f>E2*U2</f>
        <v>6.6374964967695</v>
      </c>
      <c r="I2" s="42">
        <f>D$35*W2</f>
        <v>42.407442</v>
      </c>
      <c r="J2" s="42">
        <f>I2*V2</f>
        <v>148.267175056034</v>
      </c>
      <c r="K2" s="42">
        <f>I2*X2</f>
        <v>1.78730731971296</v>
      </c>
      <c r="L2" s="43"/>
      <c r="M2" s="43"/>
      <c r="N2" s="43"/>
      <c r="O2" s="43"/>
      <c r="P2" s="44"/>
      <c r="Q2" s="45">
        <f>(AE2/SUM(AE$2:AE$25))</f>
        <v>0.95</v>
      </c>
      <c r="R2" s="46">
        <v>0.622354276789531</v>
      </c>
      <c r="S2" s="47">
        <v>11.57</v>
      </c>
      <c r="T2" s="46">
        <v>0.043</v>
      </c>
      <c r="U2" s="46">
        <v>0.019019170614985</v>
      </c>
      <c r="V2" s="47">
        <v>3.49625367773973</v>
      </c>
      <c r="W2" s="45">
        <f>(AF2/SUM(AF$2:AF$20))*0.98</f>
        <v>0.098</v>
      </c>
      <c r="X2" s="46">
        <v>0.0421460770897938</v>
      </c>
      <c r="Y2" s="48"/>
      <c r="Z2" s="49"/>
      <c r="AA2" s="48"/>
      <c r="AB2" s="48"/>
      <c r="AC2" s="48"/>
      <c r="AD2" s="44"/>
      <c r="AE2" s="46">
        <v>0.95</v>
      </c>
      <c r="AF2" s="46">
        <v>0.1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482</v>
      </c>
      <c r="B3" t="s" s="40">
        <v>378</v>
      </c>
      <c r="C3" s="41">
        <f>VLOOKUP($AN$1,'DST'!C1:D66,2,FALSE)</f>
        <v>5</v>
      </c>
      <c r="D3" s="42">
        <f>D$32*Q3</f>
        <v>29.51355</v>
      </c>
      <c r="E3" s="42">
        <f>D3*R3</f>
        <v>17.9384624947034</v>
      </c>
      <c r="F3" s="42">
        <f>E3*S3</f>
        <v>195.538918690975</v>
      </c>
      <c r="G3" s="42">
        <f>D3*T3</f>
        <v>1.15776466946247</v>
      </c>
      <c r="H3" s="42">
        <f>E3*U3</f>
        <v>0.392088044668416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0.05</v>
      </c>
      <c r="R3" s="46">
        <v>0.6078042964910489</v>
      </c>
      <c r="S3" s="47">
        <v>10.9005394831754</v>
      </c>
      <c r="T3" s="46">
        <v>0.0392282415860672</v>
      </c>
      <c r="U3" s="46">
        <v>0.0218573941208276</v>
      </c>
      <c r="V3" s="47">
        <v>3.45283018867925</v>
      </c>
      <c r="W3" s="45">
        <f>(AF3/SUM(AF$2:AF$20))*0.98</f>
        <v>0</v>
      </c>
      <c r="X3" s="46">
        <v>0.0188679245283019</v>
      </c>
      <c r="Y3" s="48"/>
      <c r="Z3" s="49"/>
      <c r="AA3" s="48"/>
      <c r="AB3" s="48"/>
      <c r="AC3" s="48"/>
      <c r="AD3" s="44"/>
      <c r="AE3" s="46">
        <v>0.05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5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163</v>
      </c>
      <c r="B6" t="s" s="40">
        <v>380</v>
      </c>
      <c r="C6" s="41">
        <f>VLOOKUP($AN$1,'DST'!C1:D66,2,FALSE)</f>
        <v>5</v>
      </c>
      <c r="D6" s="43"/>
      <c r="E6" s="43"/>
      <c r="F6" s="43"/>
      <c r="G6" s="43"/>
      <c r="H6" s="43"/>
      <c r="I6" s="42">
        <f>D$35*W6</f>
        <v>206.10016812</v>
      </c>
      <c r="J6" s="42">
        <f>I6*V6</f>
        <v>867.001732785654</v>
      </c>
      <c r="K6" s="42">
        <f>I6*X6</f>
        <v>6.389105211720</v>
      </c>
      <c r="L6" s="42">
        <f>((D$2+D$3+D$4)*AA6)</f>
        <v>43.3849185</v>
      </c>
      <c r="M6" s="42">
        <f>L6*Y6</f>
        <v>33.2762324895</v>
      </c>
      <c r="N6" s="42">
        <f>M6*Z6</f>
        <v>251.235555295725</v>
      </c>
      <c r="O6" s="42">
        <f>M6*AH6</f>
        <v>1.397601764559</v>
      </c>
      <c r="P6" s="44"/>
      <c r="Q6" s="50"/>
      <c r="R6" s="50"/>
      <c r="S6" s="43"/>
      <c r="T6" s="50"/>
      <c r="U6" s="50"/>
      <c r="V6" s="47">
        <v>4.20670075475557</v>
      </c>
      <c r="W6" s="45">
        <f>(AF6/SUM(AF$2:AF$20))*0.98</f>
        <v>0.47628</v>
      </c>
      <c r="X6" s="46">
        <v>0.031</v>
      </c>
      <c r="Y6" s="46">
        <v>0.767</v>
      </c>
      <c r="Z6" s="47">
        <v>7.55</v>
      </c>
      <c r="AA6" s="45">
        <f>(AG6/SUM(AG$6:AG$25))*0.98</f>
        <v>0.0735</v>
      </c>
      <c r="AB6" s="45">
        <v>0.06766231240602701</v>
      </c>
      <c r="AC6" s="45">
        <f>(AH6/SUM(AH$6:AH$25))*0.98</f>
        <v>0.0568135693640631</v>
      </c>
      <c r="AD6" s="44"/>
      <c r="AE6" s="50"/>
      <c r="AF6" s="46">
        <v>0.486</v>
      </c>
      <c r="AG6" s="57">
        <v>0.075</v>
      </c>
      <c r="AH6" s="57">
        <v>0.042</v>
      </c>
      <c r="AI6" s="51"/>
      <c r="AJ6" s="18"/>
      <c r="AK6" s="18"/>
      <c r="AL6" s="18"/>
      <c r="AM6" s="18"/>
      <c r="AN6" s="52"/>
    </row>
    <row r="7" ht="13.75" customHeight="1">
      <c r="A7" t="s" s="39">
        <v>179</v>
      </c>
      <c r="B7" t="s" s="40">
        <v>380</v>
      </c>
      <c r="C7" s="41">
        <f>VLOOKUP($AN$1,'DST'!C1:D66,2,FALSE)</f>
        <v>5</v>
      </c>
      <c r="D7" s="43"/>
      <c r="E7" s="43"/>
      <c r="F7" s="43"/>
      <c r="G7" s="43"/>
      <c r="H7" s="43"/>
      <c r="I7" s="42">
        <f>D$35*W7</f>
        <v>162.84457728</v>
      </c>
      <c r="J7" s="42">
        <f>I7*V7</f>
        <v>704.628678358087</v>
      </c>
      <c r="K7" s="42">
        <f>I7*X7</f>
        <v>5.211026472960</v>
      </c>
      <c r="L7" s="42">
        <f>((D$2+D$3+D$4)*AA7)</f>
        <v>60.7388859</v>
      </c>
      <c r="M7" s="42">
        <f>L7*Y7</f>
        <v>45.8578588545</v>
      </c>
      <c r="N7" s="42">
        <f>M7*Z7</f>
        <v>372.365813898540</v>
      </c>
      <c r="O7" s="42">
        <f>M7*AH7</f>
        <v>2.017745789598</v>
      </c>
      <c r="P7" s="44"/>
      <c r="Q7" s="50"/>
      <c r="R7" s="50"/>
      <c r="S7" s="43"/>
      <c r="T7" s="50"/>
      <c r="U7" s="50"/>
      <c r="V7" s="47">
        <v>4.32700118190934</v>
      </c>
      <c r="W7" s="45">
        <f>(AF7/SUM(AF$2:AF$20))*0.98</f>
        <v>0.37632</v>
      </c>
      <c r="X7" s="46">
        <v>0.032</v>
      </c>
      <c r="Y7" s="46">
        <v>0.755</v>
      </c>
      <c r="Z7" s="47">
        <v>8.119999999999999</v>
      </c>
      <c r="AA7" s="45">
        <f>(AG7/SUM(AG$6:AG$25))*0.98</f>
        <v>0.1029</v>
      </c>
      <c r="AB7" s="45">
        <v>0.016022973907447</v>
      </c>
      <c r="AC7" s="45">
        <f>(AH7/SUM(AH$6:AH$25))*0.98</f>
        <v>0.0595189774290185</v>
      </c>
      <c r="AD7" s="44"/>
      <c r="AE7" s="50"/>
      <c r="AF7" s="46">
        <v>0.384</v>
      </c>
      <c r="AG7" s="57">
        <v>0.105</v>
      </c>
      <c r="AH7" s="57">
        <v>0.044</v>
      </c>
      <c r="AI7" s="51"/>
      <c r="AJ7" s="18"/>
      <c r="AK7" s="18"/>
      <c r="AL7" s="18"/>
      <c r="AM7" s="18"/>
      <c r="AN7" s="52"/>
    </row>
    <row r="8" ht="13.75" customHeight="1">
      <c r="A8" t="s" s="39">
        <v>483</v>
      </c>
      <c r="B8" t="s" s="40">
        <v>380</v>
      </c>
      <c r="C8" s="41">
        <f>VLOOKUP($AN$1,'DST'!C1:D66,2,FALSE)</f>
        <v>5</v>
      </c>
      <c r="D8" s="43"/>
      <c r="E8" s="43"/>
      <c r="F8" s="43"/>
      <c r="G8" s="43"/>
      <c r="H8" s="43"/>
      <c r="I8" s="42">
        <f>D$35*W8</f>
        <v>12.7222326</v>
      </c>
      <c r="J8" s="42">
        <f>I8*V8</f>
        <v>51.1736235112874</v>
      </c>
      <c r="K8" s="42">
        <f>I8*X8</f>
        <v>0.415330329221115</v>
      </c>
      <c r="L8" s="42">
        <f>((D$2+D$3+D$4)*AA8)</f>
        <v>8.676983699999999</v>
      </c>
      <c r="M8" s="42">
        <f>L8*Y8</f>
        <v>5.8569639975</v>
      </c>
      <c r="N8" s="42">
        <f>M8*Z8</f>
        <v>43.2435405846771</v>
      </c>
      <c r="O8" s="42">
        <f>M8*AH8</f>
        <v>0.131478730110175</v>
      </c>
      <c r="P8" s="44"/>
      <c r="Q8" s="50"/>
      <c r="R8" s="50"/>
      <c r="S8" s="43"/>
      <c r="T8" s="50"/>
      <c r="U8" s="50"/>
      <c r="V8" s="47">
        <v>4.02237760621413</v>
      </c>
      <c r="W8" s="45">
        <f>(AF8/SUM(AF$2:AF$20))*0.98</f>
        <v>0.0294</v>
      </c>
      <c r="X8" s="46">
        <v>0.0326460254484826</v>
      </c>
      <c r="Y8" s="46">
        <v>0.675</v>
      </c>
      <c r="Z8" s="47">
        <v>7.38326897743187</v>
      </c>
      <c r="AA8" s="45">
        <f>(AG8/SUM(AG$6:AG$25))*0.98</f>
        <v>0.0147</v>
      </c>
      <c r="AB8" s="45">
        <v>0.045516453593614</v>
      </c>
      <c r="AC8" s="45">
        <f>(AH8/SUM(AH$6:AH$25))*0.98</f>
        <v>0.0303658701813763</v>
      </c>
      <c r="AD8" s="44"/>
      <c r="AE8" s="50"/>
      <c r="AF8" s="46">
        <v>0.03</v>
      </c>
      <c r="AG8" s="57">
        <v>0.015</v>
      </c>
      <c r="AH8" s="57">
        <v>0.0224482735707946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5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0.0178788824903936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5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0.00277416355022231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5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196</v>
      </c>
      <c r="B13" t="s" s="40">
        <v>381</v>
      </c>
      <c r="C13" s="41">
        <f>VLOOKUP($AN$1,'DST'!C1:D66,2,FALSE)</f>
        <v>5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123.21316854</v>
      </c>
      <c r="M13" s="42">
        <f>L13*Y13</f>
        <v>71.956490427360</v>
      </c>
      <c r="N13" s="42">
        <f>M13*Z13</f>
        <v>978.608269812096</v>
      </c>
      <c r="O13" s="42">
        <f>M13*AH13</f>
        <v>6.05960691954616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0.584</v>
      </c>
      <c r="Z13" s="47">
        <v>13.6</v>
      </c>
      <c r="AA13" s="45">
        <f>(AG13/SUM(AG$6:AG$25))*0.98</f>
        <v>0.20874</v>
      </c>
      <c r="AB13" s="45">
        <v>0.230915478859771</v>
      </c>
      <c r="AC13" s="45">
        <f>(AH13/SUM(AH$6:AH$25))*0.98</f>
        <v>0.113914042591815</v>
      </c>
      <c r="AD13" s="44"/>
      <c r="AE13" s="50"/>
      <c r="AF13" s="46">
        <v>0</v>
      </c>
      <c r="AG13" s="57">
        <v>0.213</v>
      </c>
      <c r="AH13" s="57">
        <v>0.0842120965538658</v>
      </c>
      <c r="AI13" s="51"/>
      <c r="AJ13" s="18"/>
      <c r="AK13" s="18"/>
      <c r="AL13" s="18"/>
      <c r="AM13" s="18"/>
      <c r="AN13" s="52"/>
    </row>
    <row r="14" ht="13.75" customHeight="1">
      <c r="A14" t="s" s="39">
        <v>176</v>
      </c>
      <c r="B14" t="s" s="40">
        <v>381</v>
      </c>
      <c r="C14" s="41">
        <f>VLOOKUP($AN$1,'DST'!C1:D66,2,FALSE)</f>
        <v>5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130.73322108</v>
      </c>
      <c r="M14" s="42">
        <f>L14*Y14</f>
        <v>73.34133702587999</v>
      </c>
      <c r="N14" s="42">
        <f>M14*Z14</f>
        <v>1039.980159026980</v>
      </c>
      <c r="O14" s="42">
        <f>M14*AH14</f>
        <v>7.04076835448448</v>
      </c>
      <c r="P14" s="44"/>
      <c r="Q14" s="50"/>
      <c r="R14" s="50"/>
      <c r="S14" s="43"/>
      <c r="T14" s="50"/>
      <c r="U14" s="50"/>
      <c r="V14" s="47">
        <v>4.68</v>
      </c>
      <c r="W14" s="45">
        <f>(AF14/SUM(AF$2:AF$20))*0.98</f>
        <v>0</v>
      </c>
      <c r="X14" s="46">
        <v>0</v>
      </c>
      <c r="Y14" s="46">
        <v>0.5610000000000001</v>
      </c>
      <c r="Z14" s="47">
        <v>14.18</v>
      </c>
      <c r="AA14" s="45">
        <f>(AG14/SUM(AG$6:AG$25))*0.98</f>
        <v>0.22148</v>
      </c>
      <c r="AB14" s="45">
        <v>0.225888337512827</v>
      </c>
      <c r="AC14" s="45">
        <f>(AH14/SUM(AH$6:AH$25))*0.98</f>
        <v>0.129859587117858</v>
      </c>
      <c r="AD14" s="44"/>
      <c r="AE14" s="50"/>
      <c r="AF14" s="46">
        <v>0</v>
      </c>
      <c r="AG14" s="57">
        <v>0.226</v>
      </c>
      <c r="AH14" s="57">
        <v>0.096</v>
      </c>
      <c r="AI14" s="51"/>
      <c r="AJ14" s="18"/>
      <c r="AK14" s="18"/>
      <c r="AL14" s="18"/>
      <c r="AM14" s="18"/>
      <c r="AN14" s="52"/>
    </row>
    <row r="15" ht="13.75" customHeight="1">
      <c r="A15" t="s" s="39">
        <v>317</v>
      </c>
      <c r="B15" t="s" s="40">
        <v>381</v>
      </c>
      <c r="C15" s="41">
        <f>VLOOKUP($AN$1,'DST'!C1:D66,2,FALSE)</f>
        <v>5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65.36661054</v>
      </c>
      <c r="M15" s="42">
        <f>L15*Y15</f>
        <v>40.8541315875</v>
      </c>
      <c r="N15" s="42">
        <f>M15*Z15</f>
        <v>466.554182729250</v>
      </c>
      <c r="O15" s="42">
        <f>M15*AH15</f>
        <v>2.41220132477847</v>
      </c>
      <c r="P15" s="44"/>
      <c r="Q15" s="50"/>
      <c r="R15" s="50"/>
      <c r="S15" s="43"/>
      <c r="T15" s="50"/>
      <c r="U15" s="50"/>
      <c r="V15" s="47">
        <v>5.84</v>
      </c>
      <c r="W15" s="45">
        <f>(AF15/SUM(AF$2:AF$20))*0.98</f>
        <v>0</v>
      </c>
      <c r="X15" s="46">
        <v>0</v>
      </c>
      <c r="Y15" s="46">
        <v>0.625</v>
      </c>
      <c r="Z15" s="47">
        <v>11.42</v>
      </c>
      <c r="AA15" s="45">
        <f>(AG15/SUM(AG$6:AG$25))*0.98</f>
        <v>0.11074</v>
      </c>
      <c r="AB15" s="45">
        <v>0.0998852984948279</v>
      </c>
      <c r="AC15" s="45">
        <f>(AH15/SUM(AH$6:AH$25))*0.98</f>
        <v>0.0798693873148987</v>
      </c>
      <c r="AD15" s="44"/>
      <c r="AE15" s="50"/>
      <c r="AF15" s="46">
        <v>0</v>
      </c>
      <c r="AG15" s="57">
        <v>0.113</v>
      </c>
      <c r="AH15" s="57">
        <v>0.0590442442672439</v>
      </c>
      <c r="AI15" s="51"/>
      <c r="AJ15" s="18"/>
      <c r="AK15" s="18"/>
      <c r="AL15" s="18"/>
      <c r="AM15" s="18"/>
      <c r="AN15" s="52"/>
    </row>
    <row r="16" ht="13.75" customHeight="1">
      <c r="A16" t="s" s="39">
        <v>353</v>
      </c>
      <c r="B16" t="s" s="40">
        <v>381</v>
      </c>
      <c r="C16" s="41">
        <f>VLOOKUP($AN$1,'DST'!C1:D66,2,FALSE)</f>
        <v>5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21.98169204</v>
      </c>
      <c r="M16" s="42">
        <f>L16*Y16</f>
        <v>12.8592898434</v>
      </c>
      <c r="N16" s="42">
        <f>M16*Z16</f>
        <v>175.500146920743</v>
      </c>
      <c r="O16" s="42">
        <f>M16*AH16</f>
        <v>0.793082619589498</v>
      </c>
      <c r="P16" s="44"/>
      <c r="Q16" s="50"/>
      <c r="R16" s="50"/>
      <c r="S16" s="43"/>
      <c r="T16" s="50"/>
      <c r="U16" s="50"/>
      <c r="V16" s="47">
        <v>5.84</v>
      </c>
      <c r="W16" s="45">
        <f>(AF16/SUM(AF$2:AF$20))*0.98</f>
        <v>0</v>
      </c>
      <c r="X16" s="46">
        <v>0.00943396226415094</v>
      </c>
      <c r="Y16" s="46">
        <v>0.585</v>
      </c>
      <c r="Z16" s="47">
        <v>13.6477324220838</v>
      </c>
      <c r="AA16" s="45">
        <f>(AG16/SUM(AG$6:AG$25))*0.98</f>
        <v>0.03724</v>
      </c>
      <c r="AB16" s="45">
        <v>0.0998852984948279</v>
      </c>
      <c r="AC16" s="45">
        <f>(AH16/SUM(AH$6:AH$25))*0.98</f>
        <v>0.0834265399311534</v>
      </c>
      <c r="AD16" s="44"/>
      <c r="AE16" s="50"/>
      <c r="AF16" s="46">
        <v>0</v>
      </c>
      <c r="AG16" s="57">
        <v>0.038</v>
      </c>
      <c r="AH16" s="57">
        <v>0.0616739049549105</v>
      </c>
      <c r="AI16" s="51"/>
      <c r="AJ16" s="18"/>
      <c r="AK16" s="18"/>
      <c r="AL16" s="18"/>
      <c r="AM16" s="18"/>
      <c r="AN16" s="52"/>
    </row>
    <row r="17" ht="13.75" customHeight="1">
      <c r="A17" t="s" s="39">
        <v>484</v>
      </c>
      <c r="B17" t="s" s="40">
        <v>381</v>
      </c>
      <c r="C17" s="41">
        <f>VLOOKUP($AN$1,'DST'!C1:D66,2,FALSE)</f>
        <v>5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15.61857066</v>
      </c>
      <c r="M17" s="42">
        <f>L17*Y17</f>
        <v>9.2930495427</v>
      </c>
      <c r="N17" s="42">
        <f>M17*Z17</f>
        <v>107.528969196213</v>
      </c>
      <c r="O17" s="42">
        <f>M17*AH17</f>
        <v>0.543662407644158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0.595</v>
      </c>
      <c r="Z17" s="47">
        <v>11.5709023934647</v>
      </c>
      <c r="AA17" s="45">
        <f>(AG17/SUM(AG$6:AG$25))*0.98</f>
        <v>0.02646</v>
      </c>
      <c r="AB17" s="45">
        <v>0.0506396877877764</v>
      </c>
      <c r="AC17" s="45">
        <f>(AH17/SUM(AH$6:AH$25))*0.98</f>
        <v>0.0791359529234917</v>
      </c>
      <c r="AD17" s="44"/>
      <c r="AE17" s="50"/>
      <c r="AF17" s="46">
        <v>0</v>
      </c>
      <c r="AG17" s="57">
        <v>0.027</v>
      </c>
      <c r="AH17" s="57">
        <v>0.0585020455498618</v>
      </c>
      <c r="AI17" s="51"/>
      <c r="AJ17" s="18"/>
      <c r="AK17" s="18"/>
      <c r="AL17" s="18"/>
      <c r="AM17" s="18"/>
      <c r="AN17" s="52"/>
    </row>
    <row r="18" ht="13.75" customHeight="1">
      <c r="A18" t="s" s="39">
        <v>485</v>
      </c>
      <c r="B18" t="s" s="40">
        <v>381</v>
      </c>
      <c r="C18" s="41">
        <f>VLOOKUP($AN$1,'DST'!C1:D66,2,FALSE)</f>
        <v>5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5.7846558</v>
      </c>
      <c r="M18" s="42">
        <f>L18*Y18</f>
        <v>3.5691326286</v>
      </c>
      <c r="N18" s="42">
        <f>M18*Z18</f>
        <v>44.423951259866</v>
      </c>
      <c r="O18" s="42">
        <f>M18*AH18</f>
        <v>0.230972311495543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0.617</v>
      </c>
      <c r="Z18" s="47">
        <v>12.4467078930859</v>
      </c>
      <c r="AA18" s="45">
        <f>(AG18/SUM(AG$6:AG$25))*0.98</f>
        <v>0.0098</v>
      </c>
      <c r="AB18" s="45">
        <v>0.0228816945338491</v>
      </c>
      <c r="AC18" s="45">
        <f>(AH18/SUM(AH$6:AH$25))*0.98</f>
        <v>0.087538685070739</v>
      </c>
      <c r="AD18" s="44"/>
      <c r="AE18" s="50"/>
      <c r="AF18" s="46">
        <v>0</v>
      </c>
      <c r="AG18" s="57">
        <v>0.01</v>
      </c>
      <c r="AH18" s="57">
        <v>0.0647138494223293</v>
      </c>
      <c r="AI18" s="51"/>
      <c r="AJ18" s="18"/>
      <c r="AK18" s="18"/>
      <c r="AL18" s="18"/>
      <c r="AM18" s="18"/>
      <c r="AN18" s="52"/>
    </row>
    <row r="19" ht="13.75" customHeight="1">
      <c r="A19" t="s" s="39">
        <v>486</v>
      </c>
      <c r="B19" t="s" s="40">
        <v>381</v>
      </c>
      <c r="C19" s="41">
        <f>VLOOKUP($AN$1,'DST'!C1:D66,2,FALSE)</f>
        <v>5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5.7846558</v>
      </c>
      <c r="M19" s="42">
        <f>L19*Y19</f>
        <v>3.3493157082</v>
      </c>
      <c r="N19" s="42">
        <f>M19*Z19</f>
        <v>39.990829555908</v>
      </c>
      <c r="O19" s="42">
        <f>M19*AH19</f>
        <v>0.200958942492</v>
      </c>
      <c r="P19" s="44"/>
      <c r="Q19" s="50"/>
      <c r="R19" s="50"/>
      <c r="S19" s="43"/>
      <c r="T19" s="50"/>
      <c r="U19" s="50"/>
      <c r="V19" s="47">
        <v>5.02</v>
      </c>
      <c r="W19" s="45">
        <f>(AF19/SUM(AF$2:AF$20))*0.98</f>
        <v>0</v>
      </c>
      <c r="X19" s="46">
        <v>0</v>
      </c>
      <c r="Y19" s="46">
        <v>0.579</v>
      </c>
      <c r="Z19" s="47">
        <v>11.94</v>
      </c>
      <c r="AA19" s="45">
        <f>(AG19/SUM(AG$6:AG$25))*0.98</f>
        <v>0.0098</v>
      </c>
      <c r="AB19" s="45">
        <v>0.00366036669575325</v>
      </c>
      <c r="AC19" s="45">
        <f>(AH19/SUM(AH$6:AH$25))*0.98</f>
        <v>0.08116224194866151</v>
      </c>
      <c r="AD19" s="44"/>
      <c r="AE19" s="50"/>
      <c r="AF19" s="46">
        <v>0</v>
      </c>
      <c r="AG19" s="57">
        <v>0.01</v>
      </c>
      <c r="AH19" s="57">
        <v>0.06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5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0.0170080476292514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161</v>
      </c>
      <c r="B22" t="s" s="40">
        <v>385</v>
      </c>
      <c r="C22" s="41">
        <f>VLOOKUP($AN$1,'DST'!C1:D66,2,FALSE)</f>
        <v>5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82.72057794</v>
      </c>
      <c r="M22" s="42">
        <f>L22*Y22</f>
        <v>54.5955814404</v>
      </c>
      <c r="N22" s="42">
        <f>M22*Z22</f>
        <v>601.643307473208</v>
      </c>
      <c r="O22" s="42">
        <f>M22*AH22</f>
        <v>3.821690700828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0.66</v>
      </c>
      <c r="Z22" s="47">
        <v>11.02</v>
      </c>
      <c r="AA22" s="45">
        <f>(AG22/SUM(AG$6:AG$25))*0.98</f>
        <v>0.14014</v>
      </c>
      <c r="AB22" s="45">
        <v>0.126501001930211</v>
      </c>
      <c r="AC22" s="45">
        <f>(AH22/SUM(AH$6:AH$25))*0.98</f>
        <v>0.09468928227343849</v>
      </c>
      <c r="AD22" s="44"/>
      <c r="AE22" s="50"/>
      <c r="AF22" s="50"/>
      <c r="AG22" s="57">
        <v>0.143</v>
      </c>
      <c r="AH22" s="57">
        <v>0.07000000000000001</v>
      </c>
      <c r="AI22" s="51"/>
      <c r="AJ22" s="18"/>
      <c r="AK22" s="18"/>
      <c r="AL22" s="18"/>
      <c r="AM22" s="18"/>
      <c r="AN22" s="52"/>
    </row>
    <row r="23" ht="13.75" customHeight="1">
      <c r="A23" t="s" s="39">
        <v>487</v>
      </c>
      <c r="B23" t="s" s="40">
        <v>385</v>
      </c>
      <c r="C23" s="41">
        <f>VLOOKUP($AN$1,'DST'!C1:D66,2,FALSE)</f>
        <v>5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14.4616395</v>
      </c>
      <c r="M23" s="42">
        <f>L23*Y23</f>
        <v>9.414527314500001</v>
      </c>
      <c r="N23" s="42">
        <f>M23*Z23</f>
        <v>98.4737874215211</v>
      </c>
      <c r="O23" s="42">
        <f>M23*AH23</f>
        <v>0.58257469683817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0.651</v>
      </c>
      <c r="Z23" s="47">
        <v>10.4597696869873</v>
      </c>
      <c r="AA23" s="45">
        <f>(AG23/SUM(AG$6:AG$25))*0.98</f>
        <v>0.0245</v>
      </c>
      <c r="AB23" s="45">
        <v>0.0295602877759298</v>
      </c>
      <c r="AC23" s="45">
        <f>(AH23/SUM(AH$6:AH$25))*0.98</f>
        <v>0.083705863853486</v>
      </c>
      <c r="AD23" s="44"/>
      <c r="AE23" s="50"/>
      <c r="AF23" s="50"/>
      <c r="AG23" s="57">
        <v>0.025</v>
      </c>
      <c r="AH23" s="57">
        <v>0.0618803979612343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5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0.00453613802432703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5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1.06121642368706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1023</v>
      </c>
      <c r="E29" s="81">
        <v>0.577</v>
      </c>
      <c r="F29" s="82">
        <f>1-E29</f>
        <v>0.423</v>
      </c>
      <c r="G29" s="83">
        <v>4.1</v>
      </c>
      <c r="H29" s="84">
        <v>0.032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590.271</v>
      </c>
      <c r="E32" s="91">
        <f>SUM(E2:E4)</f>
        <v>366.928259743795</v>
      </c>
      <c r="F32" s="91">
        <f>SUM(F2:F4)</f>
        <v>4233.350872862970</v>
      </c>
      <c r="G32" s="91">
        <f>SUM(G2:G4)</f>
        <v>25.2703350194625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432.729</v>
      </c>
      <c r="E35" s="91">
        <f>D35*G29</f>
        <v>1774.1889</v>
      </c>
      <c r="F35" s="91">
        <f>D35*H29</f>
        <v>13.847328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424.07442</v>
      </c>
      <c r="E38" s="42">
        <f>SUM(J2:J4,J6:J11,J13:J20)</f>
        <v>1771.071209711060</v>
      </c>
      <c r="F38" s="42">
        <f>SUM(K2:K4,K6:K11,K13:K20)</f>
        <v>13.8027693336141</v>
      </c>
      <c r="G38" s="42">
        <f>SUM(L6:L11,L13:L20,L22:L25)</f>
        <v>578.46558</v>
      </c>
      <c r="H38" s="42">
        <f>SUM(M6:M11,M13:M20,M22:M25)</f>
        <v>364.223910860040</v>
      </c>
      <c r="I38" s="42">
        <f>SUM(N6:N11,N13:N20,N22:N25)</f>
        <v>4219.548513174730</v>
      </c>
      <c r="J38" s="42">
        <f>SUM(O6:O11,O13:O20,O22:O25)</f>
        <v>25.2323445619637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8.654579999999999</v>
      </c>
      <c r="E39" s="42">
        <f>E35-E38</f>
        <v>3.117690288940</v>
      </c>
      <c r="F39" s="42">
        <f>F35-F38</f>
        <v>0.0445586663859</v>
      </c>
      <c r="G39" s="42">
        <f>SUM(D2:D4)-G38</f>
        <v>11.80542</v>
      </c>
      <c r="H39" s="42">
        <f>E32-H38</f>
        <v>2.704348883755</v>
      </c>
      <c r="I39" s="42">
        <f>F32-I38</f>
        <v>13.802359688240</v>
      </c>
      <c r="J39" s="42">
        <f>G32-J38</f>
        <v>0.0379904574988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44" priority="1" operator="greaterThan" stopIfTrue="1">
      <formula>1</formula>
    </cfRule>
  </conditionalFormatting>
  <conditionalFormatting sqref="D39:J39">
    <cfRule type="cellIs" dxfId="4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31" customWidth="1"/>
    <col min="2" max="15" width="8.8125" style="131" customWidth="1"/>
    <col min="16" max="16" width="4.8125" style="131" customWidth="1"/>
    <col min="17" max="27" width="8.8125" style="131" customWidth="1"/>
    <col min="28" max="28" hidden="1" width="8.8" style="131" customWidth="1"/>
    <col min="29" max="29" width="8.8125" style="131" customWidth="1"/>
    <col min="30" max="30" width="4.8125" style="131" customWidth="1"/>
    <col min="31" max="40" width="8.8125" style="131" customWidth="1"/>
    <col min="41" max="16384" width="8.8125" style="131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69</v>
      </c>
    </row>
    <row r="2" ht="13.75" customHeight="1">
      <c r="A2" t="s" s="39">
        <v>68</v>
      </c>
      <c r="B2" t="s" s="40">
        <v>378</v>
      </c>
      <c r="C2" s="41">
        <f>VLOOKUP($AN$1,'DST'!C1:D66,2,FALSE)</f>
        <v>14</v>
      </c>
      <c r="D2" s="42">
        <f>D$32*Q2</f>
        <v>549.2329999999999</v>
      </c>
      <c r="E2" s="42">
        <f>D2*R2</f>
        <v>345.972988026827</v>
      </c>
      <c r="F2" s="42">
        <f>E2*S2</f>
        <v>3836.840437217510</v>
      </c>
      <c r="G2" s="42">
        <f>D2*T2</f>
        <v>24.2760986</v>
      </c>
      <c r="H2" s="42">
        <f>E2*U2</f>
        <v>7.86835446310806</v>
      </c>
      <c r="I2" s="42">
        <f>D$35*W2</f>
        <v>121.503928</v>
      </c>
      <c r="J2" s="42">
        <f>I2*V2</f>
        <v>721.73333232</v>
      </c>
      <c r="K2" s="42">
        <f>I2*X2</f>
        <v>5.6134814736</v>
      </c>
      <c r="L2" s="43"/>
      <c r="M2" s="43"/>
      <c r="N2" s="43"/>
      <c r="O2" s="43"/>
      <c r="P2" s="44"/>
      <c r="Q2" s="45">
        <f>(AE2/SUM(AE$2:AE$25))</f>
        <v>0.95</v>
      </c>
      <c r="R2" s="46">
        <v>0.629920248832148</v>
      </c>
      <c r="S2" s="47">
        <v>11.09</v>
      </c>
      <c r="T2" s="46">
        <v>0.0442</v>
      </c>
      <c r="U2" s="46">
        <v>0.0227426843580573</v>
      </c>
      <c r="V2" s="47">
        <v>5.94</v>
      </c>
      <c r="W2" s="45">
        <f>(AF2/SUM(AF$2:AF$20))*0.98</f>
        <v>0.2548</v>
      </c>
      <c r="X2" s="46">
        <v>0.0462</v>
      </c>
      <c r="Y2" s="48"/>
      <c r="Z2" s="49"/>
      <c r="AA2" s="48"/>
      <c r="AB2" s="48"/>
      <c r="AC2" s="48"/>
      <c r="AD2" s="44"/>
      <c r="AE2" s="46">
        <v>0.95</v>
      </c>
      <c r="AF2" s="46">
        <v>0.26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488</v>
      </c>
      <c r="B3" t="s" s="40">
        <v>378</v>
      </c>
      <c r="C3" s="41">
        <f>VLOOKUP($AN$1,'DST'!C1:D66,2,FALSE)</f>
        <v>14</v>
      </c>
      <c r="D3" s="42">
        <f>D$32*Q3</f>
        <v>28.907</v>
      </c>
      <c r="E3" s="42">
        <f>D3*R3</f>
        <v>17.8699709317089</v>
      </c>
      <c r="F3" s="42">
        <f>E3*S3</f>
        <v>192.9801261692</v>
      </c>
      <c r="G3" s="42">
        <f>D3*T3</f>
        <v>1.08161782349649</v>
      </c>
      <c r="H3" s="42">
        <f>E3*U3</f>
        <v>0.43381455056679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0.05</v>
      </c>
      <c r="R3" s="46">
        <v>0.618188360317878</v>
      </c>
      <c r="S3" s="47">
        <v>10.7991292714848</v>
      </c>
      <c r="T3" s="46">
        <v>0.0374171592865564</v>
      </c>
      <c r="U3" s="46">
        <v>0.0242761755027267</v>
      </c>
      <c r="V3" s="47">
        <v>5.25</v>
      </c>
      <c r="W3" s="45">
        <f>(AF3/SUM(AF$2:AF$20))*0.98</f>
        <v>0</v>
      </c>
      <c r="X3" s="46">
        <v>0.033</v>
      </c>
      <c r="Y3" s="48"/>
      <c r="Z3" s="49"/>
      <c r="AA3" s="48"/>
      <c r="AB3" s="48"/>
      <c r="AC3" s="48"/>
      <c r="AD3" s="44"/>
      <c r="AE3" s="46">
        <v>0.05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14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>
        <v>0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183</v>
      </c>
      <c r="B6" t="s" s="40">
        <v>380</v>
      </c>
      <c r="C6" s="41">
        <f>VLOOKUP($AN$1,'DST'!C1:D66,2,FALSE)</f>
        <v>14</v>
      </c>
      <c r="D6" s="43"/>
      <c r="E6" s="43"/>
      <c r="F6" s="43"/>
      <c r="G6" s="43"/>
      <c r="H6" s="43"/>
      <c r="I6" s="42">
        <f>D$35*W6</f>
        <v>107.484244</v>
      </c>
      <c r="J6" s="42">
        <f>I6*V6</f>
        <v>454.65835212</v>
      </c>
      <c r="K6" s="42">
        <f>I6*X6</f>
        <v>3.546980052</v>
      </c>
      <c r="L6" s="42">
        <f>((D$2+D$3+D$4)*AA6)</f>
        <v>67.98926400000001</v>
      </c>
      <c r="M6" s="42">
        <f>L6*Y6</f>
        <v>51.263905056</v>
      </c>
      <c r="N6" s="42">
        <f>M6*Z6</f>
        <v>431.642080571520</v>
      </c>
      <c r="O6" s="42">
        <f>M6*AH6</f>
        <v>2.5631952528</v>
      </c>
      <c r="P6" s="44"/>
      <c r="Q6" s="50"/>
      <c r="R6" s="50"/>
      <c r="S6" s="43"/>
      <c r="T6" s="50"/>
      <c r="U6" s="50"/>
      <c r="V6" s="47">
        <v>4.23</v>
      </c>
      <c r="W6" s="45">
        <f>(AF6/SUM(AF$2:AF$20))*0.98</f>
        <v>0.2254</v>
      </c>
      <c r="X6" s="46">
        <v>0.033</v>
      </c>
      <c r="Y6" s="46">
        <v>0.754</v>
      </c>
      <c r="Z6" s="47">
        <v>8.42</v>
      </c>
      <c r="AA6" s="45">
        <f>(AG6/SUM(AG$6:AG$25))*0.98</f>
        <v>0.1176</v>
      </c>
      <c r="AB6" s="45">
        <v>0.0840731800340319</v>
      </c>
      <c r="AC6" s="45">
        <f>(AH6/SUM(AH$6:AH$25))*0.98</f>
        <v>0.0672881069590277</v>
      </c>
      <c r="AD6" s="44"/>
      <c r="AE6" s="50"/>
      <c r="AF6" s="46">
        <v>0.23</v>
      </c>
      <c r="AG6" s="57">
        <v>0.12</v>
      </c>
      <c r="AH6" s="57">
        <v>0.05</v>
      </c>
      <c r="AI6" s="51"/>
      <c r="AJ6" s="18"/>
      <c r="AK6" s="18"/>
      <c r="AL6" s="18"/>
      <c r="AM6" s="18"/>
      <c r="AN6" s="52"/>
    </row>
    <row r="7" ht="13.75" customHeight="1">
      <c r="A7" t="s" s="39">
        <v>146</v>
      </c>
      <c r="B7" t="s" s="40">
        <v>380</v>
      </c>
      <c r="C7" s="41">
        <f>VLOOKUP($AN$1,'DST'!C1:D66,2,FALSE)</f>
        <v>14</v>
      </c>
      <c r="D7" s="43"/>
      <c r="E7" s="43"/>
      <c r="F7" s="43"/>
      <c r="G7" s="43"/>
      <c r="H7" s="43"/>
      <c r="I7" s="42">
        <f>D$35*W7</f>
        <v>221.0436844</v>
      </c>
      <c r="J7" s="42">
        <f>I7*V7</f>
        <v>959.329590296</v>
      </c>
      <c r="K7" s="42">
        <f>I7*X7</f>
        <v>7.117606637680</v>
      </c>
      <c r="L7" s="42">
        <f>((D$2+D$3+D$4)*AA7)</f>
        <v>33.994632</v>
      </c>
      <c r="M7" s="42">
        <f>L7*Y7</f>
        <v>25.190022312</v>
      </c>
      <c r="N7" s="42">
        <f>M7*Z7</f>
        <v>202.527779388480</v>
      </c>
      <c r="O7" s="42">
        <f>M7*AH7</f>
        <v>1.486211316408</v>
      </c>
      <c r="P7" s="44"/>
      <c r="Q7" s="50"/>
      <c r="R7" s="50"/>
      <c r="S7" s="43"/>
      <c r="T7" s="50"/>
      <c r="U7" s="50"/>
      <c r="V7" s="47">
        <v>4.34</v>
      </c>
      <c r="W7" s="45">
        <f>(AF7/SUM(AF$2:AF$20))*0.98</f>
        <v>0.46354</v>
      </c>
      <c r="X7" s="46">
        <v>0.0322</v>
      </c>
      <c r="Y7" s="46">
        <v>0.741</v>
      </c>
      <c r="Z7" s="47">
        <v>8.039999999999999</v>
      </c>
      <c r="AA7" s="45">
        <f>(AG7/SUM(AG$6:AG$25))*0.98</f>
        <v>0.0588</v>
      </c>
      <c r="AB7" s="45">
        <v>0.0976560820201101</v>
      </c>
      <c r="AC7" s="45">
        <f>(AH7/SUM(AH$6:AH$25))*0.98</f>
        <v>0.0793999662116527</v>
      </c>
      <c r="AD7" s="44"/>
      <c r="AE7" s="50"/>
      <c r="AF7" s="46">
        <v>0.473</v>
      </c>
      <c r="AG7" s="57">
        <v>0.06</v>
      </c>
      <c r="AH7" s="57">
        <v>0.059</v>
      </c>
      <c r="AI7" s="51"/>
      <c r="AJ7" s="18"/>
      <c r="AK7" s="18"/>
      <c r="AL7" s="18"/>
      <c r="AM7" s="18"/>
      <c r="AN7" s="52"/>
    </row>
    <row r="8" ht="13.75" customHeight="1">
      <c r="A8" t="s" s="39">
        <v>489</v>
      </c>
      <c r="B8" t="s" s="40">
        <v>380</v>
      </c>
      <c r="C8" s="41">
        <f>VLOOKUP($AN$1,'DST'!C1:D66,2,FALSE)</f>
        <v>14</v>
      </c>
      <c r="D8" s="43"/>
      <c r="E8" s="43"/>
      <c r="F8" s="43"/>
      <c r="G8" s="43"/>
      <c r="H8" s="43"/>
      <c r="I8" s="42">
        <f>D$35*W8</f>
        <v>12.6177156</v>
      </c>
      <c r="J8" s="42">
        <f>I8*V8</f>
        <v>51.73263396</v>
      </c>
      <c r="K8" s="42">
        <f>I8*X8</f>
        <v>0.3532960368</v>
      </c>
      <c r="L8" s="42">
        <f>((D$2+D$3+D$4)*AA8)</f>
        <v>5.665772</v>
      </c>
      <c r="M8" s="42">
        <f>L8*Y8</f>
        <v>4.096353156</v>
      </c>
      <c r="N8" s="42">
        <f>M8*Z8</f>
        <v>28.9345270402055</v>
      </c>
      <c r="O8" s="42">
        <f>M8*AH8</f>
        <v>0.111469539293907</v>
      </c>
      <c r="P8" s="44"/>
      <c r="Q8" s="50"/>
      <c r="R8" s="50"/>
      <c r="S8" s="43"/>
      <c r="T8" s="50"/>
      <c r="U8" s="50"/>
      <c r="V8" s="47">
        <v>4.1</v>
      </c>
      <c r="W8" s="45">
        <f>(AF8/SUM(AF$2:AF$20))*0.98</f>
        <v>0.02646</v>
      </c>
      <c r="X8" s="46">
        <v>0.028</v>
      </c>
      <c r="Y8" s="46">
        <v>0.723</v>
      </c>
      <c r="Z8" s="47">
        <v>7.06348450397266</v>
      </c>
      <c r="AA8" s="45">
        <f>(AG8/SUM(AG$6:AG$25))*0.98</f>
        <v>0.0098</v>
      </c>
      <c r="AB8" s="45">
        <v>0.00640501628234811</v>
      </c>
      <c r="AC8" s="45">
        <f>(AH8/SUM(AH$6:AH$25))*0.98</f>
        <v>0.0366207404344311</v>
      </c>
      <c r="AD8" s="44"/>
      <c r="AE8" s="50"/>
      <c r="AF8" s="46">
        <v>0.027</v>
      </c>
      <c r="AG8" s="57">
        <v>0.01</v>
      </c>
      <c r="AH8" s="57">
        <v>0.027211896789376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14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0.0104157326543002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14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14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5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133</v>
      </c>
      <c r="B13" t="s" s="40">
        <v>381</v>
      </c>
      <c r="C13" s="41">
        <f>VLOOKUP($AN$1,'DST'!C1:D66,2,FALSE)</f>
        <v>14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139.3779912</v>
      </c>
      <c r="M13" s="42">
        <f>L13*Y13</f>
        <v>85.717464588</v>
      </c>
      <c r="N13" s="42">
        <f>M13*Z13</f>
        <v>1146.899676187440</v>
      </c>
      <c r="O13" s="42">
        <f>M13*AH13</f>
        <v>6.514527308688</v>
      </c>
      <c r="P13" s="44"/>
      <c r="Q13" s="50"/>
      <c r="R13" s="50"/>
      <c r="S13" s="43"/>
      <c r="T13" s="50"/>
      <c r="U13" s="50"/>
      <c r="V13" s="47">
        <v>5.18</v>
      </c>
      <c r="W13" s="45">
        <f>(AF13/SUM(AF$2:AF$20))*0.98</f>
        <v>0</v>
      </c>
      <c r="X13" s="46">
        <v>0</v>
      </c>
      <c r="Y13" s="46">
        <v>0.615</v>
      </c>
      <c r="Z13" s="47">
        <v>13.38</v>
      </c>
      <c r="AA13" s="45">
        <f>(AG13/SUM(AG$6:AG$25))*0.98</f>
        <v>0.24108</v>
      </c>
      <c r="AB13" s="45">
        <v>0.192292332578835</v>
      </c>
      <c r="AC13" s="45">
        <f>(AH13/SUM(AH$6:AH$25))*0.98</f>
        <v>0.102277922577722</v>
      </c>
      <c r="AD13" s="44"/>
      <c r="AE13" s="50"/>
      <c r="AF13" s="46">
        <v>0</v>
      </c>
      <c r="AG13" s="57">
        <v>0.246</v>
      </c>
      <c r="AH13" s="57">
        <v>0.076</v>
      </c>
      <c r="AI13" s="51"/>
      <c r="AJ13" s="18"/>
      <c r="AK13" s="18"/>
      <c r="AL13" s="18"/>
      <c r="AM13" s="18"/>
      <c r="AN13" s="52"/>
    </row>
    <row r="14" ht="13.75" customHeight="1">
      <c r="A14" t="s" s="39">
        <v>285</v>
      </c>
      <c r="B14" t="s" s="40">
        <v>381</v>
      </c>
      <c r="C14" s="41">
        <f>VLOOKUP($AN$1,'DST'!C1:D66,2,FALSE)</f>
        <v>14</v>
      </c>
      <c r="D14" s="43"/>
      <c r="E14" s="43"/>
      <c r="F14" s="43"/>
      <c r="G14" s="43"/>
      <c r="H14" s="43"/>
      <c r="I14" s="42">
        <f>D$35*W14</f>
        <v>4.673228</v>
      </c>
      <c r="J14" s="42">
        <f>I14*V14</f>
        <v>29.9086592</v>
      </c>
      <c r="K14" s="42">
        <f>I14*X14</f>
        <v>0.044541704375</v>
      </c>
      <c r="L14" s="42">
        <f>((D$2+D$3+D$4)*AA14)</f>
        <v>55.5245656</v>
      </c>
      <c r="M14" s="42">
        <f>L14*Y14</f>
        <v>34.2586569752</v>
      </c>
      <c r="N14" s="42">
        <f>M14*Z14</f>
        <v>390.548689517280</v>
      </c>
      <c r="O14" s="42">
        <f>M14*AH14</f>
        <v>2.055519418512</v>
      </c>
      <c r="P14" s="44"/>
      <c r="Q14" s="50"/>
      <c r="R14" s="50"/>
      <c r="S14" s="43"/>
      <c r="T14" s="50"/>
      <c r="U14" s="50"/>
      <c r="V14" s="47">
        <v>6.4</v>
      </c>
      <c r="W14" s="45">
        <f>(AF14/SUM(AF$2:AF$20))*0.98</f>
        <v>0.0098</v>
      </c>
      <c r="X14" s="46">
        <v>0.00953125</v>
      </c>
      <c r="Y14" s="46">
        <v>0.617</v>
      </c>
      <c r="Z14" s="47">
        <v>11.4</v>
      </c>
      <c r="AA14" s="45">
        <f>(AG14/SUM(AG$6:AG$25))*0.98</f>
        <v>0.09604</v>
      </c>
      <c r="AB14" s="45">
        <v>0.146228000440875</v>
      </c>
      <c r="AC14" s="45">
        <f>(AH14/SUM(AH$6:AH$25))*0.98</f>
        <v>0.0807457283508333</v>
      </c>
      <c r="AD14" s="44"/>
      <c r="AE14" s="50"/>
      <c r="AF14" s="46">
        <v>0.01</v>
      </c>
      <c r="AG14" s="57">
        <v>0.098</v>
      </c>
      <c r="AH14" s="57">
        <v>0.06</v>
      </c>
      <c r="AI14" s="51"/>
      <c r="AJ14" s="18"/>
      <c r="AK14" s="18"/>
      <c r="AL14" s="18"/>
      <c r="AM14" s="18"/>
      <c r="AN14" s="52"/>
    </row>
    <row r="15" ht="13.75" customHeight="1">
      <c r="A15" t="s" s="39">
        <v>490</v>
      </c>
      <c r="B15" t="s" s="40">
        <v>381</v>
      </c>
      <c r="C15" s="41">
        <f>VLOOKUP($AN$1,'DST'!C1:D66,2,FALSE)</f>
        <v>14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11.8981212</v>
      </c>
      <c r="M15" s="42">
        <f>L15*Y15</f>
        <v>7.495816356</v>
      </c>
      <c r="N15" s="42">
        <f>M15*Z15</f>
        <v>75.25799621423999</v>
      </c>
      <c r="O15" s="42">
        <f>M15*AH15</f>
        <v>0.442253165004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0.008</v>
      </c>
      <c r="Y15" s="46">
        <v>0.63</v>
      </c>
      <c r="Z15" s="47">
        <v>10.04</v>
      </c>
      <c r="AA15" s="45">
        <f>(AG15/SUM(AG$6:AG$25))*0.98</f>
        <v>0.02058</v>
      </c>
      <c r="AB15" s="45">
        <v>0.07995363581366551</v>
      </c>
      <c r="AC15" s="45">
        <f>(AH15/SUM(AH$6:AH$25))*0.98</f>
        <v>0.0793999662116527</v>
      </c>
      <c r="AD15" s="44"/>
      <c r="AE15" s="50"/>
      <c r="AF15" s="46">
        <v>0</v>
      </c>
      <c r="AG15" s="57">
        <v>0.021</v>
      </c>
      <c r="AH15" s="57">
        <v>0.059</v>
      </c>
      <c r="AI15" s="51"/>
      <c r="AJ15" s="18"/>
      <c r="AK15" s="18"/>
      <c r="AL15" s="18"/>
      <c r="AM15" s="18"/>
      <c r="AN15" s="52"/>
    </row>
    <row r="16" ht="13.75" customHeight="1">
      <c r="A16" t="s" s="39">
        <v>325</v>
      </c>
      <c r="B16" t="s" s="40">
        <v>381</v>
      </c>
      <c r="C16" s="41">
        <f>VLOOKUP($AN$1,'DST'!C1:D66,2,FALSE)</f>
        <v>14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41.9267128</v>
      </c>
      <c r="M16" s="42">
        <f>L16*Y16</f>
        <v>24.9044674032</v>
      </c>
      <c r="N16" s="42">
        <f>M16*Z16</f>
        <v>261.994997081664</v>
      </c>
      <c r="O16" s="42">
        <f>M16*AH16</f>
        <v>1.8429305878368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0.594</v>
      </c>
      <c r="Z16" s="47">
        <v>10.52</v>
      </c>
      <c r="AA16" s="45">
        <f>(AG16/SUM(AG$6:AG$25))*0.98</f>
        <v>0.07252</v>
      </c>
      <c r="AB16" s="45">
        <v>0.0798591263480445</v>
      </c>
      <c r="AC16" s="45">
        <f>(AH16/SUM(AH$6:AH$25))*0.98</f>
        <v>0.0995863982993611</v>
      </c>
      <c r="AD16" s="44"/>
      <c r="AE16" s="50"/>
      <c r="AF16" s="46">
        <v>0</v>
      </c>
      <c r="AG16" s="57">
        <v>0.074</v>
      </c>
      <c r="AH16" s="57">
        <v>0.074</v>
      </c>
      <c r="AI16" s="51"/>
      <c r="AJ16" s="18"/>
      <c r="AK16" s="18"/>
      <c r="AL16" s="18"/>
      <c r="AM16" s="18"/>
      <c r="AN16" s="52"/>
    </row>
    <row r="17" ht="13.75" customHeight="1">
      <c r="A17" t="s" s="39">
        <v>263</v>
      </c>
      <c r="B17" t="s" s="40">
        <v>381</v>
      </c>
      <c r="C17" s="41">
        <f>VLOOKUP($AN$1,'DST'!C1:D66,2,FALSE)</f>
        <v>14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75.9213448</v>
      </c>
      <c r="M17" s="42">
        <f>L17*Y17</f>
        <v>40.3142340888</v>
      </c>
      <c r="N17" s="42">
        <f>M17*Z17</f>
        <v>566.011846606752</v>
      </c>
      <c r="O17" s="42">
        <f>M17*AH17</f>
        <v>3.7492237702584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0.531</v>
      </c>
      <c r="Z17" s="47">
        <v>14.04</v>
      </c>
      <c r="AA17" s="45">
        <f>(AG17/SUM(AG$6:AG$25))*0.98</f>
        <v>0.13132</v>
      </c>
      <c r="AB17" s="45">
        <v>0.0488005194734247</v>
      </c>
      <c r="AC17" s="45">
        <f>(AH17/SUM(AH$6:AH$25))*0.98</f>
        <v>0.125155878943792</v>
      </c>
      <c r="AD17" s="44"/>
      <c r="AE17" s="50"/>
      <c r="AF17" s="46">
        <v>0</v>
      </c>
      <c r="AG17" s="57">
        <v>0.134</v>
      </c>
      <c r="AH17" s="57">
        <v>0.093</v>
      </c>
      <c r="AI17" s="51"/>
      <c r="AJ17" s="18"/>
      <c r="AK17" s="18"/>
      <c r="AL17" s="18"/>
      <c r="AM17" s="18"/>
      <c r="AN17" s="52"/>
    </row>
    <row r="18" ht="13.75" customHeight="1">
      <c r="A18" t="s" s="39">
        <v>329</v>
      </c>
      <c r="B18" t="s" s="40">
        <v>381</v>
      </c>
      <c r="C18" s="41">
        <f>VLOOKUP($AN$1,'DST'!C1:D66,2,FALSE)</f>
        <v>14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28.32886</v>
      </c>
      <c r="M18" s="42">
        <f>L18*Y18</f>
        <v>16.5723831</v>
      </c>
      <c r="N18" s="42">
        <f>M18*Z18</f>
        <v>224.390067174</v>
      </c>
      <c r="O18" s="42">
        <f>M18*AH18</f>
        <v>1.325790648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0.585</v>
      </c>
      <c r="Z18" s="47">
        <v>13.54</v>
      </c>
      <c r="AA18" s="45">
        <f>(AG18/SUM(AG$6:AG$25))*0.98</f>
        <v>0.049</v>
      </c>
      <c r="AB18" s="45">
        <v>0.0147334709730342</v>
      </c>
      <c r="AC18" s="45">
        <f>(AH18/SUM(AH$6:AH$25))*0.98</f>
        <v>0.107660971134444</v>
      </c>
      <c r="AD18" s="44"/>
      <c r="AE18" s="50"/>
      <c r="AF18" s="46">
        <v>0</v>
      </c>
      <c r="AG18" s="57">
        <v>0.05</v>
      </c>
      <c r="AH18" s="57">
        <v>0.08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14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0.0506208146267226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14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5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205</v>
      </c>
      <c r="B22" t="s" s="40">
        <v>385</v>
      </c>
      <c r="C22" s="41">
        <f>VLOOKUP($AN$1,'DST'!C1:D66,2,FALSE)</f>
        <v>14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45.8927532</v>
      </c>
      <c r="M22" s="42">
        <f>L22*Y22</f>
        <v>29.7843968268</v>
      </c>
      <c r="N22" s="42">
        <f>M22*Z22</f>
        <v>287.419429378620</v>
      </c>
      <c r="O22" s="42">
        <f>M22*AH22</f>
        <v>2.084907777876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0.649</v>
      </c>
      <c r="Z22" s="47">
        <v>9.65</v>
      </c>
      <c r="AA22" s="45">
        <f>(AG22/SUM(AG$6:AG$25))*0.98</f>
        <v>0.07938000000000001</v>
      </c>
      <c r="AB22" s="45">
        <v>0.137149469893779</v>
      </c>
      <c r="AC22" s="45">
        <f>(AH22/SUM(AH$6:AH$25))*0.98</f>
        <v>0.0942033497426388</v>
      </c>
      <c r="AD22" s="44"/>
      <c r="AE22" s="50"/>
      <c r="AF22" s="50"/>
      <c r="AG22" s="57">
        <v>0.081</v>
      </c>
      <c r="AH22" s="57">
        <v>0.07000000000000001</v>
      </c>
      <c r="AI22" s="51"/>
      <c r="AJ22" s="18"/>
      <c r="AK22" s="18"/>
      <c r="AL22" s="18"/>
      <c r="AM22" s="18"/>
      <c r="AN22" s="52"/>
    </row>
    <row r="23" ht="13.75" customHeight="1">
      <c r="A23" t="s" s="39">
        <v>157</v>
      </c>
      <c r="B23" t="s" s="40">
        <v>385</v>
      </c>
      <c r="C23" s="41">
        <f>VLOOKUP($AN$1,'DST'!C1:D66,2,FALSE)</f>
        <v>14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60.0571832</v>
      </c>
      <c r="M23" s="42">
        <f>L23*Y23</f>
        <v>39.1572834464</v>
      </c>
      <c r="N23" s="42">
        <f>M23*Z23</f>
        <v>411.1514761872</v>
      </c>
      <c r="O23" s="42">
        <f>M23*AH23</f>
        <v>3.132582675712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0.652</v>
      </c>
      <c r="Z23" s="47">
        <v>10.5</v>
      </c>
      <c r="AA23" s="45">
        <f>(AG23/SUM(AG$6:AG$25))*0.98</f>
        <v>0.10388</v>
      </c>
      <c r="AB23" s="45">
        <v>0.017460909603359</v>
      </c>
      <c r="AC23" s="45">
        <f>(AH23/SUM(AH$6:AH$25))*0.98</f>
        <v>0.107660971134444</v>
      </c>
      <c r="AD23" s="44"/>
      <c r="AE23" s="50"/>
      <c r="AF23" s="50"/>
      <c r="AG23" s="57">
        <v>0.106</v>
      </c>
      <c r="AH23" s="57">
        <v>0.08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14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0.017460909603359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14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0.983109200345889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1055</v>
      </c>
      <c r="E29" s="81">
        <v>0.548</v>
      </c>
      <c r="F29" s="82">
        <f>1-E29</f>
        <v>0.452</v>
      </c>
      <c r="G29" s="83">
        <v>4.65</v>
      </c>
      <c r="H29" s="84">
        <v>0.035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578.14</v>
      </c>
      <c r="E32" s="91">
        <f>SUM(E2:E4)</f>
        <v>363.842958958536</v>
      </c>
      <c r="F32" s="91">
        <f>SUM(F2:F4)</f>
        <v>4029.820563386710</v>
      </c>
      <c r="G32" s="91">
        <f>SUM(G2:G4)</f>
        <v>25.3577164234965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476.86</v>
      </c>
      <c r="E35" s="91">
        <f>D35*G29</f>
        <v>2217.399</v>
      </c>
      <c r="F35" s="91">
        <f>D35*H29</f>
        <v>16.6901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2"/>
      <c r="R37" s="92"/>
      <c r="S37" s="92"/>
      <c r="T37" s="92"/>
      <c r="U37" s="92"/>
      <c r="V37" s="85"/>
      <c r="W37" s="92"/>
      <c r="X37" s="68"/>
      <c r="Y37" s="68"/>
      <c r="Z37" s="85"/>
      <c r="AA37" s="92"/>
      <c r="AB37" s="92"/>
      <c r="AC37" s="92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467.3228</v>
      </c>
      <c r="E38" s="42">
        <f>SUM(J2:J4,J6:J11,J13:J20)</f>
        <v>2217.362567896</v>
      </c>
      <c r="F38" s="42">
        <f>SUM(K2:K4,K6:K11,K13:K20)</f>
        <v>16.675905904455</v>
      </c>
      <c r="G38" s="42">
        <f>SUM(L6:L11,L13:L20,L22:L25)</f>
        <v>566.5771999999999</v>
      </c>
      <c r="H38" s="42">
        <f>SUM(M6:M11,M13:M20,M22:M25)</f>
        <v>358.7549833084</v>
      </c>
      <c r="I38" s="42">
        <f>SUM(N6:N11,N13:N20,N22:N25)</f>
        <v>4026.7785653474</v>
      </c>
      <c r="J38" s="42">
        <f>SUM(O6:O11,O13:O20,O22:O25)</f>
        <v>25.3086114603891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9.5372</v>
      </c>
      <c r="E39" s="42">
        <f>E35-E38</f>
        <v>0.036432104</v>
      </c>
      <c r="F39" s="42">
        <f>F35-F38</f>
        <v>0.014194095545</v>
      </c>
      <c r="G39" s="42">
        <f>SUM(D2:D4)-G38</f>
        <v>11.5628</v>
      </c>
      <c r="H39" s="42">
        <f>E32-H38</f>
        <v>5.087975650136</v>
      </c>
      <c r="I39" s="42">
        <f>F32-I38</f>
        <v>3.041998039310</v>
      </c>
      <c r="J39" s="42">
        <f>G32-J38</f>
        <v>0.0491049631074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46" priority="1" operator="greaterThan" stopIfTrue="1">
      <formula>1</formula>
    </cfRule>
  </conditionalFormatting>
  <conditionalFormatting sqref="D39:J39">
    <cfRule type="cellIs" dxfId="4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1:AA66"/>
  <sheetViews>
    <sheetView workbookViewId="0" showGridLines="0" defaultGridColor="1"/>
  </sheetViews>
  <sheetFormatPr defaultColWidth="8.8" defaultRowHeight="12.75" customHeight="1" outlineLevelRow="0" outlineLevelCol="0"/>
  <cols>
    <col min="1" max="1" hidden="1" width="8.8" style="132" customWidth="1"/>
    <col min="2" max="2" width="22.2109" style="132" customWidth="1"/>
    <col min="3" max="3" width="10" style="132" customWidth="1"/>
    <col min="4" max="4" width="6.8125" style="132" customWidth="1"/>
    <col min="5" max="5" width="8.8125" style="132" customWidth="1"/>
    <col min="6" max="6" width="6.42188" style="132" customWidth="1"/>
    <col min="7" max="7" width="10.2109" style="132" customWidth="1"/>
    <col min="8" max="8" width="10.8125" style="132" customWidth="1"/>
    <col min="9" max="9" width="10.6016" style="132" customWidth="1"/>
    <col min="10" max="10" width="9" style="132" customWidth="1"/>
    <col min="11" max="11" width="9.8125" style="132" customWidth="1"/>
    <col min="12" max="14" width="9.60156" style="132" customWidth="1"/>
    <col min="15" max="17" width="10.6016" style="132" customWidth="1"/>
    <col min="18" max="18" width="9.60156" style="132" customWidth="1"/>
    <col min="19" max="19" width="9.21094" style="132" customWidth="1"/>
    <col min="20" max="27" width="8.8125" style="132" customWidth="1"/>
    <col min="28" max="16384" width="8.8125" style="132" customWidth="1"/>
  </cols>
  <sheetData>
    <row r="1" ht="25.5" customHeight="1">
      <c r="A1" t="s" s="133">
        <v>491</v>
      </c>
      <c r="B1" t="s" s="134">
        <v>492</v>
      </c>
      <c r="C1" t="s" s="135">
        <v>493</v>
      </c>
      <c r="D1" t="s" s="136">
        <v>3</v>
      </c>
      <c r="E1" t="s" s="136">
        <v>494</v>
      </c>
      <c r="F1" t="s" s="136">
        <v>8</v>
      </c>
      <c r="G1" t="s" s="136">
        <v>495</v>
      </c>
      <c r="H1" t="s" s="136">
        <v>496</v>
      </c>
      <c r="I1" t="s" s="136">
        <v>497</v>
      </c>
      <c r="J1" t="s" s="136">
        <v>498</v>
      </c>
      <c r="K1" t="s" s="136">
        <v>499</v>
      </c>
      <c r="L1" t="s" s="136">
        <v>500</v>
      </c>
      <c r="M1" t="s" s="136">
        <v>501</v>
      </c>
      <c r="N1" t="s" s="136">
        <v>502</v>
      </c>
      <c r="O1" t="s" s="136">
        <v>503</v>
      </c>
      <c r="P1" t="s" s="136">
        <v>504</v>
      </c>
      <c r="Q1" t="s" s="136">
        <v>505</v>
      </c>
      <c r="R1" t="s" s="136">
        <v>506</v>
      </c>
      <c r="S1" t="s" s="137">
        <v>507</v>
      </c>
      <c r="T1" s="138"/>
      <c r="U1" s="139"/>
      <c r="V1" s="139"/>
      <c r="W1" s="139"/>
      <c r="X1" s="139"/>
      <c r="Y1" s="139"/>
      <c r="Z1" s="139"/>
      <c r="AA1" s="140"/>
    </row>
    <row r="2" ht="13.75" customHeight="1">
      <c r="A2" t="s" s="6">
        <v>508</v>
      </c>
      <c r="B2" t="s" s="32">
        <v>509</v>
      </c>
      <c r="C2" t="s" s="32">
        <v>41</v>
      </c>
      <c r="D2" s="7">
        <v>11</v>
      </c>
      <c r="E2" s="42">
        <v>39.35</v>
      </c>
      <c r="F2" s="42">
        <v>12.2</v>
      </c>
      <c r="G2" s="42">
        <v>12.7</v>
      </c>
      <c r="H2" s="42">
        <v>9.199999999999999</v>
      </c>
      <c r="I2" s="141">
        <v>0</v>
      </c>
      <c r="J2" s="42">
        <v>1.9</v>
      </c>
      <c r="K2" s="42">
        <v>25.85</v>
      </c>
      <c r="L2" s="141"/>
      <c r="M2" s="141"/>
      <c r="N2" s="141"/>
      <c r="O2" s="141"/>
      <c r="P2" s="141"/>
      <c r="Q2" s="141"/>
      <c r="R2" s="141"/>
      <c r="S2" s="42">
        <v>352.538235294118</v>
      </c>
      <c r="T2" s="142"/>
      <c r="U2" s="143"/>
      <c r="V2" s="143"/>
      <c r="W2" s="143"/>
      <c r="X2" s="143"/>
      <c r="Y2" s="143"/>
      <c r="Z2" s="143"/>
      <c r="AA2" s="144"/>
    </row>
    <row r="3" ht="13.75" customHeight="1">
      <c r="A3" t="s" s="6">
        <v>510</v>
      </c>
      <c r="B3" t="s" s="32">
        <v>511</v>
      </c>
      <c r="C3" t="s" s="32">
        <v>44</v>
      </c>
      <c r="D3" s="7">
        <v>12</v>
      </c>
      <c r="E3" s="42">
        <v>41.425</v>
      </c>
      <c r="F3" s="42">
        <v>12.55</v>
      </c>
      <c r="G3" s="42">
        <v>13.275</v>
      </c>
      <c r="H3" s="42">
        <v>9.1</v>
      </c>
      <c r="I3" s="141">
        <v>0.25</v>
      </c>
      <c r="J3" s="42">
        <v>1.86666666666667</v>
      </c>
      <c r="K3" s="42">
        <v>23.3705882352941</v>
      </c>
      <c r="L3" s="141"/>
      <c r="M3" s="141"/>
      <c r="N3" s="141"/>
      <c r="O3" s="141"/>
      <c r="P3" s="141"/>
      <c r="Q3" s="141"/>
      <c r="R3" s="141"/>
      <c r="S3" s="42">
        <v>326.694117647059</v>
      </c>
      <c r="T3" s="142"/>
      <c r="U3" s="143"/>
      <c r="V3" s="143"/>
      <c r="W3" s="143"/>
      <c r="X3" s="143"/>
      <c r="Y3" s="143"/>
      <c r="Z3" s="143"/>
      <c r="AA3" s="144"/>
    </row>
    <row r="4" ht="13.75" customHeight="1">
      <c r="A4" t="s" s="6">
        <v>512</v>
      </c>
      <c r="B4" t="s" s="32">
        <v>513</v>
      </c>
      <c r="C4" t="s" s="32">
        <v>35</v>
      </c>
      <c r="D4" s="7">
        <v>14</v>
      </c>
      <c r="E4" s="42">
        <v>49.575</v>
      </c>
      <c r="F4" s="42">
        <v>14.375</v>
      </c>
      <c r="G4" s="42">
        <v>15.65</v>
      </c>
      <c r="H4" s="42">
        <v>10.5</v>
      </c>
      <c r="I4" s="141">
        <v>0</v>
      </c>
      <c r="J4" s="42">
        <v>2.13333333333333</v>
      </c>
      <c r="K4" s="42">
        <v>19.5294117647059</v>
      </c>
      <c r="L4" s="141"/>
      <c r="M4" s="141"/>
      <c r="N4" s="141"/>
      <c r="O4" s="141"/>
      <c r="P4" s="141"/>
      <c r="Q4" s="141"/>
      <c r="R4" s="141"/>
      <c r="S4" s="42">
        <v>306.491176470588</v>
      </c>
      <c r="T4" s="142"/>
      <c r="U4" s="143"/>
      <c r="V4" s="143"/>
      <c r="W4" s="143"/>
      <c r="X4" s="143"/>
      <c r="Y4" s="143"/>
      <c r="Z4" s="143"/>
      <c r="AA4" s="144"/>
    </row>
    <row r="5" ht="13.75" customHeight="1">
      <c r="A5" t="s" s="6">
        <v>514</v>
      </c>
      <c r="B5" t="s" s="32">
        <v>515</v>
      </c>
      <c r="C5" t="s" s="32">
        <v>27</v>
      </c>
      <c r="D5" s="7">
        <v>12</v>
      </c>
      <c r="E5" s="42">
        <v>44.775</v>
      </c>
      <c r="F5" s="42">
        <v>13.875</v>
      </c>
      <c r="G5" s="42">
        <v>17.325</v>
      </c>
      <c r="H5" s="42">
        <v>10.825</v>
      </c>
      <c r="I5" s="141">
        <v>0.25</v>
      </c>
      <c r="J5" s="42">
        <v>2.05</v>
      </c>
      <c r="K5" s="42">
        <v>21.1470588235294</v>
      </c>
      <c r="L5" s="141"/>
      <c r="M5" s="141"/>
      <c r="N5" s="141"/>
      <c r="O5" s="141"/>
      <c r="P5" s="141"/>
      <c r="Q5" s="141"/>
      <c r="R5" s="141"/>
      <c r="S5" s="42">
        <v>329.244117647059</v>
      </c>
      <c r="T5" s="142"/>
      <c r="U5" s="143"/>
      <c r="V5" s="143"/>
      <c r="W5" s="143"/>
      <c r="X5" s="143"/>
      <c r="Y5" s="143"/>
      <c r="Z5" s="143"/>
      <c r="AA5" s="144"/>
    </row>
    <row r="6" ht="13.75" customHeight="1">
      <c r="A6" t="s" s="6">
        <v>516</v>
      </c>
      <c r="B6" t="s" s="32">
        <v>517</v>
      </c>
      <c r="C6" t="s" s="32">
        <v>145</v>
      </c>
      <c r="D6" s="7">
        <v>11</v>
      </c>
      <c r="E6" s="42">
        <v>38.575</v>
      </c>
      <c r="F6" s="42">
        <v>12.425</v>
      </c>
      <c r="G6" s="42">
        <v>11.475</v>
      </c>
      <c r="H6" s="42">
        <v>8.449999999999999</v>
      </c>
      <c r="I6" s="141">
        <v>0</v>
      </c>
      <c r="J6" s="42">
        <v>1.9</v>
      </c>
      <c r="K6" s="42">
        <v>24.0882352941176</v>
      </c>
      <c r="L6" s="141"/>
      <c r="M6" s="141"/>
      <c r="N6" s="141"/>
      <c r="O6" s="141"/>
      <c r="P6" s="141"/>
      <c r="Q6" s="141"/>
      <c r="R6" s="141"/>
      <c r="S6" s="42">
        <v>323.676470588235</v>
      </c>
      <c r="T6" s="142"/>
      <c r="U6" s="143"/>
      <c r="V6" s="143"/>
      <c r="W6" s="143"/>
      <c r="X6" s="143"/>
      <c r="Y6" s="143"/>
      <c r="Z6" s="143"/>
      <c r="AA6" s="144"/>
    </row>
    <row r="7" ht="13.75" customHeight="1">
      <c r="A7" t="s" s="6">
        <v>518</v>
      </c>
      <c r="B7" t="s" s="32">
        <v>519</v>
      </c>
      <c r="C7" t="s" s="32">
        <v>89</v>
      </c>
      <c r="D7" s="7">
        <v>7</v>
      </c>
      <c r="E7" s="42">
        <v>36.9</v>
      </c>
      <c r="F7" s="42">
        <v>14.6</v>
      </c>
      <c r="G7" s="42">
        <v>12.8</v>
      </c>
      <c r="H7" s="42">
        <v>8.9</v>
      </c>
      <c r="I7" s="141">
        <v>0.25</v>
      </c>
      <c r="J7" s="42">
        <v>1.86666666666667</v>
      </c>
      <c r="K7" s="42">
        <v>21.95</v>
      </c>
      <c r="L7" s="141"/>
      <c r="M7" s="141"/>
      <c r="N7" s="141"/>
      <c r="O7" s="141"/>
      <c r="P7" s="141"/>
      <c r="Q7" s="141"/>
      <c r="R7" s="141"/>
      <c r="S7" s="42">
        <v>320.6</v>
      </c>
      <c r="T7" s="142"/>
      <c r="U7" s="143"/>
      <c r="V7" s="143"/>
      <c r="W7" s="143"/>
      <c r="X7" s="143"/>
      <c r="Y7" s="143"/>
      <c r="Z7" s="143"/>
      <c r="AA7" s="144"/>
    </row>
    <row r="8" ht="13.75" customHeight="1">
      <c r="A8" t="s" s="6">
        <v>520</v>
      </c>
      <c r="B8" t="s" s="32">
        <v>521</v>
      </c>
      <c r="C8" t="s" s="32">
        <v>50</v>
      </c>
      <c r="D8" s="7">
        <v>12</v>
      </c>
      <c r="E8" s="42">
        <v>46.475</v>
      </c>
      <c r="F8" s="42">
        <v>13.825</v>
      </c>
      <c r="G8" s="42">
        <v>14.9</v>
      </c>
      <c r="H8" s="42">
        <v>10</v>
      </c>
      <c r="I8" s="141">
        <v>0</v>
      </c>
      <c r="J8" s="42">
        <v>2.03333333333333</v>
      </c>
      <c r="K8" s="42">
        <v>21.6852941176471</v>
      </c>
      <c r="L8" s="141"/>
      <c r="M8" s="141"/>
      <c r="N8" s="141"/>
      <c r="O8" s="141"/>
      <c r="P8" s="141"/>
      <c r="Q8" s="141"/>
      <c r="R8" s="141"/>
      <c r="S8" s="42">
        <v>335.520588235294</v>
      </c>
      <c r="T8" s="142"/>
      <c r="U8" s="143"/>
      <c r="V8" s="143"/>
      <c r="W8" s="143"/>
      <c r="X8" s="143"/>
      <c r="Y8" s="143"/>
      <c r="Z8" s="143"/>
      <c r="AA8" s="144"/>
    </row>
    <row r="9" ht="13.75" customHeight="1">
      <c r="A9" t="s" s="6">
        <v>522</v>
      </c>
      <c r="B9" t="s" s="32">
        <v>523</v>
      </c>
      <c r="C9" t="s" s="32">
        <v>87</v>
      </c>
      <c r="D9" s="7">
        <v>10</v>
      </c>
      <c r="E9" s="42">
        <v>47.6</v>
      </c>
      <c r="F9" s="42">
        <v>14.275</v>
      </c>
      <c r="G9" s="42">
        <v>14.05</v>
      </c>
      <c r="H9" s="42">
        <v>9.550000000000001</v>
      </c>
      <c r="I9" s="141">
        <v>0</v>
      </c>
      <c r="J9" s="42">
        <v>2.3</v>
      </c>
      <c r="K9" s="42">
        <v>21.2647058823529</v>
      </c>
      <c r="L9" s="141"/>
      <c r="M9" s="141"/>
      <c r="N9" s="141"/>
      <c r="O9" s="141"/>
      <c r="P9" s="141"/>
      <c r="Q9" s="141"/>
      <c r="R9" s="141"/>
      <c r="S9" s="42">
        <v>308.820588235294</v>
      </c>
      <c r="T9" s="142"/>
      <c r="U9" s="143"/>
      <c r="V9" s="143"/>
      <c r="W9" s="143"/>
      <c r="X9" s="143"/>
      <c r="Y9" s="143"/>
      <c r="Z9" s="143"/>
      <c r="AA9" s="144"/>
    </row>
    <row r="10" ht="13.75" customHeight="1">
      <c r="A10" t="s" s="6">
        <v>524</v>
      </c>
      <c r="B10" t="s" s="32">
        <v>525</v>
      </c>
      <c r="C10" t="s" s="32">
        <v>23</v>
      </c>
      <c r="D10" s="7">
        <v>7</v>
      </c>
      <c r="E10" s="42">
        <v>49.975</v>
      </c>
      <c r="F10" s="42">
        <v>14.075</v>
      </c>
      <c r="G10" s="42">
        <v>16.2</v>
      </c>
      <c r="H10" s="42">
        <v>10.725</v>
      </c>
      <c r="I10" s="141">
        <v>0</v>
      </c>
      <c r="J10" s="42">
        <v>2.36666666666667</v>
      </c>
      <c r="K10" s="42">
        <v>20.8</v>
      </c>
      <c r="L10" s="141"/>
      <c r="M10" s="141"/>
      <c r="N10" s="141"/>
      <c r="O10" s="141"/>
      <c r="P10" s="141"/>
      <c r="Q10" s="141"/>
      <c r="R10" s="141"/>
      <c r="S10" s="42">
        <v>315.555882352941</v>
      </c>
      <c r="T10" s="142"/>
      <c r="U10" s="143"/>
      <c r="V10" s="143"/>
      <c r="W10" s="143"/>
      <c r="X10" s="143"/>
      <c r="Y10" s="143"/>
      <c r="Z10" s="143"/>
      <c r="AA10" s="144"/>
    </row>
    <row r="11" ht="13.75" customHeight="1">
      <c r="A11" t="s" s="6">
        <v>526</v>
      </c>
      <c r="B11" t="s" s="32">
        <v>527</v>
      </c>
      <c r="C11" t="s" s="32">
        <v>140</v>
      </c>
      <c r="D11" s="7">
        <v>14</v>
      </c>
      <c r="E11" s="42">
        <v>40.95</v>
      </c>
      <c r="F11" s="42">
        <v>11.3</v>
      </c>
      <c r="G11" s="42">
        <v>17.275</v>
      </c>
      <c r="H11" s="42">
        <v>11.025</v>
      </c>
      <c r="I11" s="141">
        <v>0.25</v>
      </c>
      <c r="J11" s="42">
        <v>2</v>
      </c>
      <c r="K11" s="42">
        <v>25.1058823529412</v>
      </c>
      <c r="L11" s="141"/>
      <c r="M11" s="141"/>
      <c r="N11" s="141"/>
      <c r="O11" s="141"/>
      <c r="P11" s="141"/>
      <c r="Q11" s="141"/>
      <c r="R11" s="141"/>
      <c r="S11" s="42">
        <v>352.361764705882</v>
      </c>
      <c r="T11" s="142"/>
      <c r="U11" s="143"/>
      <c r="V11" s="143"/>
      <c r="W11" s="143"/>
      <c r="X11" s="143"/>
      <c r="Y11" s="143"/>
      <c r="Z11" s="143"/>
      <c r="AA11" s="144"/>
    </row>
    <row r="12" ht="13.75" customHeight="1">
      <c r="A12" t="s" s="6">
        <v>528</v>
      </c>
      <c r="B12" t="s" s="32">
        <v>529</v>
      </c>
      <c r="C12" t="s" s="32">
        <v>33</v>
      </c>
      <c r="D12" s="7">
        <v>5</v>
      </c>
      <c r="E12" s="42">
        <v>42.35</v>
      </c>
      <c r="F12" s="42">
        <v>14.575</v>
      </c>
      <c r="G12" s="42">
        <v>12.35</v>
      </c>
      <c r="H12" s="42">
        <v>9.300000000000001</v>
      </c>
      <c r="I12" s="141">
        <v>0.25</v>
      </c>
      <c r="J12" s="42">
        <v>1.91666666666667</v>
      </c>
      <c r="K12" s="42">
        <v>23.5264705882353</v>
      </c>
      <c r="L12" s="141"/>
      <c r="M12" s="141"/>
      <c r="N12" s="141"/>
      <c r="O12" s="141"/>
      <c r="P12" s="141"/>
      <c r="Q12" s="141"/>
      <c r="R12" s="141"/>
      <c r="S12" s="42">
        <v>344.414705882353</v>
      </c>
      <c r="T12" s="142"/>
      <c r="U12" s="143"/>
      <c r="V12" s="143"/>
      <c r="W12" s="143"/>
      <c r="X12" s="143"/>
      <c r="Y12" s="143"/>
      <c r="Z12" s="143"/>
      <c r="AA12" s="144"/>
    </row>
    <row r="13" ht="13.75" customHeight="1">
      <c r="A13" t="s" s="6">
        <v>530</v>
      </c>
      <c r="B13" t="s" s="32">
        <v>531</v>
      </c>
      <c r="C13" t="s" s="32">
        <v>53</v>
      </c>
      <c r="D13" s="7">
        <v>10</v>
      </c>
      <c r="E13" s="42">
        <v>43.675</v>
      </c>
      <c r="F13" s="42">
        <v>13.625</v>
      </c>
      <c r="G13" s="42">
        <v>13.95</v>
      </c>
      <c r="H13" s="42">
        <v>9.6</v>
      </c>
      <c r="I13" s="141">
        <v>0.25</v>
      </c>
      <c r="J13" s="42">
        <v>2</v>
      </c>
      <c r="K13" s="42">
        <v>22.5235294117647</v>
      </c>
      <c r="L13" s="141"/>
      <c r="M13" s="141"/>
      <c r="N13" s="141"/>
      <c r="O13" s="141"/>
      <c r="P13" s="141"/>
      <c r="Q13" s="141"/>
      <c r="R13" s="141"/>
      <c r="S13" s="42">
        <v>339.482352941176</v>
      </c>
      <c r="T13" s="142"/>
      <c r="U13" s="143"/>
      <c r="V13" s="143"/>
      <c r="W13" s="143"/>
      <c r="X13" s="143"/>
      <c r="Y13" s="143"/>
      <c r="Z13" s="143"/>
      <c r="AA13" s="144"/>
    </row>
    <row r="14" ht="13.75" customHeight="1">
      <c r="A14" t="s" s="6">
        <v>532</v>
      </c>
      <c r="B14" t="s" s="32">
        <v>533</v>
      </c>
      <c r="C14" t="s" s="32">
        <v>60</v>
      </c>
      <c r="D14" s="7">
        <v>14</v>
      </c>
      <c r="E14" s="42">
        <v>48.025</v>
      </c>
      <c r="F14" s="42">
        <v>13.475</v>
      </c>
      <c r="G14" s="42">
        <v>14.025</v>
      </c>
      <c r="H14" s="42">
        <v>10.375</v>
      </c>
      <c r="I14" s="141">
        <v>0.25</v>
      </c>
      <c r="J14" s="42">
        <v>1.98333333333333</v>
      </c>
      <c r="K14" s="42">
        <v>22.8970588235294</v>
      </c>
      <c r="L14" s="141"/>
      <c r="M14" s="141"/>
      <c r="N14" s="141"/>
      <c r="O14" s="141"/>
      <c r="P14" s="141"/>
      <c r="Q14" s="141"/>
      <c r="R14" s="141"/>
      <c r="S14" s="42">
        <v>331.641176470588</v>
      </c>
      <c r="T14" s="142"/>
      <c r="U14" s="143"/>
      <c r="V14" s="143"/>
      <c r="W14" s="143"/>
      <c r="X14" s="143"/>
      <c r="Y14" s="143"/>
      <c r="Z14" s="143"/>
      <c r="AA14" s="144"/>
    </row>
    <row r="15" ht="13.75" customHeight="1">
      <c r="A15" t="s" s="6">
        <v>534</v>
      </c>
      <c r="B15" t="s" s="32">
        <v>535</v>
      </c>
      <c r="C15" t="s" s="32">
        <v>29</v>
      </c>
      <c r="D15" s="7">
        <v>14</v>
      </c>
      <c r="E15" s="42">
        <v>49.95</v>
      </c>
      <c r="F15" s="42">
        <v>12.725</v>
      </c>
      <c r="G15" s="42">
        <v>15.7</v>
      </c>
      <c r="H15" s="42">
        <v>9.975</v>
      </c>
      <c r="I15" s="141">
        <v>0.25</v>
      </c>
      <c r="J15" s="42">
        <v>1.96666666666667</v>
      </c>
      <c r="K15" s="42">
        <v>24.05</v>
      </c>
      <c r="L15" s="141"/>
      <c r="M15" s="141"/>
      <c r="N15" s="141"/>
      <c r="O15" s="141"/>
      <c r="P15" s="141"/>
      <c r="Q15" s="141"/>
      <c r="R15" s="141"/>
      <c r="S15" s="42">
        <v>327.847058823529</v>
      </c>
      <c r="T15" s="142"/>
      <c r="U15" s="143"/>
      <c r="V15" s="143"/>
      <c r="W15" s="143"/>
      <c r="X15" s="143"/>
      <c r="Y15" s="143"/>
      <c r="Z15" s="143"/>
      <c r="AA15" s="144"/>
    </row>
    <row r="16" ht="13.75" customHeight="1">
      <c r="A16" t="s" s="6">
        <v>536</v>
      </c>
      <c r="B16" t="s" s="32">
        <v>537</v>
      </c>
      <c r="C16" t="s" s="32">
        <v>58</v>
      </c>
      <c r="D16" s="7">
        <v>12</v>
      </c>
      <c r="E16" s="42">
        <v>41.475</v>
      </c>
      <c r="F16" s="42">
        <v>13.15</v>
      </c>
      <c r="G16" s="42">
        <v>15.05</v>
      </c>
      <c r="H16" s="42">
        <v>10.85</v>
      </c>
      <c r="I16" s="141">
        <v>0</v>
      </c>
      <c r="J16" s="42">
        <v>2.11666666666667</v>
      </c>
      <c r="K16" s="42">
        <v>22.2176470588235</v>
      </c>
      <c r="L16" s="141"/>
      <c r="M16" s="141"/>
      <c r="N16" s="141"/>
      <c r="O16" s="141"/>
      <c r="P16" s="141"/>
      <c r="Q16" s="141"/>
      <c r="R16" s="141"/>
      <c r="S16" s="42">
        <v>327.523529411765</v>
      </c>
      <c r="T16" s="142"/>
      <c r="U16" s="143"/>
      <c r="V16" s="143"/>
      <c r="W16" s="143"/>
      <c r="X16" s="143"/>
      <c r="Y16" s="143"/>
      <c r="Z16" s="143"/>
      <c r="AA16" s="144"/>
    </row>
    <row r="17" ht="13.75" customHeight="1">
      <c r="A17" t="s" s="6">
        <v>538</v>
      </c>
      <c r="B17" t="s" s="32">
        <v>539</v>
      </c>
      <c r="C17" t="s" s="32">
        <v>25</v>
      </c>
      <c r="D17" s="7">
        <v>6</v>
      </c>
      <c r="E17" s="42">
        <v>48.6</v>
      </c>
      <c r="F17" s="42">
        <v>12.5</v>
      </c>
      <c r="G17" s="42">
        <v>15.35</v>
      </c>
      <c r="H17" s="42">
        <v>9.925000000000001</v>
      </c>
      <c r="I17" s="141">
        <v>0.25</v>
      </c>
      <c r="J17" s="42">
        <v>2.13333333333333</v>
      </c>
      <c r="K17" s="42">
        <v>20.25</v>
      </c>
      <c r="L17" s="141"/>
      <c r="M17" s="141"/>
      <c r="N17" s="141"/>
      <c r="O17" s="141"/>
      <c r="P17" s="141"/>
      <c r="Q17" s="141"/>
      <c r="R17" s="141"/>
      <c r="S17" s="42">
        <v>307.267647058824</v>
      </c>
      <c r="T17" s="142"/>
      <c r="U17" s="143"/>
      <c r="V17" s="143"/>
      <c r="W17" s="143"/>
      <c r="X17" s="143"/>
      <c r="Y17" s="143"/>
      <c r="Z17" s="143"/>
      <c r="AA17" s="144"/>
    </row>
    <row r="18" ht="13.75" customHeight="1">
      <c r="A18" t="s" s="6">
        <v>540</v>
      </c>
      <c r="B18" t="s" s="32">
        <v>541</v>
      </c>
      <c r="C18" t="s" s="32">
        <v>82</v>
      </c>
      <c r="D18" s="7">
        <v>10</v>
      </c>
      <c r="E18" s="42">
        <v>42.825</v>
      </c>
      <c r="F18" s="42">
        <v>11.8</v>
      </c>
      <c r="G18" s="42">
        <v>14.275</v>
      </c>
      <c r="H18" s="42">
        <v>9.699999999999999</v>
      </c>
      <c r="I18" s="141">
        <v>0.25</v>
      </c>
      <c r="J18" s="42">
        <v>2.06666666666667</v>
      </c>
      <c r="K18" s="42">
        <v>22.6647058823529</v>
      </c>
      <c r="L18" s="141"/>
      <c r="M18" s="141"/>
      <c r="N18" s="141"/>
      <c r="O18" s="141"/>
      <c r="P18" s="141"/>
      <c r="Q18" s="141"/>
      <c r="R18" s="141"/>
      <c r="S18" s="42">
        <v>329.570588235294</v>
      </c>
      <c r="T18" s="142"/>
      <c r="U18" s="143"/>
      <c r="V18" s="143"/>
      <c r="W18" s="143"/>
      <c r="X18" s="143"/>
      <c r="Y18" s="143"/>
      <c r="Z18" s="143"/>
      <c r="AA18" s="144"/>
    </row>
    <row r="19" ht="13.75" customHeight="1">
      <c r="A19" t="s" s="6">
        <v>542</v>
      </c>
      <c r="B19" t="s" s="32">
        <v>543</v>
      </c>
      <c r="C19" t="s" s="32">
        <v>127</v>
      </c>
      <c r="D19" s="7">
        <v>5</v>
      </c>
      <c r="E19" s="42">
        <v>45.325</v>
      </c>
      <c r="F19" s="42">
        <v>12.325</v>
      </c>
      <c r="G19" s="42">
        <v>17.15</v>
      </c>
      <c r="H19" s="42">
        <v>10.55</v>
      </c>
      <c r="I19" s="141">
        <v>0.25</v>
      </c>
      <c r="J19" s="42">
        <v>1.96666666666667</v>
      </c>
      <c r="K19" s="42">
        <v>22.8411764705882</v>
      </c>
      <c r="L19" s="141"/>
      <c r="M19" s="141"/>
      <c r="N19" s="141"/>
      <c r="O19" s="141"/>
      <c r="P19" s="141"/>
      <c r="Q19" s="141"/>
      <c r="R19" s="141"/>
      <c r="S19" s="42">
        <v>336.082352941176</v>
      </c>
      <c r="T19" s="142"/>
      <c r="U19" s="143"/>
      <c r="V19" s="143"/>
      <c r="W19" s="143"/>
      <c r="X19" s="143"/>
      <c r="Y19" s="143"/>
      <c r="Z19" s="143"/>
      <c r="AA19" s="144"/>
    </row>
    <row r="20" ht="13.75" customHeight="1">
      <c r="A20" t="s" s="6">
        <v>544</v>
      </c>
      <c r="B20" t="s" s="32">
        <v>545</v>
      </c>
      <c r="C20" t="s" s="32">
        <v>56</v>
      </c>
      <c r="D20" s="7">
        <v>6</v>
      </c>
      <c r="E20" s="42">
        <v>40.675</v>
      </c>
      <c r="F20" s="42">
        <v>13.6</v>
      </c>
      <c r="G20" s="42">
        <v>11.95</v>
      </c>
      <c r="H20" s="42">
        <v>8.525</v>
      </c>
      <c r="I20" s="141">
        <v>0.25</v>
      </c>
      <c r="J20" s="42">
        <v>1.83333333333333</v>
      </c>
      <c r="K20" s="42">
        <v>24.4</v>
      </c>
      <c r="L20" s="141"/>
      <c r="M20" s="141"/>
      <c r="N20" s="141"/>
      <c r="O20" s="141"/>
      <c r="P20" s="141"/>
      <c r="Q20" s="141"/>
      <c r="R20" s="141"/>
      <c r="S20" s="42">
        <v>343.714705882353</v>
      </c>
      <c r="T20" s="142"/>
      <c r="U20" s="143"/>
      <c r="V20" s="143"/>
      <c r="W20" s="143"/>
      <c r="X20" s="143"/>
      <c r="Y20" s="143"/>
      <c r="Z20" s="143"/>
      <c r="AA20" s="144"/>
    </row>
    <row r="21" ht="13.75" customHeight="1">
      <c r="A21" t="s" s="6">
        <v>546</v>
      </c>
      <c r="B21" t="s" s="32">
        <v>547</v>
      </c>
      <c r="C21" t="s" s="32">
        <v>31</v>
      </c>
      <c r="D21" s="7">
        <v>6</v>
      </c>
      <c r="E21" s="42">
        <v>45.95</v>
      </c>
      <c r="F21" s="42">
        <v>12.55</v>
      </c>
      <c r="G21" s="42">
        <v>17.525</v>
      </c>
      <c r="H21" s="42">
        <v>10.45</v>
      </c>
      <c r="I21" s="141">
        <v>0.25</v>
      </c>
      <c r="J21" s="42">
        <v>2.03333333333333</v>
      </c>
      <c r="K21" s="42">
        <v>22.1088235294118</v>
      </c>
      <c r="L21" s="141"/>
      <c r="M21" s="141"/>
      <c r="N21" s="141"/>
      <c r="O21" s="141"/>
      <c r="P21" s="141"/>
      <c r="Q21" s="141"/>
      <c r="R21" s="141"/>
      <c r="S21" s="42">
        <v>318.667647058824</v>
      </c>
      <c r="T21" s="142"/>
      <c r="U21" s="143"/>
      <c r="V21" s="143"/>
      <c r="W21" s="143"/>
      <c r="X21" s="143"/>
      <c r="Y21" s="143"/>
      <c r="Z21" s="143"/>
      <c r="AA21" s="144"/>
    </row>
    <row r="22" ht="13.75" customHeight="1">
      <c r="A22" t="s" s="6">
        <v>548</v>
      </c>
      <c r="B22" t="s" s="32">
        <v>549</v>
      </c>
      <c r="C22" t="s" s="32">
        <v>39</v>
      </c>
      <c r="D22" s="7">
        <v>6</v>
      </c>
      <c r="E22" s="42">
        <v>42.775</v>
      </c>
      <c r="F22" s="42">
        <v>12.5</v>
      </c>
      <c r="G22" s="42">
        <v>17.175</v>
      </c>
      <c r="H22" s="42">
        <v>9.775</v>
      </c>
      <c r="I22" s="141">
        <v>0</v>
      </c>
      <c r="J22" s="42">
        <v>1.95</v>
      </c>
      <c r="K22" s="42">
        <v>23.8117647058824</v>
      </c>
      <c r="L22" s="141"/>
      <c r="M22" s="141"/>
      <c r="N22" s="141"/>
      <c r="O22" s="141"/>
      <c r="P22" s="141"/>
      <c r="Q22" s="141"/>
      <c r="R22" s="141"/>
      <c r="S22" s="42">
        <v>329.808823529412</v>
      </c>
      <c r="T22" s="142"/>
      <c r="U22" s="143"/>
      <c r="V22" s="143"/>
      <c r="W22" s="143"/>
      <c r="X22" s="143"/>
      <c r="Y22" s="143"/>
      <c r="Z22" s="143"/>
      <c r="AA22" s="144"/>
    </row>
    <row r="23" ht="13.75" customHeight="1">
      <c r="A23" t="s" s="6">
        <v>550</v>
      </c>
      <c r="B23" t="s" s="32">
        <v>551</v>
      </c>
      <c r="C23" t="s" s="32">
        <v>102</v>
      </c>
      <c r="D23" s="7">
        <v>14</v>
      </c>
      <c r="E23" s="42">
        <v>39.375</v>
      </c>
      <c r="F23" s="42">
        <v>12.85</v>
      </c>
      <c r="G23" s="42">
        <v>13.8</v>
      </c>
      <c r="H23" s="42">
        <v>9.625</v>
      </c>
      <c r="I23" s="141">
        <v>0</v>
      </c>
      <c r="J23" s="42">
        <v>2.01666666666667</v>
      </c>
      <c r="K23" s="42">
        <v>23.2411764705882</v>
      </c>
      <c r="L23" s="141"/>
      <c r="M23" s="141"/>
      <c r="N23" s="141"/>
      <c r="O23" s="141"/>
      <c r="P23" s="141"/>
      <c r="Q23" s="141"/>
      <c r="R23" s="141"/>
      <c r="S23" s="42">
        <v>319.488235294118</v>
      </c>
      <c r="T23" s="142"/>
      <c r="U23" s="143"/>
      <c r="V23" s="143"/>
      <c r="W23" s="143"/>
      <c r="X23" s="143"/>
      <c r="Y23" s="143"/>
      <c r="Z23" s="143"/>
      <c r="AA23" s="144"/>
    </row>
    <row r="24" ht="13.75" customHeight="1">
      <c r="A24" t="s" s="6">
        <v>552</v>
      </c>
      <c r="B24" t="s" s="32">
        <v>553</v>
      </c>
      <c r="C24" t="s" s="32">
        <v>97</v>
      </c>
      <c r="D24" s="7">
        <v>12</v>
      </c>
      <c r="E24" s="42">
        <v>41.725</v>
      </c>
      <c r="F24" s="42">
        <v>14</v>
      </c>
      <c r="G24" s="42">
        <v>13.175</v>
      </c>
      <c r="H24" s="42">
        <v>9.975</v>
      </c>
      <c r="I24" s="141">
        <v>0</v>
      </c>
      <c r="J24" s="42">
        <v>2.08333333333333</v>
      </c>
      <c r="K24" s="42">
        <v>21.35</v>
      </c>
      <c r="L24" s="141"/>
      <c r="M24" s="141"/>
      <c r="N24" s="141"/>
      <c r="O24" s="141"/>
      <c r="P24" s="141"/>
      <c r="Q24" s="141"/>
      <c r="R24" s="141"/>
      <c r="S24" s="42">
        <v>323.5</v>
      </c>
      <c r="T24" s="142"/>
      <c r="U24" s="143"/>
      <c r="V24" s="143"/>
      <c r="W24" s="143"/>
      <c r="X24" s="143"/>
      <c r="Y24" s="143"/>
      <c r="Z24" s="143"/>
      <c r="AA24" s="144"/>
    </row>
    <row r="25" ht="13.75" customHeight="1">
      <c r="A25" t="s" s="6">
        <v>554</v>
      </c>
      <c r="B25" t="s" s="32">
        <v>555</v>
      </c>
      <c r="C25" t="s" s="32">
        <v>156</v>
      </c>
      <c r="D25" s="7">
        <v>11</v>
      </c>
      <c r="E25" s="42">
        <v>42.525</v>
      </c>
      <c r="F25" s="42">
        <v>12.925</v>
      </c>
      <c r="G25" s="42">
        <v>18.55</v>
      </c>
      <c r="H25" s="42">
        <v>11.075</v>
      </c>
      <c r="I25" s="141">
        <v>0</v>
      </c>
      <c r="J25" s="42">
        <v>2.06666666666667</v>
      </c>
      <c r="K25" s="42">
        <v>23.7088235294118</v>
      </c>
      <c r="L25" s="141"/>
      <c r="M25" s="141"/>
      <c r="N25" s="141"/>
      <c r="O25" s="141"/>
      <c r="P25" s="141"/>
      <c r="Q25" s="141"/>
      <c r="R25" s="141"/>
      <c r="S25" s="42">
        <v>342.308823529412</v>
      </c>
      <c r="T25" s="142"/>
      <c r="U25" s="143"/>
      <c r="V25" s="143"/>
      <c r="W25" s="143"/>
      <c r="X25" s="143"/>
      <c r="Y25" s="143"/>
      <c r="Z25" s="143"/>
      <c r="AA25" s="144"/>
    </row>
    <row r="26" ht="13.75" customHeight="1">
      <c r="A26" t="s" s="6">
        <v>556</v>
      </c>
      <c r="B26" t="s" s="32">
        <v>557</v>
      </c>
      <c r="C26" t="s" s="32">
        <v>37</v>
      </c>
      <c r="D26" s="7">
        <v>12</v>
      </c>
      <c r="E26" s="42">
        <v>46.7</v>
      </c>
      <c r="F26" s="42">
        <v>14.975</v>
      </c>
      <c r="G26" s="42">
        <v>15</v>
      </c>
      <c r="H26" s="42">
        <v>9.625</v>
      </c>
      <c r="I26" s="141">
        <v>0.5</v>
      </c>
      <c r="J26" s="42">
        <v>2.21666666666667</v>
      </c>
      <c r="K26" s="42">
        <v>19.8352941176471</v>
      </c>
      <c r="L26" s="141"/>
      <c r="M26" s="141"/>
      <c r="N26" s="141"/>
      <c r="O26" s="141"/>
      <c r="P26" s="141"/>
      <c r="Q26" s="141"/>
      <c r="R26" s="141"/>
      <c r="S26" s="42">
        <v>296.755882352941</v>
      </c>
      <c r="T26" s="142"/>
      <c r="U26" s="143"/>
      <c r="V26" s="143"/>
      <c r="W26" s="143"/>
      <c r="X26" s="143"/>
      <c r="Y26" s="143"/>
      <c r="Z26" s="143"/>
      <c r="AA26" s="144"/>
    </row>
    <row r="27" ht="13.75" customHeight="1">
      <c r="A27" t="s" s="6">
        <v>558</v>
      </c>
      <c r="B27" t="s" s="32">
        <v>559</v>
      </c>
      <c r="C27" t="s" s="32">
        <v>19</v>
      </c>
      <c r="D27" s="7">
        <v>5</v>
      </c>
      <c r="E27" s="42">
        <v>50.3</v>
      </c>
      <c r="F27" s="42">
        <v>14.175</v>
      </c>
      <c r="G27" s="42">
        <v>14.275</v>
      </c>
      <c r="H27" s="42">
        <v>10.25</v>
      </c>
      <c r="I27" s="141">
        <v>0</v>
      </c>
      <c r="J27" s="42">
        <v>2.05</v>
      </c>
      <c r="K27" s="42">
        <v>22.7411764705882</v>
      </c>
      <c r="L27" s="141"/>
      <c r="M27" s="141"/>
      <c r="N27" s="141"/>
      <c r="O27" s="141"/>
      <c r="P27" s="141"/>
      <c r="Q27" s="141"/>
      <c r="R27" s="141"/>
      <c r="S27" s="42">
        <v>325.758823529412</v>
      </c>
      <c r="T27" s="142"/>
      <c r="U27" s="143"/>
      <c r="V27" s="143"/>
      <c r="W27" s="143"/>
      <c r="X27" s="143"/>
      <c r="Y27" s="143"/>
      <c r="Z27" s="143"/>
      <c r="AA27" s="144"/>
    </row>
    <row r="28" ht="13.75" customHeight="1">
      <c r="A28" t="s" s="6">
        <v>560</v>
      </c>
      <c r="B28" t="s" s="32">
        <v>561</v>
      </c>
      <c r="C28" t="s" s="32">
        <v>125</v>
      </c>
      <c r="D28" s="7">
        <v>9</v>
      </c>
      <c r="E28" s="42">
        <v>46.925</v>
      </c>
      <c r="F28" s="42">
        <v>13.625</v>
      </c>
      <c r="G28" s="42">
        <v>15.575</v>
      </c>
      <c r="H28" s="42">
        <v>9.725</v>
      </c>
      <c r="I28" s="141">
        <v>0</v>
      </c>
      <c r="J28" s="42">
        <v>2.15</v>
      </c>
      <c r="K28" s="42">
        <v>20.8235294117647</v>
      </c>
      <c r="L28" s="141"/>
      <c r="M28" s="141"/>
      <c r="N28" s="141"/>
      <c r="O28" s="141"/>
      <c r="P28" s="141"/>
      <c r="Q28" s="141"/>
      <c r="R28" s="141"/>
      <c r="S28" s="42">
        <v>326.423529411765</v>
      </c>
      <c r="T28" s="142"/>
      <c r="U28" s="143"/>
      <c r="V28" s="143"/>
      <c r="W28" s="143"/>
      <c r="X28" s="143"/>
      <c r="Y28" s="143"/>
      <c r="Z28" s="143"/>
      <c r="AA28" s="144"/>
    </row>
    <row r="29" ht="13.75" customHeight="1">
      <c r="A29" t="s" s="6">
        <v>562</v>
      </c>
      <c r="B29" t="s" s="32">
        <v>563</v>
      </c>
      <c r="C29" t="s" s="32">
        <v>21</v>
      </c>
      <c r="D29" s="7">
        <v>9</v>
      </c>
      <c r="E29" s="42">
        <v>43.7</v>
      </c>
      <c r="F29" s="42">
        <v>15.25</v>
      </c>
      <c r="G29" s="42">
        <v>13.425</v>
      </c>
      <c r="H29" s="42">
        <v>9.525</v>
      </c>
      <c r="I29" s="141">
        <v>0.25</v>
      </c>
      <c r="J29" s="42">
        <v>2.15</v>
      </c>
      <c r="K29" s="42">
        <v>19.3882352941176</v>
      </c>
      <c r="L29" s="141"/>
      <c r="M29" s="141"/>
      <c r="N29" s="141"/>
      <c r="O29" s="141"/>
      <c r="P29" s="141"/>
      <c r="Q29" s="141"/>
      <c r="R29" s="141"/>
      <c r="S29" s="42">
        <v>318.735294117647</v>
      </c>
      <c r="T29" s="142"/>
      <c r="U29" s="143"/>
      <c r="V29" s="143"/>
      <c r="W29" s="143"/>
      <c r="X29" s="143"/>
      <c r="Y29" s="143"/>
      <c r="Z29" s="143"/>
      <c r="AA29" s="144"/>
    </row>
    <row r="30" ht="13.75" customHeight="1">
      <c r="A30" t="s" s="6">
        <v>564</v>
      </c>
      <c r="B30" t="s" s="32">
        <v>565</v>
      </c>
      <c r="C30" t="s" s="32">
        <v>106</v>
      </c>
      <c r="D30" s="7">
        <v>10</v>
      </c>
      <c r="E30" s="42">
        <v>44.725</v>
      </c>
      <c r="F30" s="42">
        <v>13.325</v>
      </c>
      <c r="G30" s="42">
        <v>14.025</v>
      </c>
      <c r="H30" s="42">
        <v>9.6</v>
      </c>
      <c r="I30" s="141">
        <v>0.25</v>
      </c>
      <c r="J30" s="42">
        <v>1.83333333333333</v>
      </c>
      <c r="K30" s="42">
        <v>23.2029411764706</v>
      </c>
      <c r="L30" s="141"/>
      <c r="M30" s="141"/>
      <c r="N30" s="141"/>
      <c r="O30" s="141"/>
      <c r="P30" s="141"/>
      <c r="Q30" s="141"/>
      <c r="R30" s="141"/>
      <c r="S30" s="42">
        <v>342.147058823529</v>
      </c>
      <c r="T30" s="142"/>
      <c r="U30" s="143"/>
      <c r="V30" s="143"/>
      <c r="W30" s="143"/>
      <c r="X30" s="143"/>
      <c r="Y30" s="143"/>
      <c r="Z30" s="143"/>
      <c r="AA30" s="144"/>
    </row>
    <row r="31" ht="13.75" customHeight="1">
      <c r="A31" t="s" s="6">
        <v>566</v>
      </c>
      <c r="B31" t="s" s="32">
        <v>567</v>
      </c>
      <c r="C31" t="s" s="32">
        <v>72</v>
      </c>
      <c r="D31" s="7">
        <v>11</v>
      </c>
      <c r="E31" s="42">
        <v>44.6</v>
      </c>
      <c r="F31" s="42">
        <v>12.125</v>
      </c>
      <c r="G31" s="42">
        <v>18.35</v>
      </c>
      <c r="H31" s="42">
        <v>10.275</v>
      </c>
      <c r="I31" s="141">
        <v>0</v>
      </c>
      <c r="J31" s="42">
        <v>1.96666666666667</v>
      </c>
      <c r="K31" s="42">
        <v>21.7205882352941</v>
      </c>
      <c r="L31" s="141"/>
      <c r="M31" s="141"/>
      <c r="N31" s="141"/>
      <c r="O31" s="141"/>
      <c r="P31" s="141"/>
      <c r="Q31" s="141"/>
      <c r="R31" s="141"/>
      <c r="S31" s="42">
        <v>330.232352941176</v>
      </c>
      <c r="T31" s="142"/>
      <c r="U31" s="143"/>
      <c r="V31" s="143"/>
      <c r="W31" s="143"/>
      <c r="X31" s="143"/>
      <c r="Y31" s="143"/>
      <c r="Z31" s="143"/>
      <c r="AA31" s="144"/>
    </row>
    <row r="32" ht="13.75" customHeight="1">
      <c r="A32" t="s" s="6">
        <v>568</v>
      </c>
      <c r="B32" t="s" s="32">
        <v>569</v>
      </c>
      <c r="C32" t="s" s="32">
        <v>117</v>
      </c>
      <c r="D32" s="7">
        <v>5</v>
      </c>
      <c r="E32" s="42">
        <v>41.725</v>
      </c>
      <c r="F32" s="42">
        <v>11.775</v>
      </c>
      <c r="G32" s="42">
        <v>12.65</v>
      </c>
      <c r="H32" s="42">
        <v>9.225</v>
      </c>
      <c r="I32" s="141">
        <v>0</v>
      </c>
      <c r="J32" s="42">
        <v>1.8</v>
      </c>
      <c r="K32" s="42">
        <v>23.7735294117647</v>
      </c>
      <c r="L32" s="141"/>
      <c r="M32" s="141"/>
      <c r="N32" s="141"/>
      <c r="O32" s="141"/>
      <c r="P32" s="141"/>
      <c r="Q32" s="141"/>
      <c r="R32" s="141"/>
      <c r="S32" s="42">
        <v>336.814705882353</v>
      </c>
      <c r="T32" s="142"/>
      <c r="U32" s="143"/>
      <c r="V32" s="143"/>
      <c r="W32" s="143"/>
      <c r="X32" s="143"/>
      <c r="Y32" s="143"/>
      <c r="Z32" s="143"/>
      <c r="AA32" s="144"/>
    </row>
    <row r="33" ht="13.75" customHeight="1">
      <c r="A33" t="s" s="6">
        <v>570</v>
      </c>
      <c r="B33" t="s" s="32">
        <v>571</v>
      </c>
      <c r="C33" t="s" s="32">
        <v>69</v>
      </c>
      <c r="D33" s="7">
        <v>14</v>
      </c>
      <c r="E33" s="42">
        <v>46.775</v>
      </c>
      <c r="F33" s="42">
        <v>12.35</v>
      </c>
      <c r="G33" s="42">
        <v>15.75</v>
      </c>
      <c r="H33" s="42">
        <v>9.949999999999999</v>
      </c>
      <c r="I33" s="141">
        <v>0.25</v>
      </c>
      <c r="J33" s="42">
        <v>1.83333333333333</v>
      </c>
      <c r="K33" s="42">
        <v>25.5411764705882</v>
      </c>
      <c r="L33" s="141"/>
      <c r="M33" s="141"/>
      <c r="N33" s="141"/>
      <c r="O33" s="141"/>
      <c r="P33" s="141"/>
      <c r="Q33" s="141"/>
      <c r="R33" s="141"/>
      <c r="S33" s="42">
        <v>337.417647058824</v>
      </c>
      <c r="T33" s="142"/>
      <c r="U33" s="143"/>
      <c r="V33" s="143"/>
      <c r="W33" s="143"/>
      <c r="X33" s="143"/>
      <c r="Y33" s="143"/>
      <c r="Z33" s="143"/>
      <c r="AA33" s="144"/>
    </row>
    <row r="34" ht="13.75" customHeight="1">
      <c r="A34" s="145"/>
      <c r="B34" s="146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1"/>
      <c r="T34" s="17"/>
      <c r="U34" s="17"/>
      <c r="V34" s="17"/>
      <c r="W34" s="17"/>
      <c r="X34" s="17"/>
      <c r="Y34" s="17"/>
      <c r="Z34" s="17"/>
      <c r="AA34" s="20"/>
    </row>
    <row r="35" ht="13.75" customHeight="1">
      <c r="A35" s="147"/>
      <c r="B35" s="53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98"/>
      <c r="S35" s="18"/>
      <c r="T35" s="17"/>
      <c r="U35" s="17"/>
      <c r="V35" s="17"/>
      <c r="W35" s="17"/>
      <c r="X35" s="17"/>
      <c r="Y35" s="17"/>
      <c r="Z35" s="17"/>
      <c r="AA35" s="20"/>
    </row>
    <row r="36" ht="13.75" customHeight="1">
      <c r="A36" s="147"/>
      <c r="B36" s="53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98"/>
      <c r="S36" s="18"/>
      <c r="T36" s="17"/>
      <c r="U36" s="17"/>
      <c r="V36" s="17"/>
      <c r="W36" s="17"/>
      <c r="X36" s="17"/>
      <c r="Y36" s="17"/>
      <c r="Z36" s="17"/>
      <c r="AA36" s="20"/>
    </row>
    <row r="37" ht="13.75" customHeight="1">
      <c r="A37" s="147"/>
      <c r="B37" s="5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98"/>
      <c r="S37" s="18"/>
      <c r="T37" s="17"/>
      <c r="U37" s="17"/>
      <c r="V37" s="17"/>
      <c r="W37" s="17"/>
      <c r="X37" s="17"/>
      <c r="Y37" s="17"/>
      <c r="Z37" s="17"/>
      <c r="AA37" s="20"/>
    </row>
    <row r="38" ht="13.75" customHeight="1">
      <c r="A38" s="147"/>
      <c r="B38" s="53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98"/>
      <c r="S38" s="18"/>
      <c r="T38" s="17"/>
      <c r="U38" s="17"/>
      <c r="V38" s="17"/>
      <c r="W38" s="17"/>
      <c r="X38" s="17"/>
      <c r="Y38" s="17"/>
      <c r="Z38" s="17"/>
      <c r="AA38" s="20"/>
    </row>
    <row r="39" ht="13.75" customHeight="1">
      <c r="A39" s="147"/>
      <c r="B39" s="5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98"/>
      <c r="S39" s="18"/>
      <c r="T39" s="17"/>
      <c r="U39" s="17"/>
      <c r="V39" s="17"/>
      <c r="W39" s="17"/>
      <c r="X39" s="17"/>
      <c r="Y39" s="17"/>
      <c r="Z39" s="17"/>
      <c r="AA39" s="20"/>
    </row>
    <row r="40" ht="13.75" customHeight="1">
      <c r="A40" s="147"/>
      <c r="B40" s="53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98"/>
      <c r="S40" s="18"/>
      <c r="T40" s="17"/>
      <c r="U40" s="17"/>
      <c r="V40" s="17"/>
      <c r="W40" s="17"/>
      <c r="X40" s="17"/>
      <c r="Y40" s="17"/>
      <c r="Z40" s="17"/>
      <c r="AA40" s="20"/>
    </row>
    <row r="41" ht="13.75" customHeight="1">
      <c r="A41" s="147"/>
      <c r="B41" s="53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98"/>
      <c r="S41" s="18"/>
      <c r="T41" s="17"/>
      <c r="U41" s="17"/>
      <c r="V41" s="17"/>
      <c r="W41" s="17"/>
      <c r="X41" s="17"/>
      <c r="Y41" s="17"/>
      <c r="Z41" s="17"/>
      <c r="AA41" s="20"/>
    </row>
    <row r="42" ht="13.75" customHeight="1">
      <c r="A42" s="147"/>
      <c r="B42" s="5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98"/>
      <c r="S42" s="18"/>
      <c r="T42" s="17"/>
      <c r="U42" s="17"/>
      <c r="V42" s="17"/>
      <c r="W42" s="17"/>
      <c r="X42" s="17"/>
      <c r="Y42" s="17"/>
      <c r="Z42" s="17"/>
      <c r="AA42" s="20"/>
    </row>
    <row r="43" ht="13.75" customHeight="1">
      <c r="A43" s="147"/>
      <c r="B43" s="5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98"/>
      <c r="S43" s="18"/>
      <c r="T43" s="17"/>
      <c r="U43" s="17"/>
      <c r="V43" s="17"/>
      <c r="W43" s="17"/>
      <c r="X43" s="17"/>
      <c r="Y43" s="17"/>
      <c r="Z43" s="17"/>
      <c r="AA43" s="20"/>
    </row>
    <row r="44" ht="13.75" customHeight="1">
      <c r="A44" s="147"/>
      <c r="B44" s="5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98"/>
      <c r="S44" s="18"/>
      <c r="T44" s="17"/>
      <c r="U44" s="17"/>
      <c r="V44" s="17"/>
      <c r="W44" s="17"/>
      <c r="X44" s="17"/>
      <c r="Y44" s="17"/>
      <c r="Z44" s="17"/>
      <c r="AA44" s="20"/>
    </row>
    <row r="45" ht="13.75" customHeight="1">
      <c r="A45" s="147"/>
      <c r="B45" s="5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98"/>
      <c r="S45" s="18"/>
      <c r="T45" s="17"/>
      <c r="U45" s="17"/>
      <c r="V45" s="17"/>
      <c r="W45" s="17"/>
      <c r="X45" s="17"/>
      <c r="Y45" s="17"/>
      <c r="Z45" s="17"/>
      <c r="AA45" s="20"/>
    </row>
    <row r="46" ht="13.75" customHeight="1">
      <c r="A46" s="147"/>
      <c r="B46" s="53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98"/>
      <c r="S46" s="18"/>
      <c r="T46" s="17"/>
      <c r="U46" s="17"/>
      <c r="V46" s="17"/>
      <c r="W46" s="17"/>
      <c r="X46" s="17"/>
      <c r="Y46" s="17"/>
      <c r="Z46" s="17"/>
      <c r="AA46" s="20"/>
    </row>
    <row r="47" ht="13.75" customHeight="1">
      <c r="A47" s="147"/>
      <c r="B47" s="53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98"/>
      <c r="S47" s="18"/>
      <c r="T47" s="17"/>
      <c r="U47" s="17"/>
      <c r="V47" s="17"/>
      <c r="W47" s="17"/>
      <c r="X47" s="17"/>
      <c r="Y47" s="17"/>
      <c r="Z47" s="17"/>
      <c r="AA47" s="20"/>
    </row>
    <row r="48" ht="13.75" customHeight="1">
      <c r="A48" s="147"/>
      <c r="B48" s="53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98"/>
      <c r="S48" s="18"/>
      <c r="T48" s="17"/>
      <c r="U48" s="17"/>
      <c r="V48" s="17"/>
      <c r="W48" s="17"/>
      <c r="X48" s="17"/>
      <c r="Y48" s="17"/>
      <c r="Z48" s="17"/>
      <c r="AA48" s="20"/>
    </row>
    <row r="49" ht="13.75" customHeight="1">
      <c r="A49" s="147"/>
      <c r="B49" s="5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98"/>
      <c r="S49" s="18"/>
      <c r="T49" s="17"/>
      <c r="U49" s="17"/>
      <c r="V49" s="17"/>
      <c r="W49" s="17"/>
      <c r="X49" s="17"/>
      <c r="Y49" s="17"/>
      <c r="Z49" s="17"/>
      <c r="AA49" s="20"/>
    </row>
    <row r="50" ht="13.75" customHeight="1">
      <c r="A50" s="147"/>
      <c r="B50" s="5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98"/>
      <c r="S50" s="18"/>
      <c r="T50" s="17"/>
      <c r="U50" s="17"/>
      <c r="V50" s="17"/>
      <c r="W50" s="17"/>
      <c r="X50" s="17"/>
      <c r="Y50" s="17"/>
      <c r="Z50" s="17"/>
      <c r="AA50" s="20"/>
    </row>
    <row r="51" ht="13.75" customHeight="1">
      <c r="A51" s="147"/>
      <c r="B51" s="5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98"/>
      <c r="S51" s="18"/>
      <c r="T51" s="17"/>
      <c r="U51" s="17"/>
      <c r="V51" s="17"/>
      <c r="W51" s="17"/>
      <c r="X51" s="17"/>
      <c r="Y51" s="17"/>
      <c r="Z51" s="17"/>
      <c r="AA51" s="20"/>
    </row>
    <row r="52" ht="13.75" customHeight="1">
      <c r="A52" s="147"/>
      <c r="B52" s="53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98"/>
      <c r="S52" s="18"/>
      <c r="T52" s="17"/>
      <c r="U52" s="17"/>
      <c r="V52" s="17"/>
      <c r="W52" s="17"/>
      <c r="X52" s="17"/>
      <c r="Y52" s="17"/>
      <c r="Z52" s="17"/>
      <c r="AA52" s="20"/>
    </row>
    <row r="53" ht="13.75" customHeight="1">
      <c r="A53" s="147"/>
      <c r="B53" s="53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98"/>
      <c r="S53" s="18"/>
      <c r="T53" s="17"/>
      <c r="U53" s="17"/>
      <c r="V53" s="17"/>
      <c r="W53" s="17"/>
      <c r="X53" s="17"/>
      <c r="Y53" s="17"/>
      <c r="Z53" s="17"/>
      <c r="AA53" s="20"/>
    </row>
    <row r="54" ht="13.75" customHeight="1">
      <c r="A54" s="147"/>
      <c r="B54" s="53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98"/>
      <c r="S54" s="18"/>
      <c r="T54" s="17"/>
      <c r="U54" s="17"/>
      <c r="V54" s="17"/>
      <c r="W54" s="17"/>
      <c r="X54" s="17"/>
      <c r="Y54" s="17"/>
      <c r="Z54" s="17"/>
      <c r="AA54" s="20"/>
    </row>
    <row r="55" ht="13.75" customHeight="1">
      <c r="A55" s="147"/>
      <c r="B55" s="53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98"/>
      <c r="S55" s="18"/>
      <c r="T55" s="17"/>
      <c r="U55" s="17"/>
      <c r="V55" s="17"/>
      <c r="W55" s="17"/>
      <c r="X55" s="17"/>
      <c r="Y55" s="17"/>
      <c r="Z55" s="17"/>
      <c r="AA55" s="20"/>
    </row>
    <row r="56" ht="13.75" customHeight="1">
      <c r="A56" s="147"/>
      <c r="B56" s="53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98"/>
      <c r="S56" s="18"/>
      <c r="T56" s="17"/>
      <c r="U56" s="17"/>
      <c r="V56" s="17"/>
      <c r="W56" s="17"/>
      <c r="X56" s="17"/>
      <c r="Y56" s="17"/>
      <c r="Z56" s="17"/>
      <c r="AA56" s="20"/>
    </row>
    <row r="57" ht="13.75" customHeight="1">
      <c r="A57" s="147"/>
      <c r="B57" s="53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98"/>
      <c r="S57" s="18"/>
      <c r="T57" s="17"/>
      <c r="U57" s="17"/>
      <c r="V57" s="17"/>
      <c r="W57" s="17"/>
      <c r="X57" s="17"/>
      <c r="Y57" s="17"/>
      <c r="Z57" s="17"/>
      <c r="AA57" s="20"/>
    </row>
    <row r="58" ht="13.75" customHeight="1">
      <c r="A58" s="147"/>
      <c r="B58" s="53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98"/>
      <c r="S58" s="18"/>
      <c r="T58" s="17"/>
      <c r="U58" s="17"/>
      <c r="V58" s="17"/>
      <c r="W58" s="17"/>
      <c r="X58" s="17"/>
      <c r="Y58" s="17"/>
      <c r="Z58" s="17"/>
      <c r="AA58" s="20"/>
    </row>
    <row r="59" ht="13.75" customHeight="1">
      <c r="A59" s="147"/>
      <c r="B59" s="5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98"/>
      <c r="S59" s="18"/>
      <c r="T59" s="17"/>
      <c r="U59" s="17"/>
      <c r="V59" s="17"/>
      <c r="W59" s="17"/>
      <c r="X59" s="17"/>
      <c r="Y59" s="17"/>
      <c r="Z59" s="17"/>
      <c r="AA59" s="20"/>
    </row>
    <row r="60" ht="13.75" customHeight="1">
      <c r="A60" s="147"/>
      <c r="B60" s="53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98"/>
      <c r="S60" s="18"/>
      <c r="T60" s="17"/>
      <c r="U60" s="17"/>
      <c r="V60" s="17"/>
      <c r="W60" s="17"/>
      <c r="X60" s="17"/>
      <c r="Y60" s="17"/>
      <c r="Z60" s="17"/>
      <c r="AA60" s="20"/>
    </row>
    <row r="61" ht="13.75" customHeight="1">
      <c r="A61" s="147"/>
      <c r="B61" s="53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98"/>
      <c r="S61" s="18"/>
      <c r="T61" s="17"/>
      <c r="U61" s="17"/>
      <c r="V61" s="17"/>
      <c r="W61" s="17"/>
      <c r="X61" s="17"/>
      <c r="Y61" s="17"/>
      <c r="Z61" s="17"/>
      <c r="AA61" s="20"/>
    </row>
    <row r="62" ht="13.75" customHeight="1">
      <c r="A62" s="147"/>
      <c r="B62" s="53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98"/>
      <c r="S62" s="18"/>
      <c r="T62" s="17"/>
      <c r="U62" s="17"/>
      <c r="V62" s="17"/>
      <c r="W62" s="17"/>
      <c r="X62" s="17"/>
      <c r="Y62" s="17"/>
      <c r="Z62" s="17"/>
      <c r="AA62" s="20"/>
    </row>
    <row r="63" ht="13.75" customHeight="1">
      <c r="A63" s="147"/>
      <c r="B63" s="53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98"/>
      <c r="S63" s="18"/>
      <c r="T63" s="17"/>
      <c r="U63" s="17"/>
      <c r="V63" s="17"/>
      <c r="W63" s="17"/>
      <c r="X63" s="17"/>
      <c r="Y63" s="17"/>
      <c r="Z63" s="17"/>
      <c r="AA63" s="20"/>
    </row>
    <row r="64" ht="13.75" customHeight="1">
      <c r="A64" s="147"/>
      <c r="B64" s="53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98"/>
      <c r="S64" s="18"/>
      <c r="T64" s="17"/>
      <c r="U64" s="17"/>
      <c r="V64" s="17"/>
      <c r="W64" s="17"/>
      <c r="X64" s="17"/>
      <c r="Y64" s="17"/>
      <c r="Z64" s="17"/>
      <c r="AA64" s="20"/>
    </row>
    <row r="65" ht="13.75" customHeight="1">
      <c r="A65" s="147"/>
      <c r="B65" s="53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98"/>
      <c r="S65" s="18"/>
      <c r="T65" s="17"/>
      <c r="U65" s="17"/>
      <c r="V65" s="17"/>
      <c r="W65" s="17"/>
      <c r="X65" s="17"/>
      <c r="Y65" s="17"/>
      <c r="Z65" s="17"/>
      <c r="AA65" s="20"/>
    </row>
    <row r="66" ht="13.75" customHeight="1">
      <c r="A66" s="148"/>
      <c r="B66" s="99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100"/>
      <c r="S66" s="23"/>
      <c r="T66" s="22"/>
      <c r="U66" s="22"/>
      <c r="V66" s="22"/>
      <c r="W66" s="22"/>
      <c r="X66" s="22"/>
      <c r="Y66" s="22"/>
      <c r="Z66" s="22"/>
      <c r="AA66" s="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1:AQ328"/>
  <sheetViews>
    <sheetView workbookViewId="0" showGridLines="0" defaultGridColor="1"/>
  </sheetViews>
  <sheetFormatPr defaultColWidth="5.8" defaultRowHeight="15" customHeight="1" outlineLevelRow="0" outlineLevelCol="0"/>
  <cols>
    <col min="1" max="1" width="3.60156" style="149" customWidth="1"/>
    <col min="2" max="2" width="5" style="149" customWidth="1"/>
    <col min="3" max="3" width="27.6016" style="149" customWidth="1"/>
    <col min="4" max="4" width="5.21094" style="149" customWidth="1"/>
    <col min="5" max="5" width="4.21094" style="149" customWidth="1"/>
    <col min="6" max="6" width="7.8125" style="149" customWidth="1"/>
    <col min="7" max="7" width="5.8125" style="149" customWidth="1"/>
    <col min="8" max="8" width="4.21094" style="149" customWidth="1"/>
    <col min="9" max="9" width="6.42188" style="149" customWidth="1"/>
    <col min="10" max="10" width="22.2109" style="149" customWidth="1"/>
    <col min="11" max="11" width="5.21094" style="149" customWidth="1"/>
    <col min="12" max="12" width="4.21094" style="149" customWidth="1"/>
    <col min="13" max="13" width="7.8125" style="149" customWidth="1"/>
    <col min="14" max="14" width="5.8125" style="149" customWidth="1"/>
    <col min="15" max="15" width="4.21094" style="149" customWidth="1"/>
    <col min="16" max="16" width="7.21094" style="149" customWidth="1"/>
    <col min="17" max="17" width="25.6016" style="149" customWidth="1"/>
    <col min="18" max="18" width="5.21094" style="149" customWidth="1"/>
    <col min="19" max="19" width="4.21094" style="149" customWidth="1"/>
    <col min="20" max="20" width="7.8125" style="149" customWidth="1"/>
    <col min="21" max="21" width="5.8125" style="149" customWidth="1"/>
    <col min="22" max="22" width="3.60156" style="149" customWidth="1"/>
    <col min="23" max="23" width="6" style="149" customWidth="1"/>
    <col min="24" max="24" width="21.4219" style="149" customWidth="1"/>
    <col min="25" max="25" width="5.21094" style="149" customWidth="1"/>
    <col min="26" max="26" width="4.21094" style="149" customWidth="1"/>
    <col min="27" max="27" width="7.8125" style="149" customWidth="1"/>
    <col min="28" max="28" width="5.8125" style="149" customWidth="1"/>
    <col min="29" max="29" width="3.60156" style="149" customWidth="1"/>
    <col min="30" max="30" width="7.42188" style="149" customWidth="1"/>
    <col min="31" max="31" width="26.6016" style="149" customWidth="1"/>
    <col min="32" max="32" width="4.21094" style="149" customWidth="1"/>
    <col min="33" max="33" width="7.8125" style="149" customWidth="1"/>
    <col min="34" max="34" width="5.8125" style="149" customWidth="1"/>
    <col min="35" max="35" width="4.60156" style="149" customWidth="1"/>
    <col min="36" max="36" width="4.21094" style="149" customWidth="1"/>
    <col min="37" max="37" width="7.60156" style="149" customWidth="1"/>
    <col min="38" max="38" width="25.6016" style="149" customWidth="1"/>
    <col min="39" max="39" width="7.42188" style="149" customWidth="1"/>
    <col min="40" max="40" width="5.21094" style="149" customWidth="1"/>
    <col min="41" max="41" width="4.21094" style="149" customWidth="1"/>
    <col min="42" max="42" width="7.8125" style="149" customWidth="1"/>
    <col min="43" max="43" width="5.8125" style="149" customWidth="1"/>
    <col min="44" max="16384" width="5.8125" style="149" customWidth="1"/>
  </cols>
  <sheetData>
    <row r="1" ht="13.75" customHeight="1">
      <c r="A1" s="150"/>
      <c r="B1" t="s" s="151">
        <v>572</v>
      </c>
      <c r="C1" s="152"/>
      <c r="D1" s="152"/>
      <c r="E1" s="152"/>
      <c r="F1" s="152"/>
      <c r="G1" s="37"/>
      <c r="H1" s="152"/>
      <c r="I1" s="152"/>
      <c r="J1" s="152"/>
      <c r="K1" s="152"/>
      <c r="L1" s="152"/>
      <c r="M1" s="152"/>
      <c r="N1" s="37"/>
      <c r="O1" s="152"/>
      <c r="P1" s="152"/>
      <c r="Q1" s="152"/>
      <c r="R1" s="152"/>
      <c r="S1" s="152"/>
      <c r="T1" s="152"/>
      <c r="U1" s="37"/>
      <c r="V1" s="152"/>
      <c r="W1" s="152"/>
      <c r="X1" s="152"/>
      <c r="Y1" s="152"/>
      <c r="Z1" s="152"/>
      <c r="AA1" s="152"/>
      <c r="AB1" s="37"/>
      <c r="AC1" s="152"/>
      <c r="AD1" s="152"/>
      <c r="AE1" s="152"/>
      <c r="AF1" s="152"/>
      <c r="AG1" s="152"/>
      <c r="AH1" s="37"/>
      <c r="AI1" s="153"/>
      <c r="AJ1" s="153"/>
      <c r="AK1" s="153"/>
      <c r="AL1" s="153"/>
      <c r="AM1" s="153"/>
      <c r="AN1" s="153"/>
      <c r="AO1" s="153"/>
      <c r="AP1" s="153"/>
      <c r="AQ1" s="154"/>
    </row>
    <row r="2" ht="13.75" customHeight="1">
      <c r="A2" t="s" s="155">
        <v>0</v>
      </c>
      <c r="B2" t="s" s="156">
        <v>573</v>
      </c>
      <c r="C2" t="s" s="156">
        <v>358</v>
      </c>
      <c r="D2" t="s" s="156">
        <v>2</v>
      </c>
      <c r="E2" t="s" s="156">
        <v>3</v>
      </c>
      <c r="F2" t="s" s="157">
        <v>574</v>
      </c>
      <c r="G2" s="44"/>
      <c r="H2" t="s" s="155">
        <v>0</v>
      </c>
      <c r="I2" t="s" s="156">
        <v>575</v>
      </c>
      <c r="J2" t="s" s="156">
        <v>358</v>
      </c>
      <c r="K2" t="s" s="156">
        <v>2</v>
      </c>
      <c r="L2" t="s" s="156">
        <v>3</v>
      </c>
      <c r="M2" t="s" s="157">
        <v>574</v>
      </c>
      <c r="N2" s="44"/>
      <c r="O2" t="s" s="155">
        <v>0</v>
      </c>
      <c r="P2" t="s" s="156">
        <v>576</v>
      </c>
      <c r="Q2" t="s" s="156">
        <v>358</v>
      </c>
      <c r="R2" t="s" s="156">
        <v>2</v>
      </c>
      <c r="S2" t="s" s="156">
        <v>3</v>
      </c>
      <c r="T2" t="s" s="157">
        <v>574</v>
      </c>
      <c r="U2" s="44"/>
      <c r="V2" t="s" s="155">
        <v>0</v>
      </c>
      <c r="W2" t="s" s="156">
        <v>577</v>
      </c>
      <c r="X2" t="s" s="156">
        <v>358</v>
      </c>
      <c r="Y2" t="s" s="156">
        <v>2</v>
      </c>
      <c r="Z2" t="s" s="156">
        <v>3</v>
      </c>
      <c r="AA2" t="s" s="157">
        <v>574</v>
      </c>
      <c r="AB2" s="44"/>
      <c r="AC2" t="s" s="155">
        <v>0</v>
      </c>
      <c r="AD2" t="s" s="156">
        <v>578</v>
      </c>
      <c r="AE2" t="s" s="156">
        <v>358</v>
      </c>
      <c r="AF2" t="s" s="156">
        <v>3</v>
      </c>
      <c r="AG2" t="s" s="157">
        <v>574</v>
      </c>
      <c r="AH2" s="158"/>
      <c r="AI2" t="s" s="159">
        <v>359</v>
      </c>
      <c r="AJ2" t="s" s="160">
        <v>0</v>
      </c>
      <c r="AK2" t="s" s="160">
        <v>579</v>
      </c>
      <c r="AL2" t="s" s="160">
        <v>358</v>
      </c>
      <c r="AM2" t="s" s="160">
        <v>580</v>
      </c>
      <c r="AN2" t="s" s="160">
        <v>2</v>
      </c>
      <c r="AO2" t="s" s="160">
        <v>3</v>
      </c>
      <c r="AP2" t="s" s="161">
        <v>574</v>
      </c>
      <c r="AQ2" s="162"/>
    </row>
    <row r="3" ht="13.75" customHeight="1">
      <c r="A3" s="7">
        <f>_xlfn.IFERROR(RANK(F3:F3,F3:F102)+COUNTIF($F$3:F3,F3)-1,"")</f>
        <v>13</v>
      </c>
      <c r="B3" s="163">
        <v>1</v>
      </c>
      <c r="C3" t="s" s="32">
        <v>64</v>
      </c>
      <c r="D3" t="s" s="32">
        <v>41</v>
      </c>
      <c r="E3" s="163">
        <v>11</v>
      </c>
      <c r="F3" s="42">
        <v>308.033979653260</v>
      </c>
      <c r="G3" s="44"/>
      <c r="H3" s="163">
        <f>_xlfn.IFERROR(RANK(M3:M3,M3:M177)+COUNTIF($M$3:M3,M3)-1,"")</f>
        <v>20</v>
      </c>
      <c r="I3" s="163">
        <v>1</v>
      </c>
      <c r="J3" t="s" s="32">
        <v>109</v>
      </c>
      <c r="K3" t="s" s="32">
        <v>41</v>
      </c>
      <c r="L3" s="163">
        <v>11</v>
      </c>
      <c r="M3" s="42">
        <v>191.743520011453</v>
      </c>
      <c r="N3" s="44"/>
      <c r="O3" s="163">
        <f>_xlfn.IFERROR(RANK(T3:T3,T3:T227)+COUNTIF($T$3:T3,T3)-1,"")</f>
        <v>20</v>
      </c>
      <c r="P3" s="163">
        <v>1</v>
      </c>
      <c r="Q3" t="s" s="32">
        <v>66</v>
      </c>
      <c r="R3" t="s" s="32">
        <v>41</v>
      </c>
      <c r="S3" s="163">
        <v>11</v>
      </c>
      <c r="T3" s="42">
        <v>196.128220490580</v>
      </c>
      <c r="U3" s="44"/>
      <c r="V3" s="163">
        <f>_xlfn.IFERROR(RANK(AA3:AA3,AA3:AA102)+COUNTIF($AA$3:AA3,AA3)-1,"")</f>
        <v>5</v>
      </c>
      <c r="W3" s="163">
        <v>1</v>
      </c>
      <c r="X3" t="s" s="32">
        <v>40</v>
      </c>
      <c r="Y3" t="s" s="32">
        <v>41</v>
      </c>
      <c r="Z3" s="163">
        <v>11</v>
      </c>
      <c r="AA3" s="42">
        <v>170.052371211586</v>
      </c>
      <c r="AB3" s="44"/>
      <c r="AC3" s="163">
        <f>_xlfn.IFERROR(RANK(AG3:AG3,AG3:AG34,0),"")</f>
        <v>31</v>
      </c>
      <c r="AD3" s="163">
        <v>1</v>
      </c>
      <c r="AE3" t="s" s="32">
        <v>509</v>
      </c>
      <c r="AF3" s="163">
        <v>11</v>
      </c>
      <c r="AG3" s="42">
        <v>97.05</v>
      </c>
      <c r="AH3" s="158"/>
      <c r="AI3" t="s" s="164">
        <v>385</v>
      </c>
      <c r="AJ3" s="165">
        <f>_xlfn.IFERROR(RANK(AP3:AP3,AP3:AP327)+COUNTIF($AP$3:AP3,AP3)-1,"")</f>
        <v>44</v>
      </c>
      <c r="AK3" s="165">
        <v>1</v>
      </c>
      <c r="AL3" t="s" s="164">
        <v>40</v>
      </c>
      <c r="AM3" t="s" s="164">
        <v>581</v>
      </c>
      <c r="AN3" t="s" s="164">
        <v>41</v>
      </c>
      <c r="AO3" s="165">
        <v>11</v>
      </c>
      <c r="AP3" s="166">
        <v>170.052371211586</v>
      </c>
      <c r="AQ3" s="162"/>
    </row>
    <row r="4" ht="13.75" customHeight="1">
      <c r="A4" s="7">
        <f>_xlfn.IFERROR(RANK(F4:F4,F3:F102)+COUNTIF($F$3:F4,F4)-1,"")</f>
        <v>40</v>
      </c>
      <c r="B4" s="163">
        <v>2</v>
      </c>
      <c r="C4" t="s" s="32">
        <v>582</v>
      </c>
      <c r="D4" t="s" s="32">
        <v>41</v>
      </c>
      <c r="E4" s="163">
        <v>11</v>
      </c>
      <c r="F4" s="42">
        <v>16.4626849034601</v>
      </c>
      <c r="G4" s="44"/>
      <c r="H4" s="163">
        <f>_xlfn.IFERROR(RANK(M4:M4,M3:M177)+COUNTIF($M$3:M4,M4)-1,"")</f>
        <v>44</v>
      </c>
      <c r="I4" s="163">
        <v>2</v>
      </c>
      <c r="J4" t="s" s="32">
        <v>231</v>
      </c>
      <c r="K4" t="s" s="32">
        <v>41</v>
      </c>
      <c r="L4" s="163">
        <v>11</v>
      </c>
      <c r="M4" s="42">
        <v>119.912876317897</v>
      </c>
      <c r="N4" s="44"/>
      <c r="O4" s="163">
        <f>_xlfn.IFERROR(RANK(T4:T4,T3:T227)+COUNTIF($T$3:T4,T4)-1,"")</f>
        <v>74</v>
      </c>
      <c r="P4" s="163">
        <v>2</v>
      </c>
      <c r="Q4" t="s" s="32">
        <v>281</v>
      </c>
      <c r="R4" t="s" s="32">
        <v>41</v>
      </c>
      <c r="S4" s="163">
        <v>11</v>
      </c>
      <c r="T4" s="42">
        <v>109.270770061950</v>
      </c>
      <c r="U4" s="44"/>
      <c r="V4" s="163">
        <f>_xlfn.IFERROR(RANK(AA4:AA4,AA3:AA102)+COUNTIF($AA$3:AA4,AA4)-1,"")</f>
        <v>79</v>
      </c>
      <c r="W4" s="163">
        <v>2</v>
      </c>
      <c r="X4" t="s" s="32">
        <v>583</v>
      </c>
      <c r="Y4" t="s" s="32">
        <v>41</v>
      </c>
      <c r="Z4" s="163">
        <v>11</v>
      </c>
      <c r="AA4" s="42">
        <v>7.35773617342006</v>
      </c>
      <c r="AB4" s="44"/>
      <c r="AC4" s="163">
        <f>_xlfn.IFERROR(RANK(AG4:AG4,AG3:AG34,0),"")</f>
        <v>26</v>
      </c>
      <c r="AD4" s="163">
        <v>2</v>
      </c>
      <c r="AE4" t="s" s="32">
        <v>511</v>
      </c>
      <c r="AF4" s="163">
        <v>12</v>
      </c>
      <c r="AG4" s="42">
        <v>100.6</v>
      </c>
      <c r="AH4" s="158"/>
      <c r="AI4" t="s" s="164">
        <v>385</v>
      </c>
      <c r="AJ4" s="165">
        <f>_xlfn.IFERROR(RANK(AP4:AP4,AP3:AP327)+COUNTIF($AP$3:AP4,AP4)-1,"")</f>
        <v>250</v>
      </c>
      <c r="AK4" s="165">
        <v>2</v>
      </c>
      <c r="AL4" t="s" s="164">
        <v>583</v>
      </c>
      <c r="AM4" t="s" s="164">
        <v>584</v>
      </c>
      <c r="AN4" t="s" s="164">
        <v>41</v>
      </c>
      <c r="AO4" s="165">
        <v>11</v>
      </c>
      <c r="AP4" s="166">
        <v>7.35773617342006</v>
      </c>
      <c r="AQ4" s="162"/>
    </row>
    <row r="5" ht="13.75" customHeight="1">
      <c r="A5" s="7">
        <f>_xlfn.IFERROR(RANK(F5:F5,F3:F102)+COUNTIF($F$3:F5,F5)-1,"")</f>
        <v>18</v>
      </c>
      <c r="B5" s="163">
        <v>3</v>
      </c>
      <c r="C5" t="s" s="32">
        <v>103</v>
      </c>
      <c r="D5" t="s" s="32">
        <v>44</v>
      </c>
      <c r="E5" s="163">
        <v>12</v>
      </c>
      <c r="F5" s="42">
        <v>292.722184060028</v>
      </c>
      <c r="G5" s="44"/>
      <c r="H5" s="163">
        <f>_xlfn.IFERROR(RANK(M5:M5,M3:M177)+COUNTIF($M$3:M5,M5)-1,"")</f>
        <v>101</v>
      </c>
      <c r="I5" s="163">
        <v>3</v>
      </c>
      <c r="J5" t="s" s="32">
        <v>585</v>
      </c>
      <c r="K5" t="s" s="32">
        <v>41</v>
      </c>
      <c r="L5" s="163">
        <v>11</v>
      </c>
      <c r="M5" s="42">
        <v>11.8243816216332</v>
      </c>
      <c r="N5" s="44"/>
      <c r="O5" s="163">
        <f>_xlfn.IFERROR(RANK(T5:T5,T3:T227)+COUNTIF($T$3:T5,T5)-1,"")</f>
        <v>72</v>
      </c>
      <c r="P5" s="163">
        <v>3</v>
      </c>
      <c r="Q5" t="s" s="32">
        <v>279</v>
      </c>
      <c r="R5" t="s" s="32">
        <v>41</v>
      </c>
      <c r="S5" s="163">
        <v>11</v>
      </c>
      <c r="T5" s="42">
        <v>114.913145860954</v>
      </c>
      <c r="U5" s="44"/>
      <c r="V5" s="163">
        <f>_xlfn.IFERROR(RANK(AA5:AA5,AA3:AA102)+COUNTIF($AA$3:AA5,AA5)-1,"")</f>
        <v>60</v>
      </c>
      <c r="W5" s="163">
        <v>3</v>
      </c>
      <c r="X5" t="s" s="32">
        <v>586</v>
      </c>
      <c r="Y5" t="s" s="32">
        <v>41</v>
      </c>
      <c r="Z5" s="163">
        <v>11</v>
      </c>
      <c r="AA5" s="42">
        <v>18.3317030378239</v>
      </c>
      <c r="AB5" s="44"/>
      <c r="AC5" s="163">
        <f>_xlfn.IFERROR(RANK(AG5:AG5,AG3:AG34,0),"")</f>
        <v>2</v>
      </c>
      <c r="AD5" s="163">
        <v>3</v>
      </c>
      <c r="AE5" t="s" s="32">
        <v>513</v>
      </c>
      <c r="AF5" s="163">
        <v>14</v>
      </c>
      <c r="AG5" s="42">
        <v>117.275</v>
      </c>
      <c r="AH5" s="158"/>
      <c r="AI5" t="s" s="164">
        <v>385</v>
      </c>
      <c r="AJ5" s="165">
        <f>_xlfn.IFERROR(RANK(AP5:AP5,AP3:AP327)+COUNTIF($AP$3:AP5,AP5)-1,"")</f>
        <v>202</v>
      </c>
      <c r="AK5" s="165">
        <v>3</v>
      </c>
      <c r="AL5" t="s" s="164">
        <v>586</v>
      </c>
      <c r="AM5" t="s" s="164">
        <v>587</v>
      </c>
      <c r="AN5" t="s" s="164">
        <v>41</v>
      </c>
      <c r="AO5" s="165">
        <v>11</v>
      </c>
      <c r="AP5" s="166">
        <v>18.3317030378239</v>
      </c>
      <c r="AQ5" s="162"/>
    </row>
    <row r="6" ht="13.75" customHeight="1">
      <c r="A6" s="7">
        <f>_xlfn.IFERROR(RANK(F6:F6,F3:F102)+COUNTIF($F$3:F6,F6)-1,"")</f>
        <v>52</v>
      </c>
      <c r="B6" s="163">
        <v>4</v>
      </c>
      <c r="C6" t="s" s="32">
        <v>588</v>
      </c>
      <c r="D6" t="s" s="32">
        <v>44</v>
      </c>
      <c r="E6" s="163">
        <v>12</v>
      </c>
      <c r="F6" s="42">
        <v>6.374182807008</v>
      </c>
      <c r="G6" s="44"/>
      <c r="H6" s="163">
        <f>_xlfn.IFERROR(RANK(M6:M6,M3:M177)+COUNTIF($M$3:M6,M6)-1,"")</f>
        <v>103</v>
      </c>
      <c r="I6" s="163">
        <v>4</v>
      </c>
      <c r="J6" t="s" s="32">
        <v>322</v>
      </c>
      <c r="K6" t="s" s="32">
        <v>41</v>
      </c>
      <c r="L6" s="163">
        <v>11</v>
      </c>
      <c r="M6" s="42">
        <v>10.4543076771</v>
      </c>
      <c r="N6" s="44"/>
      <c r="O6" s="163">
        <f>_xlfn.IFERROR(RANK(T6:T6,T3:T227)+COUNTIF($T$3:T6,T6)-1,"")</f>
        <v>117</v>
      </c>
      <c r="P6" s="163">
        <v>4</v>
      </c>
      <c r="Q6" t="s" s="32">
        <v>349</v>
      </c>
      <c r="R6" t="s" s="32">
        <v>41</v>
      </c>
      <c r="S6" s="163">
        <v>11</v>
      </c>
      <c r="T6" s="42">
        <v>34.4919758646003</v>
      </c>
      <c r="U6" s="44"/>
      <c r="V6" s="163">
        <f>_xlfn.IFERROR(RANK(AA6:AA6,AA3:AA102)+COUNTIF($AA$3:AA6,AA6)-1,"")</f>
        <v>4</v>
      </c>
      <c r="W6" s="163">
        <v>4</v>
      </c>
      <c r="X6" t="s" s="32">
        <v>51</v>
      </c>
      <c r="Y6" t="s" s="32">
        <v>44</v>
      </c>
      <c r="Z6" s="163">
        <v>12</v>
      </c>
      <c r="AA6" s="42">
        <v>177.629089570733</v>
      </c>
      <c r="AB6" s="44"/>
      <c r="AC6" s="163">
        <f>_xlfn.IFERROR(RANK(AG6:AG6,AG3:AG34,0),"")</f>
        <v>6</v>
      </c>
      <c r="AD6" s="163">
        <v>4</v>
      </c>
      <c r="AE6" t="s" s="32">
        <v>515</v>
      </c>
      <c r="AF6" s="163">
        <v>12</v>
      </c>
      <c r="AG6" s="42">
        <v>113.475</v>
      </c>
      <c r="AH6" s="158"/>
      <c r="AI6" t="s" s="164">
        <v>385</v>
      </c>
      <c r="AJ6" s="165">
        <f>_xlfn.IFERROR(RANK(AP6:AP6,AP3:AP327)+COUNTIF($AP$3:AP6,AP6)-1,"")</f>
        <v>36</v>
      </c>
      <c r="AK6" s="165">
        <v>4</v>
      </c>
      <c r="AL6" t="s" s="164">
        <v>51</v>
      </c>
      <c r="AM6" t="s" s="164">
        <v>589</v>
      </c>
      <c r="AN6" t="s" s="164">
        <v>44</v>
      </c>
      <c r="AO6" s="165">
        <v>12</v>
      </c>
      <c r="AP6" s="166">
        <v>177.629089570733</v>
      </c>
      <c r="AQ6" s="162"/>
    </row>
    <row r="7" ht="13.75" customHeight="1">
      <c r="A7" s="7">
        <f>_xlfn.IFERROR(RANK(F7:F7,F3:F102)+COUNTIF($F$3:F7,F7)-1,"")</f>
        <v>3</v>
      </c>
      <c r="B7" s="163">
        <v>5</v>
      </c>
      <c r="C7" t="s" s="32">
        <v>34</v>
      </c>
      <c r="D7" t="s" s="32">
        <v>35</v>
      </c>
      <c r="E7" s="163">
        <v>14</v>
      </c>
      <c r="F7" s="42">
        <v>370.846524874738</v>
      </c>
      <c r="G7" s="44"/>
      <c r="H7" s="163">
        <f>_xlfn.IFERROR(RANK(M7:M7,M3:M177)+COUNTIF($M$3:M7,M7)-1,"")</f>
        <v>4</v>
      </c>
      <c r="I7" s="163">
        <v>5</v>
      </c>
      <c r="J7" t="s" s="32">
        <v>43</v>
      </c>
      <c r="K7" t="s" s="32">
        <v>44</v>
      </c>
      <c r="L7" s="163">
        <v>12</v>
      </c>
      <c r="M7" s="42">
        <v>245.645076712665</v>
      </c>
      <c r="N7" s="44"/>
      <c r="O7" s="163">
        <f>_xlfn.IFERROR(RANK(T7:T7,T3:T227)+COUNTIF($T$3:T7,T7)-1,"")</f>
        <v>149</v>
      </c>
      <c r="P7" s="163">
        <v>5</v>
      </c>
      <c r="Q7" t="s" s="32">
        <v>590</v>
      </c>
      <c r="R7" t="s" s="32">
        <v>41</v>
      </c>
      <c r="S7" s="163">
        <v>11</v>
      </c>
      <c r="T7" s="42">
        <v>14.9644851933984</v>
      </c>
      <c r="U7" s="44"/>
      <c r="V7" s="163">
        <f>_xlfn.IFERROR(RANK(AA7:AA7,AA3:AA102)+COUNTIF($AA$3:AA7,AA7)-1,"")</f>
        <v>50</v>
      </c>
      <c r="W7" s="163">
        <v>5</v>
      </c>
      <c r="X7" t="s" s="32">
        <v>591</v>
      </c>
      <c r="Y7" t="s" s="32">
        <v>44</v>
      </c>
      <c r="Z7" s="163">
        <v>12</v>
      </c>
      <c r="AA7" s="42">
        <v>27.7144802916412</v>
      </c>
      <c r="AB7" s="44"/>
      <c r="AC7" s="163">
        <f>_xlfn.IFERROR(RANK(AG7:AG7,AG3:AG34,0),"")</f>
        <v>32</v>
      </c>
      <c r="AD7" s="163">
        <v>5</v>
      </c>
      <c r="AE7" t="s" s="32">
        <v>517</v>
      </c>
      <c r="AF7" s="163">
        <v>11</v>
      </c>
      <c r="AG7" s="42">
        <v>94.75</v>
      </c>
      <c r="AH7" s="158"/>
      <c r="AI7" t="s" s="164">
        <v>385</v>
      </c>
      <c r="AJ7" s="165">
        <f>_xlfn.IFERROR(RANK(AP7:AP7,AP3:AP327)+COUNTIF($AP$3:AP7,AP7)-1,"")</f>
        <v>177</v>
      </c>
      <c r="AK7" s="165">
        <v>5</v>
      </c>
      <c r="AL7" t="s" s="164">
        <v>591</v>
      </c>
      <c r="AM7" t="s" s="164">
        <v>592</v>
      </c>
      <c r="AN7" t="s" s="164">
        <v>44</v>
      </c>
      <c r="AO7" s="165">
        <v>12</v>
      </c>
      <c r="AP7" s="166">
        <v>27.7144802916412</v>
      </c>
      <c r="AQ7" s="162"/>
    </row>
    <row r="8" ht="13.75" customHeight="1">
      <c r="A8" s="7">
        <f>_xlfn.IFERROR(RANK(F8:F8,F3:F102)+COUNTIF($F$3:F8,F8)-1,"")</f>
        <v>46</v>
      </c>
      <c r="B8" s="163">
        <v>6</v>
      </c>
      <c r="C8" t="s" s="32">
        <v>593</v>
      </c>
      <c r="D8" t="s" s="32">
        <v>35</v>
      </c>
      <c r="E8" s="163">
        <v>14</v>
      </c>
      <c r="F8" s="42">
        <v>11.6324912940207</v>
      </c>
      <c r="G8" s="44"/>
      <c r="H8" s="163">
        <f>_xlfn.IFERROR(RANK(M8:M8,M3:M177)+COUNTIF($M$3:M8,M8)-1,"")</f>
        <v>46</v>
      </c>
      <c r="I8" s="163">
        <v>6</v>
      </c>
      <c r="J8" t="s" s="32">
        <v>207</v>
      </c>
      <c r="K8" t="s" s="32">
        <v>44</v>
      </c>
      <c r="L8" s="163">
        <v>12</v>
      </c>
      <c r="M8" s="42">
        <v>116.022294551557</v>
      </c>
      <c r="N8" s="44"/>
      <c r="O8" s="163">
        <f>_xlfn.IFERROR(RANK(T8:T8,T3:T227)+COUNTIF($T$3:T8,T8)-1,"")</f>
        <v>164</v>
      </c>
      <c r="P8" s="163">
        <v>6</v>
      </c>
      <c r="Q8" t="s" s="32">
        <v>594</v>
      </c>
      <c r="R8" t="s" s="32">
        <v>41</v>
      </c>
      <c r="S8" s="163">
        <v>11</v>
      </c>
      <c r="T8" s="42">
        <v>9.377240640285001</v>
      </c>
      <c r="U8" s="44"/>
      <c r="V8" s="163">
        <f>_xlfn.IFERROR(RANK(AA8:AA8,AA3:AA102)+COUNTIF($AA$3:AA8,AA8)-1,"")</f>
        <v>3</v>
      </c>
      <c r="W8" s="163">
        <v>6</v>
      </c>
      <c r="X8" t="s" s="32">
        <v>46</v>
      </c>
      <c r="Y8" t="s" s="32">
        <v>35</v>
      </c>
      <c r="Z8" s="163">
        <v>14</v>
      </c>
      <c r="AA8" s="42">
        <v>182.292984965359</v>
      </c>
      <c r="AB8" s="44"/>
      <c r="AC8" s="163">
        <f>_xlfn.IFERROR(RANK(AG8:AG8,AG3:AG34,0),"")</f>
        <v>29</v>
      </c>
      <c r="AD8" s="163">
        <v>6</v>
      </c>
      <c r="AE8" t="s" s="32">
        <v>519</v>
      </c>
      <c r="AF8" s="163">
        <v>7</v>
      </c>
      <c r="AG8" s="42">
        <v>99.5</v>
      </c>
      <c r="AH8" s="158"/>
      <c r="AI8" t="s" s="164">
        <v>385</v>
      </c>
      <c r="AJ8" s="165">
        <f>_xlfn.IFERROR(RANK(AP8:AP8,AP3:AP327)+COUNTIF($AP$3:AP8,AP8)-1,"")</f>
        <v>33</v>
      </c>
      <c r="AK8" s="165">
        <v>6</v>
      </c>
      <c r="AL8" t="s" s="164">
        <v>46</v>
      </c>
      <c r="AM8" t="s" s="164">
        <v>595</v>
      </c>
      <c r="AN8" t="s" s="164">
        <v>35</v>
      </c>
      <c r="AO8" s="165">
        <v>14</v>
      </c>
      <c r="AP8" s="166">
        <v>182.292984965359</v>
      </c>
      <c r="AQ8" s="162"/>
    </row>
    <row r="9" ht="13.75" customHeight="1">
      <c r="A9" s="7">
        <f>_xlfn.IFERROR(RANK(F9:F9,F3:F102)+COUNTIF($F$3:F9,F9)-1,"")</f>
        <v>1</v>
      </c>
      <c r="B9" s="163">
        <v>7</v>
      </c>
      <c r="C9" t="s" s="32">
        <v>26</v>
      </c>
      <c r="D9" t="s" s="32">
        <v>27</v>
      </c>
      <c r="E9" s="163">
        <v>12</v>
      </c>
      <c r="F9" s="42">
        <v>396.356442942446</v>
      </c>
      <c r="G9" s="44"/>
      <c r="H9" s="163">
        <f>_xlfn.IFERROR(RANK(M9:M9,M3:M177)+COUNTIF($M$3:M9,M9)-1,"")</f>
        <v>82</v>
      </c>
      <c r="I9" s="163">
        <v>7</v>
      </c>
      <c r="J9" t="s" s="32">
        <v>596</v>
      </c>
      <c r="K9" t="s" s="32">
        <v>44</v>
      </c>
      <c r="L9" s="163">
        <v>12</v>
      </c>
      <c r="M9" s="42">
        <v>25.9144175968983</v>
      </c>
      <c r="N9" s="44"/>
      <c r="O9" s="163">
        <f>_xlfn.IFERROR(RANK(T9:T9,T3:T227)+COUNTIF($T$3:T9,T9)-1,"")</f>
        <v>17</v>
      </c>
      <c r="P9" s="163">
        <v>7</v>
      </c>
      <c r="Q9" t="s" s="32">
        <v>95</v>
      </c>
      <c r="R9" t="s" s="32">
        <v>44</v>
      </c>
      <c r="S9" s="163">
        <v>12</v>
      </c>
      <c r="T9" s="42">
        <v>198.049288134298</v>
      </c>
      <c r="U9" s="44"/>
      <c r="V9" s="163">
        <f>_xlfn.IFERROR(RANK(AA9:AA9,AA3:AA102)+COUNTIF($AA$3:AA9,AA9)-1,"")</f>
        <v>26</v>
      </c>
      <c r="W9" s="163">
        <v>7</v>
      </c>
      <c r="X9" t="s" s="32">
        <v>152</v>
      </c>
      <c r="Y9" t="s" s="32">
        <v>35</v>
      </c>
      <c r="Z9" s="163">
        <v>14</v>
      </c>
      <c r="AA9" s="42">
        <v>80.1967525362824</v>
      </c>
      <c r="AB9" s="44"/>
      <c r="AC9" s="163">
        <f>_xlfn.IFERROR(RANK(AG9:AG9,AG3:AG34,0),"")</f>
        <v>12</v>
      </c>
      <c r="AD9" s="163">
        <v>7</v>
      </c>
      <c r="AE9" t="s" s="32">
        <v>521</v>
      </c>
      <c r="AF9" s="163">
        <v>12</v>
      </c>
      <c r="AG9" s="42">
        <v>111.225</v>
      </c>
      <c r="AH9" s="158"/>
      <c r="AI9" t="s" s="164">
        <v>385</v>
      </c>
      <c r="AJ9" s="165">
        <f>_xlfn.IFERROR(RANK(AP9:AP9,AP3:AP327)+COUNTIF($AP$3:AP9,AP9)-1,"")</f>
        <v>115</v>
      </c>
      <c r="AK9" s="165">
        <v>7</v>
      </c>
      <c r="AL9" t="s" s="164">
        <v>152</v>
      </c>
      <c r="AM9" t="s" s="164">
        <v>597</v>
      </c>
      <c r="AN9" t="s" s="164">
        <v>35</v>
      </c>
      <c r="AO9" s="165">
        <v>14</v>
      </c>
      <c r="AP9" s="166">
        <v>80.1967525362824</v>
      </c>
      <c r="AQ9" s="162"/>
    </row>
    <row r="10" ht="13.75" customHeight="1">
      <c r="A10" s="7">
        <f>_xlfn.IFERROR(RANK(F10:F10,F3:F102)+COUNTIF($F$3:F10,F10)-1,"")</f>
        <v>64</v>
      </c>
      <c r="B10" s="163">
        <v>8</v>
      </c>
      <c r="C10" t="s" s="32">
        <v>598</v>
      </c>
      <c r="D10" t="s" s="32">
        <v>27</v>
      </c>
      <c r="E10" s="163">
        <v>12</v>
      </c>
      <c r="F10" s="42">
        <v>2.2217373057024</v>
      </c>
      <c r="G10" s="44"/>
      <c r="H10" s="163">
        <f>_xlfn.IFERROR(RANK(M10:M10,M3:M177)+COUNTIF($M$3:M10,M10)-1,"")</f>
        <v>6</v>
      </c>
      <c r="I10" s="163">
        <v>8</v>
      </c>
      <c r="J10" t="s" s="32">
        <v>54</v>
      </c>
      <c r="K10" t="s" s="32">
        <v>35</v>
      </c>
      <c r="L10" s="163">
        <v>14</v>
      </c>
      <c r="M10" s="42">
        <v>235.571235028410</v>
      </c>
      <c r="N10" s="44"/>
      <c r="O10" s="163">
        <f>_xlfn.IFERROR(RANK(T10:T10,T3:T227)+COUNTIF($T$3:T10,T10)-1,"")</f>
        <v>57</v>
      </c>
      <c r="P10" s="163">
        <v>8</v>
      </c>
      <c r="Q10" t="s" s="32">
        <v>259</v>
      </c>
      <c r="R10" t="s" s="32">
        <v>44</v>
      </c>
      <c r="S10" s="163">
        <v>12</v>
      </c>
      <c r="T10" s="42">
        <v>147.219111842509</v>
      </c>
      <c r="U10" s="44"/>
      <c r="V10" s="163">
        <f>_xlfn.IFERROR(RANK(AA10:AA10,AA3:AA102)+COUNTIF($AA$3:AA10,AA10)-1,"")</f>
        <v>78</v>
      </c>
      <c r="W10" s="163">
        <v>8</v>
      </c>
      <c r="X10" t="s" s="32">
        <v>599</v>
      </c>
      <c r="Y10" t="s" s="32">
        <v>35</v>
      </c>
      <c r="Z10" s="163">
        <v>14</v>
      </c>
      <c r="AA10" s="42">
        <v>7.55448883524076</v>
      </c>
      <c r="AB10" s="44"/>
      <c r="AC10" s="163">
        <f>_xlfn.IFERROR(RANK(AG10:AG10,AG3:AG34,0),"")</f>
        <v>5</v>
      </c>
      <c r="AD10" s="163">
        <v>8</v>
      </c>
      <c r="AE10" t="s" s="32">
        <v>523</v>
      </c>
      <c r="AF10" s="163">
        <v>10</v>
      </c>
      <c r="AG10" s="42">
        <v>113.55</v>
      </c>
      <c r="AH10" s="158"/>
      <c r="AI10" t="s" s="164">
        <v>385</v>
      </c>
      <c r="AJ10" s="165">
        <f>_xlfn.IFERROR(RANK(AP10:AP10,AP3:AP327)+COUNTIF($AP$3:AP10,AP10)-1,"")</f>
        <v>249</v>
      </c>
      <c r="AK10" s="165">
        <v>8</v>
      </c>
      <c r="AL10" t="s" s="164">
        <v>599</v>
      </c>
      <c r="AM10" t="s" s="164">
        <v>600</v>
      </c>
      <c r="AN10" t="s" s="164">
        <v>35</v>
      </c>
      <c r="AO10" s="165">
        <v>14</v>
      </c>
      <c r="AP10" s="166">
        <v>7.55448883524076</v>
      </c>
      <c r="AQ10" s="162"/>
    </row>
    <row r="11" ht="13.75" customHeight="1">
      <c r="A11" s="7">
        <f>_xlfn.IFERROR(RANK(F11:F11,F3:F102)+COUNTIF($F$3:F11,F11)-1,"")</f>
        <v>24</v>
      </c>
      <c r="B11" s="163">
        <v>9</v>
      </c>
      <c r="C11" t="s" s="32">
        <v>144</v>
      </c>
      <c r="D11" t="s" s="32">
        <v>145</v>
      </c>
      <c r="E11" s="163">
        <v>11</v>
      </c>
      <c r="F11" s="42">
        <v>274.388715810372</v>
      </c>
      <c r="G11" s="44"/>
      <c r="H11" s="163">
        <f>_xlfn.IFERROR(RANK(M11:M11,M3:M177)+COUNTIF($M$3:M11,M11)-1,"")</f>
        <v>74</v>
      </c>
      <c r="I11" s="163">
        <v>9</v>
      </c>
      <c r="J11" t="s" s="32">
        <v>296</v>
      </c>
      <c r="K11" t="s" s="32">
        <v>35</v>
      </c>
      <c r="L11" s="163">
        <v>14</v>
      </c>
      <c r="M11" s="42">
        <v>42.6438278951981</v>
      </c>
      <c r="N11" s="44"/>
      <c r="O11" s="163">
        <f>_xlfn.IFERROR(RANK(T11:T11,T3:T227)+COUNTIF($T$3:T11,T11)-1,"")</f>
        <v>88</v>
      </c>
      <c r="P11" s="163">
        <v>9</v>
      </c>
      <c r="Q11" t="s" s="32">
        <v>334</v>
      </c>
      <c r="R11" t="s" s="32">
        <v>44</v>
      </c>
      <c r="S11" s="163">
        <v>12</v>
      </c>
      <c r="T11" s="42">
        <v>84.22886168502011</v>
      </c>
      <c r="U11" s="44"/>
      <c r="V11" s="163">
        <f>_xlfn.IFERROR(RANK(AA11:AA11,AA3:AA102)+COUNTIF($AA$3:AA11,AA11)-1,"")</f>
        <v>9</v>
      </c>
      <c r="W11" s="163">
        <v>9</v>
      </c>
      <c r="X11" t="s" s="32">
        <v>63</v>
      </c>
      <c r="Y11" t="s" s="32">
        <v>27</v>
      </c>
      <c r="Z11" s="163">
        <v>12</v>
      </c>
      <c r="AA11" s="42">
        <v>157.461046866535</v>
      </c>
      <c r="AB11" s="44"/>
      <c r="AC11" s="163">
        <f>_xlfn.IFERROR(RANK(AG11:AG11,AG3:AG34,0),"")</f>
        <v>1</v>
      </c>
      <c r="AD11" s="163">
        <v>9</v>
      </c>
      <c r="AE11" t="s" s="32">
        <v>525</v>
      </c>
      <c r="AF11" s="163">
        <v>7</v>
      </c>
      <c r="AG11" s="42">
        <v>119.25</v>
      </c>
      <c r="AH11" s="158"/>
      <c r="AI11" t="s" s="164">
        <v>385</v>
      </c>
      <c r="AJ11" s="165">
        <f>_xlfn.IFERROR(RANK(AP11:AP11,AP3:AP327)+COUNTIF($AP$3:AP11,AP11)-1,"")</f>
        <v>59</v>
      </c>
      <c r="AK11" s="165">
        <v>9</v>
      </c>
      <c r="AL11" t="s" s="164">
        <v>63</v>
      </c>
      <c r="AM11" t="s" s="164">
        <v>601</v>
      </c>
      <c r="AN11" t="s" s="164">
        <v>27</v>
      </c>
      <c r="AO11" s="165">
        <v>12</v>
      </c>
      <c r="AP11" s="166">
        <v>157.461046866535</v>
      </c>
      <c r="AQ11" s="162"/>
    </row>
    <row r="12" ht="13.75" customHeight="1">
      <c r="A12" s="7">
        <f>_xlfn.IFERROR(RANK(F12:F12,F3:F102)+COUNTIF($F$3:F12,F12)-1,"")</f>
        <v>42</v>
      </c>
      <c r="B12" s="163">
        <v>10</v>
      </c>
      <c r="C12" t="s" s="32">
        <v>602</v>
      </c>
      <c r="D12" t="s" s="32">
        <v>145</v>
      </c>
      <c r="E12" s="163">
        <v>11</v>
      </c>
      <c r="F12" s="42">
        <v>12.7909132007565</v>
      </c>
      <c r="G12" s="44"/>
      <c r="H12" s="163">
        <f>_xlfn.IFERROR(RANK(M12:M12,M3:M177)+COUNTIF($M$3:M12,M12)-1,"")</f>
        <v>76</v>
      </c>
      <c r="I12" s="163">
        <v>10</v>
      </c>
      <c r="J12" t="s" s="32">
        <v>290</v>
      </c>
      <c r="K12" t="s" s="32">
        <v>35</v>
      </c>
      <c r="L12" s="163">
        <v>14</v>
      </c>
      <c r="M12" s="42">
        <v>40.2868188124257</v>
      </c>
      <c r="N12" s="44"/>
      <c r="O12" s="163">
        <f>_xlfn.IFERROR(RANK(T12:T12,T3:T227)+COUNTIF($T$3:T12,T12)-1,"")</f>
        <v>126</v>
      </c>
      <c r="P12" s="163">
        <v>10</v>
      </c>
      <c r="Q12" t="s" s="32">
        <v>603</v>
      </c>
      <c r="R12" t="s" s="32">
        <v>44</v>
      </c>
      <c r="S12" s="163">
        <v>12</v>
      </c>
      <c r="T12" s="42">
        <v>28.7191951288771</v>
      </c>
      <c r="U12" s="44"/>
      <c r="V12" s="163">
        <f>_xlfn.IFERROR(RANK(AA12:AA12,AA3:AA102)+COUNTIF($AA$3:AA12,AA12)-1,"")</f>
        <v>36</v>
      </c>
      <c r="W12" s="163">
        <v>10</v>
      </c>
      <c r="X12" t="s" s="32">
        <v>201</v>
      </c>
      <c r="Y12" t="s" s="32">
        <v>27</v>
      </c>
      <c r="Z12" s="163">
        <v>12</v>
      </c>
      <c r="AA12" s="42">
        <v>58.149530922381</v>
      </c>
      <c r="AB12" s="44"/>
      <c r="AC12" s="163">
        <f>_xlfn.IFERROR(RANK(AG12:AG12,AG3:AG34,0),"")</f>
        <v>24</v>
      </c>
      <c r="AD12" s="163">
        <v>10</v>
      </c>
      <c r="AE12" t="s" s="32">
        <v>527</v>
      </c>
      <c r="AF12" s="163">
        <v>14</v>
      </c>
      <c r="AG12" s="42">
        <v>104.35</v>
      </c>
      <c r="AH12" s="158"/>
      <c r="AI12" t="s" s="164">
        <v>385</v>
      </c>
      <c r="AJ12" s="165">
        <f>_xlfn.IFERROR(RANK(AP12:AP12,AP3:AP327)+COUNTIF($AP$3:AP12,AP12)-1,"")</f>
        <v>139</v>
      </c>
      <c r="AK12" s="165">
        <v>10</v>
      </c>
      <c r="AL12" t="s" s="164">
        <v>201</v>
      </c>
      <c r="AM12" t="s" s="164">
        <v>604</v>
      </c>
      <c r="AN12" t="s" s="164">
        <v>27</v>
      </c>
      <c r="AO12" s="165">
        <v>12</v>
      </c>
      <c r="AP12" s="166">
        <v>58.149530922381</v>
      </c>
      <c r="AQ12" s="162"/>
    </row>
    <row r="13" ht="13.75" customHeight="1">
      <c r="A13" s="7">
        <f>_xlfn.IFERROR(RANK(F13:F13,F3:F102)+COUNTIF($F$3:F13,F13)-1,"")</f>
        <v>14</v>
      </c>
      <c r="B13" s="163">
        <v>11</v>
      </c>
      <c r="C13" t="s" s="32">
        <v>88</v>
      </c>
      <c r="D13" t="s" s="32">
        <v>89</v>
      </c>
      <c r="E13" s="163">
        <v>7</v>
      </c>
      <c r="F13" s="42">
        <v>307.643742636791</v>
      </c>
      <c r="G13" s="44"/>
      <c r="H13" s="163">
        <f>_xlfn.IFERROR(RANK(M13:M13,M3:M177)+COUNTIF($M$3:M13,M13)-1,"")</f>
        <v>78</v>
      </c>
      <c r="I13" s="163">
        <v>11</v>
      </c>
      <c r="J13" t="s" s="32">
        <v>292</v>
      </c>
      <c r="K13" t="s" s="32">
        <v>35</v>
      </c>
      <c r="L13" s="163">
        <v>14</v>
      </c>
      <c r="M13" s="42">
        <v>30.4302153481497</v>
      </c>
      <c r="N13" s="44"/>
      <c r="O13" s="163">
        <f>_xlfn.IFERROR(RANK(T13:T13,T3:T227)+COUNTIF($T$3:T13,T13)-1,"")</f>
        <v>134</v>
      </c>
      <c r="P13" s="163">
        <v>11</v>
      </c>
      <c r="Q13" t="s" s="32">
        <v>605</v>
      </c>
      <c r="R13" t="s" s="32">
        <v>44</v>
      </c>
      <c r="S13" s="163">
        <v>12</v>
      </c>
      <c r="T13" s="42">
        <v>22.563065964479</v>
      </c>
      <c r="U13" s="44"/>
      <c r="V13" s="163">
        <f>_xlfn.IFERROR(RANK(AA13:AA13,AA3:AA102)+COUNTIF($AA$3:AA13,AA13)-1,"")</f>
        <v>76</v>
      </c>
      <c r="W13" s="163">
        <v>11</v>
      </c>
      <c r="X13" t="s" s="32">
        <v>606</v>
      </c>
      <c r="Y13" t="s" s="32">
        <v>27</v>
      </c>
      <c r="Z13" s="163">
        <v>12</v>
      </c>
      <c r="AA13" s="42">
        <v>7.65521018340665</v>
      </c>
      <c r="AB13" s="44"/>
      <c r="AC13" s="163">
        <f>_xlfn.IFERROR(RANK(AG13:AG13,AG3:AG34,0),"")</f>
        <v>23</v>
      </c>
      <c r="AD13" s="163">
        <v>11</v>
      </c>
      <c r="AE13" t="s" s="32">
        <v>529</v>
      </c>
      <c r="AF13" s="163">
        <v>5</v>
      </c>
      <c r="AG13" s="42">
        <v>105.15</v>
      </c>
      <c r="AH13" s="158"/>
      <c r="AI13" t="s" s="164">
        <v>385</v>
      </c>
      <c r="AJ13" s="165">
        <f>_xlfn.IFERROR(RANK(AP13:AP13,AP3:AP327)+COUNTIF($AP$3:AP13,AP13)-1,"")</f>
        <v>246</v>
      </c>
      <c r="AK13" s="165">
        <v>11</v>
      </c>
      <c r="AL13" t="s" s="164">
        <v>606</v>
      </c>
      <c r="AM13" t="s" s="164">
        <v>607</v>
      </c>
      <c r="AN13" t="s" s="164">
        <v>27</v>
      </c>
      <c r="AO13" s="165">
        <v>12</v>
      </c>
      <c r="AP13" s="166">
        <v>7.65521018340665</v>
      </c>
      <c r="AQ13" s="162"/>
    </row>
    <row r="14" ht="13.75" customHeight="1">
      <c r="A14" s="7">
        <f>_xlfn.IFERROR(RANK(F14:F14,F3:F102)+COUNTIF($F$3:F14,F14)-1,"")</f>
        <v>58</v>
      </c>
      <c r="B14" s="163">
        <v>12</v>
      </c>
      <c r="C14" t="s" s="32">
        <v>608</v>
      </c>
      <c r="D14" t="s" s="32">
        <v>89</v>
      </c>
      <c r="E14" s="163">
        <v>7</v>
      </c>
      <c r="F14" s="42">
        <v>4.80384566172902</v>
      </c>
      <c r="G14" s="44"/>
      <c r="H14" s="163">
        <f>_xlfn.IFERROR(RANK(M14:M14,M3:M177)+COUNTIF($M$3:M14,M14)-1,"")</f>
        <v>18</v>
      </c>
      <c r="I14" s="163">
        <v>12</v>
      </c>
      <c r="J14" t="s" s="32">
        <v>94</v>
      </c>
      <c r="K14" t="s" s="32">
        <v>27</v>
      </c>
      <c r="L14" s="163">
        <v>12</v>
      </c>
      <c r="M14" s="42">
        <v>193.694309718289</v>
      </c>
      <c r="N14" s="44"/>
      <c r="O14" s="163">
        <f>_xlfn.IFERROR(RANK(T14:T14,T3:T227)+COUNTIF($T$3:T14,T14)-1,"")</f>
        <v>34</v>
      </c>
      <c r="P14" s="163">
        <v>12</v>
      </c>
      <c r="Q14" t="s" s="32">
        <v>180</v>
      </c>
      <c r="R14" t="s" s="32">
        <v>35</v>
      </c>
      <c r="S14" s="163">
        <v>14</v>
      </c>
      <c r="T14" s="42">
        <v>176.120765601831</v>
      </c>
      <c r="U14" s="44"/>
      <c r="V14" s="163">
        <f>_xlfn.IFERROR(RANK(AA14:AA14,AA3:AA102)+COUNTIF($AA$3:AA14,AA14)-1,"")</f>
        <v>35</v>
      </c>
      <c r="W14" s="163">
        <v>12</v>
      </c>
      <c r="X14" t="s" s="32">
        <v>193</v>
      </c>
      <c r="Y14" t="s" s="32">
        <v>145</v>
      </c>
      <c r="Z14" s="163">
        <v>11</v>
      </c>
      <c r="AA14" s="42">
        <v>59.2126570147719</v>
      </c>
      <c r="AB14" s="44"/>
      <c r="AC14" s="163">
        <f>_xlfn.IFERROR(RANK(AG14:AG14,AG3:AG34,0),"")</f>
        <v>18</v>
      </c>
      <c r="AD14" s="163">
        <v>12</v>
      </c>
      <c r="AE14" t="s" s="32">
        <v>531</v>
      </c>
      <c r="AF14" s="163">
        <v>10</v>
      </c>
      <c r="AG14" s="42">
        <v>106.975</v>
      </c>
      <c r="AH14" s="158"/>
      <c r="AI14" t="s" s="164">
        <v>385</v>
      </c>
      <c r="AJ14" s="165">
        <f>_xlfn.IFERROR(RANK(AP14:AP14,AP3:AP327)+COUNTIF($AP$3:AP14,AP14)-1,"")</f>
        <v>136</v>
      </c>
      <c r="AK14" s="165">
        <v>12</v>
      </c>
      <c r="AL14" t="s" s="164">
        <v>193</v>
      </c>
      <c r="AM14" t="s" s="164">
        <v>609</v>
      </c>
      <c r="AN14" t="s" s="164">
        <v>145</v>
      </c>
      <c r="AO14" s="165">
        <v>11</v>
      </c>
      <c r="AP14" s="166">
        <v>59.2126570147719</v>
      </c>
      <c r="AQ14" s="162"/>
    </row>
    <row r="15" ht="13.75" customHeight="1">
      <c r="A15" s="7">
        <f>_xlfn.IFERROR(RANK(F15:F15,F3:F102)+COUNTIF($F$3:F15,F15)-1,"")</f>
        <v>9</v>
      </c>
      <c r="B15" s="163">
        <v>13</v>
      </c>
      <c r="C15" t="s" s="32">
        <v>78</v>
      </c>
      <c r="D15" t="s" s="32">
        <v>50</v>
      </c>
      <c r="E15" s="163">
        <v>12</v>
      </c>
      <c r="F15" s="42">
        <v>327.356915186939</v>
      </c>
      <c r="G15" s="44"/>
      <c r="H15" s="163">
        <f>_xlfn.IFERROR(RANK(M15:M15,M3:M177)+COUNTIF($M$3:M15,M15)-1,"")</f>
        <v>97</v>
      </c>
      <c r="I15" s="163">
        <v>13</v>
      </c>
      <c r="J15" t="s" s="32">
        <v>610</v>
      </c>
      <c r="K15" t="s" s="32">
        <v>27</v>
      </c>
      <c r="L15" s="163">
        <v>12</v>
      </c>
      <c r="M15" s="42">
        <v>13.759009396897</v>
      </c>
      <c r="N15" s="44"/>
      <c r="O15" s="163">
        <f>_xlfn.IFERROR(RANK(T15:T15,T3:T227)+COUNTIF($T$3:T15,T15)-1,"")</f>
        <v>76</v>
      </c>
      <c r="P15" s="163">
        <v>13</v>
      </c>
      <c r="Q15" t="s" s="32">
        <v>295</v>
      </c>
      <c r="R15" t="s" s="32">
        <v>35</v>
      </c>
      <c r="S15" s="163">
        <v>14</v>
      </c>
      <c r="T15" s="42">
        <v>104.436804871034</v>
      </c>
      <c r="U15" s="44"/>
      <c r="V15" s="163">
        <f>_xlfn.IFERROR(RANK(AA15:AA15,AA3:AA102)+COUNTIF($AA$3:AA15,AA15)-1,"")</f>
        <v>34</v>
      </c>
      <c r="W15" s="163">
        <v>13</v>
      </c>
      <c r="X15" t="s" s="32">
        <v>189</v>
      </c>
      <c r="Y15" t="s" s="32">
        <v>145</v>
      </c>
      <c r="Z15" s="163">
        <v>11</v>
      </c>
      <c r="AA15" s="42">
        <v>59.4414863169512</v>
      </c>
      <c r="AB15" s="44"/>
      <c r="AC15" s="163">
        <f>_xlfn.IFERROR(RANK(AG15:AG15,AG3:AG34,0),"")</f>
        <v>10</v>
      </c>
      <c r="AD15" s="163">
        <v>13</v>
      </c>
      <c r="AE15" t="s" s="32">
        <v>533</v>
      </c>
      <c r="AF15" s="163">
        <v>14</v>
      </c>
      <c r="AG15" s="42">
        <v>111.775</v>
      </c>
      <c r="AH15" s="158"/>
      <c r="AI15" t="s" s="164">
        <v>385</v>
      </c>
      <c r="AJ15" s="165">
        <f>_xlfn.IFERROR(RANK(AP15:AP15,AP3:AP327)+COUNTIF($AP$3:AP15,AP15)-1,"")</f>
        <v>135</v>
      </c>
      <c r="AK15" s="165">
        <v>13</v>
      </c>
      <c r="AL15" t="s" s="164">
        <v>189</v>
      </c>
      <c r="AM15" t="s" s="164">
        <v>611</v>
      </c>
      <c r="AN15" t="s" s="164">
        <v>145</v>
      </c>
      <c r="AO15" s="165">
        <v>11</v>
      </c>
      <c r="AP15" s="166">
        <v>59.4414863169512</v>
      </c>
      <c r="AQ15" s="162"/>
    </row>
    <row r="16" ht="13.75" customHeight="1">
      <c r="A16" s="7">
        <f>_xlfn.IFERROR(RANK(F16:F16,F3:F102)+COUNTIF($F$3:F16,F16)-1,"")</f>
        <v>41</v>
      </c>
      <c r="B16" s="163">
        <v>14</v>
      </c>
      <c r="C16" t="s" s="32">
        <v>198</v>
      </c>
      <c r="D16" t="s" s="32">
        <v>50</v>
      </c>
      <c r="E16" s="163">
        <v>12</v>
      </c>
      <c r="F16" s="42">
        <v>13.8114571739204</v>
      </c>
      <c r="G16" s="44"/>
      <c r="H16" s="163">
        <f>_xlfn.IFERROR(RANK(M16:M16,M3:M177)+COUNTIF($M$3:M16,M16)-1,"")</f>
        <v>58</v>
      </c>
      <c r="I16" s="163">
        <v>14</v>
      </c>
      <c r="J16" t="s" s="32">
        <v>240</v>
      </c>
      <c r="K16" t="s" s="32">
        <v>27</v>
      </c>
      <c r="L16" s="163">
        <v>12</v>
      </c>
      <c r="M16" s="42">
        <v>78.4741810649283</v>
      </c>
      <c r="N16" s="44"/>
      <c r="O16" s="163">
        <f>_xlfn.IFERROR(RANK(T16:T16,T3:T227)+COUNTIF($T$3:T16,T16)-1,"")</f>
        <v>87</v>
      </c>
      <c r="P16" s="163">
        <v>14</v>
      </c>
      <c r="Q16" t="s" s="32">
        <v>336</v>
      </c>
      <c r="R16" t="s" s="32">
        <v>35</v>
      </c>
      <c r="S16" s="163">
        <v>14</v>
      </c>
      <c r="T16" s="42">
        <v>88.3442675544038</v>
      </c>
      <c r="U16" s="44"/>
      <c r="V16" s="163">
        <f>_xlfn.IFERROR(RANK(AA16:AA16,AA3:AA102)+COUNTIF($AA$3:AA16,AA16)-1,"")</f>
        <v>68</v>
      </c>
      <c r="W16" s="163">
        <v>14</v>
      </c>
      <c r="X16" t="s" s="32">
        <v>612</v>
      </c>
      <c r="Y16" t="s" s="32">
        <v>145</v>
      </c>
      <c r="Z16" s="163">
        <v>11</v>
      </c>
      <c r="AA16" s="42">
        <v>11.0090393419683</v>
      </c>
      <c r="AB16" s="44"/>
      <c r="AC16" s="163">
        <f>_xlfn.IFERROR(RANK(AG16:AG16,AG3:AG34,0),"")</f>
        <v>7</v>
      </c>
      <c r="AD16" s="163">
        <v>14</v>
      </c>
      <c r="AE16" t="s" s="32">
        <v>535</v>
      </c>
      <c r="AF16" s="163">
        <v>14</v>
      </c>
      <c r="AG16" s="42">
        <v>113.375</v>
      </c>
      <c r="AH16" s="158"/>
      <c r="AI16" t="s" s="164">
        <v>385</v>
      </c>
      <c r="AJ16" s="165">
        <f>_xlfn.IFERROR(RANK(AP16:AP16,AP3:AP327)+COUNTIF($AP$3:AP16,AP16)-1,"")</f>
        <v>230</v>
      </c>
      <c r="AK16" s="165">
        <v>14</v>
      </c>
      <c r="AL16" t="s" s="164">
        <v>612</v>
      </c>
      <c r="AM16" t="s" s="164">
        <v>613</v>
      </c>
      <c r="AN16" t="s" s="164">
        <v>145</v>
      </c>
      <c r="AO16" s="165">
        <v>11</v>
      </c>
      <c r="AP16" s="166">
        <v>11.0090393419683</v>
      </c>
      <c r="AQ16" s="162"/>
    </row>
    <row r="17" ht="13.75" customHeight="1">
      <c r="A17" s="7">
        <f>_xlfn.IFERROR(RANK(F17:F17,F3:F102)+COUNTIF($F$3:F17,F17)-1,"")</f>
        <v>19</v>
      </c>
      <c r="B17" s="163">
        <v>15</v>
      </c>
      <c r="C17" t="s" s="32">
        <v>121</v>
      </c>
      <c r="D17" t="s" s="32">
        <v>87</v>
      </c>
      <c r="E17" s="163">
        <v>10</v>
      </c>
      <c r="F17" s="42">
        <v>292.126167602790</v>
      </c>
      <c r="G17" s="44"/>
      <c r="H17" s="163">
        <f>_xlfn.IFERROR(RANK(M17:M17,M3:M177)+COUNTIF($M$3:M17,M17)-1,"")</f>
        <v>36</v>
      </c>
      <c r="I17" s="163">
        <v>15</v>
      </c>
      <c r="J17" t="s" s="32">
        <v>191</v>
      </c>
      <c r="K17" t="s" s="32">
        <v>145</v>
      </c>
      <c r="L17" s="163">
        <v>11</v>
      </c>
      <c r="M17" s="42">
        <v>146.538855082510</v>
      </c>
      <c r="N17" s="44"/>
      <c r="O17" s="163">
        <f>_xlfn.IFERROR(RANK(T17:T17,T3:T227)+COUNTIF($T$3:T17,T17)-1,"")</f>
        <v>144</v>
      </c>
      <c r="P17" s="163">
        <v>15</v>
      </c>
      <c r="Q17" t="s" s="32">
        <v>614</v>
      </c>
      <c r="R17" t="s" s="32">
        <v>35</v>
      </c>
      <c r="S17" s="163">
        <v>14</v>
      </c>
      <c r="T17" s="42">
        <v>16.8256985127975</v>
      </c>
      <c r="U17" s="44"/>
      <c r="V17" s="163">
        <f>_xlfn.IFERROR(RANK(AA17:AA17,AA3:AA102)+COUNTIF($AA$3:AA17,AA17)-1,"")</f>
        <v>16</v>
      </c>
      <c r="W17" s="163">
        <v>15</v>
      </c>
      <c r="X17" t="s" s="32">
        <v>115</v>
      </c>
      <c r="Y17" t="s" s="32">
        <v>89</v>
      </c>
      <c r="Z17" s="163">
        <v>7</v>
      </c>
      <c r="AA17" s="42">
        <v>99.5583001571644</v>
      </c>
      <c r="AB17" s="44"/>
      <c r="AC17" s="163">
        <f>_xlfn.IFERROR(RANK(AG17:AG17,AG3:AG34,0),"")</f>
        <v>21</v>
      </c>
      <c r="AD17" s="163">
        <v>15</v>
      </c>
      <c r="AE17" t="s" s="32">
        <v>537</v>
      </c>
      <c r="AF17" s="163">
        <v>12</v>
      </c>
      <c r="AG17" s="42">
        <v>106.375</v>
      </c>
      <c r="AH17" s="158"/>
      <c r="AI17" t="s" s="164">
        <v>385</v>
      </c>
      <c r="AJ17" s="165">
        <f>_xlfn.IFERROR(RANK(AP17:AP17,AP3:AP327)+COUNTIF($AP$3:AP17,AP17)-1,"")</f>
        <v>99</v>
      </c>
      <c r="AK17" s="165">
        <v>15</v>
      </c>
      <c r="AL17" t="s" s="164">
        <v>115</v>
      </c>
      <c r="AM17" t="s" s="164">
        <v>615</v>
      </c>
      <c r="AN17" t="s" s="164">
        <v>89</v>
      </c>
      <c r="AO17" s="165">
        <v>7</v>
      </c>
      <c r="AP17" s="166">
        <v>99.5583001571644</v>
      </c>
      <c r="AQ17" s="162"/>
    </row>
    <row r="18" ht="13.75" customHeight="1">
      <c r="A18" s="7">
        <f>_xlfn.IFERROR(RANK(F18:F18,F3:F102)+COUNTIF($F$3:F18,F18)-1,"")</f>
        <v>51</v>
      </c>
      <c r="B18" s="163">
        <v>16</v>
      </c>
      <c r="C18" t="s" s="32">
        <v>616</v>
      </c>
      <c r="D18" t="s" s="32">
        <v>87</v>
      </c>
      <c r="E18" s="163">
        <v>10</v>
      </c>
      <c r="F18" s="42">
        <v>6.46438172271317</v>
      </c>
      <c r="G18" s="44"/>
      <c r="H18" s="163">
        <f>_xlfn.IFERROR(RANK(M18:M18,M3:M177)+COUNTIF($M$3:M18,M18)-1,"")</f>
        <v>39</v>
      </c>
      <c r="I18" s="163">
        <v>16</v>
      </c>
      <c r="J18" t="s" s="32">
        <v>171</v>
      </c>
      <c r="K18" t="s" s="32">
        <v>145</v>
      </c>
      <c r="L18" s="163">
        <v>11</v>
      </c>
      <c r="M18" s="42">
        <v>140.797328627101</v>
      </c>
      <c r="N18" s="44"/>
      <c r="O18" s="163">
        <f>_xlfn.IFERROR(RANK(T18:T18,T3:T227)+COUNTIF($T$3:T18,T18)-1,"")</f>
        <v>119</v>
      </c>
      <c r="P18" s="163">
        <v>16</v>
      </c>
      <c r="Q18" t="s" s="32">
        <v>351</v>
      </c>
      <c r="R18" t="s" s="32">
        <v>35</v>
      </c>
      <c r="S18" s="163">
        <v>14</v>
      </c>
      <c r="T18" s="42">
        <v>33.7141694419459</v>
      </c>
      <c r="U18" s="44"/>
      <c r="V18" s="163">
        <f>_xlfn.IFERROR(RANK(AA18:AA18,AA3:AA102)+COUNTIF($AA$3:AA18,AA18)-1,"")</f>
        <v>49</v>
      </c>
      <c r="W18" s="163">
        <v>16</v>
      </c>
      <c r="X18" t="s" s="32">
        <v>227</v>
      </c>
      <c r="Y18" t="s" s="32">
        <v>89</v>
      </c>
      <c r="Z18" s="163">
        <v>7</v>
      </c>
      <c r="AA18" s="42">
        <v>28.1594837251026</v>
      </c>
      <c r="AB18" s="44"/>
      <c r="AC18" s="163">
        <f>_xlfn.IFERROR(RANK(AG18:AG18,AG3:AG34,0),"")</f>
        <v>9</v>
      </c>
      <c r="AD18" s="163">
        <v>16</v>
      </c>
      <c r="AE18" t="s" s="32">
        <v>539</v>
      </c>
      <c r="AF18" s="163">
        <v>6</v>
      </c>
      <c r="AG18" s="42">
        <v>112.175</v>
      </c>
      <c r="AH18" s="158"/>
      <c r="AI18" t="s" s="164">
        <v>385</v>
      </c>
      <c r="AJ18" s="165">
        <f>_xlfn.IFERROR(RANK(AP18:AP18,AP3:AP327)+COUNTIF($AP$3:AP18,AP18)-1,"")</f>
        <v>175</v>
      </c>
      <c r="AK18" s="165">
        <v>16</v>
      </c>
      <c r="AL18" t="s" s="164">
        <v>227</v>
      </c>
      <c r="AM18" t="s" s="164">
        <v>617</v>
      </c>
      <c r="AN18" t="s" s="164">
        <v>89</v>
      </c>
      <c r="AO18" s="165">
        <v>7</v>
      </c>
      <c r="AP18" s="166">
        <v>28.1594837251026</v>
      </c>
      <c r="AQ18" s="162"/>
    </row>
    <row r="19" ht="13.75" customHeight="1">
      <c r="A19" s="7">
        <f>_xlfn.IFERROR(RANK(F19:F19,F3:F102)+COUNTIF($F$3:F19,F19)-1,"")</f>
        <v>7</v>
      </c>
      <c r="B19" s="163">
        <v>17</v>
      </c>
      <c r="C19" t="s" s="32">
        <v>74</v>
      </c>
      <c r="D19" t="s" s="32">
        <v>23</v>
      </c>
      <c r="E19" s="163">
        <v>7</v>
      </c>
      <c r="F19" s="42">
        <v>330.829184302324</v>
      </c>
      <c r="G19" s="44"/>
      <c r="H19" s="163">
        <f>_xlfn.IFERROR(RANK(M19:M19,M3:M177)+COUNTIF($M$3:M19,M19)-1,"")</f>
        <v>85</v>
      </c>
      <c r="I19" s="163">
        <v>17</v>
      </c>
      <c r="J19" t="s" s="32">
        <v>306</v>
      </c>
      <c r="K19" t="s" s="32">
        <v>145</v>
      </c>
      <c r="L19" s="163">
        <v>11</v>
      </c>
      <c r="M19" s="42">
        <v>22.2541310374802</v>
      </c>
      <c r="N19" s="44"/>
      <c r="O19" s="163">
        <f>_xlfn.IFERROR(RANK(T19:T19,T3:T227)+COUNTIF($T$3:T19,T19)-1,"")</f>
        <v>56</v>
      </c>
      <c r="P19" s="163">
        <v>17</v>
      </c>
      <c r="Q19" t="s" s="32">
        <v>241</v>
      </c>
      <c r="R19" t="s" s="32">
        <v>27</v>
      </c>
      <c r="S19" s="163">
        <v>12</v>
      </c>
      <c r="T19" s="42">
        <v>147.771409435651</v>
      </c>
      <c r="U19" s="44"/>
      <c r="V19" s="163">
        <f>_xlfn.IFERROR(RANK(AA19:AA19,AA3:AA102)+COUNTIF($AA$3:AA19,AA19)-1,"")</f>
        <v>18</v>
      </c>
      <c r="W19" s="163">
        <v>17</v>
      </c>
      <c r="X19" t="s" s="32">
        <v>143</v>
      </c>
      <c r="Y19" t="s" s="32">
        <v>50</v>
      </c>
      <c r="Z19" s="163">
        <v>12</v>
      </c>
      <c r="AA19" s="42">
        <v>96.8798131010354</v>
      </c>
      <c r="AB19" s="44"/>
      <c r="AC19" s="163">
        <f>_xlfn.IFERROR(RANK(AG19:AG19,AG3:AG34,0),"")</f>
        <v>25</v>
      </c>
      <c r="AD19" s="163">
        <v>17</v>
      </c>
      <c r="AE19" t="s" s="32">
        <v>541</v>
      </c>
      <c r="AF19" s="163">
        <v>10</v>
      </c>
      <c r="AG19" s="42">
        <v>103.3</v>
      </c>
      <c r="AH19" s="158"/>
      <c r="AI19" t="s" s="164">
        <v>385</v>
      </c>
      <c r="AJ19" s="165">
        <f>_xlfn.IFERROR(RANK(AP19:AP19,AP3:AP327)+COUNTIF($AP$3:AP19,AP19)-1,"")</f>
        <v>102</v>
      </c>
      <c r="AK19" s="165">
        <v>17</v>
      </c>
      <c r="AL19" t="s" s="164">
        <v>143</v>
      </c>
      <c r="AM19" t="s" s="164">
        <v>618</v>
      </c>
      <c r="AN19" t="s" s="164">
        <v>50</v>
      </c>
      <c r="AO19" s="165">
        <v>12</v>
      </c>
      <c r="AP19" s="166">
        <v>96.8798131010354</v>
      </c>
      <c r="AQ19" s="162"/>
    </row>
    <row r="20" ht="13.75" customHeight="1">
      <c r="A20" s="7">
        <f>_xlfn.IFERROR(RANK(F20:F20,F3:F102)+COUNTIF($F$3:F20,F20)-1,"")</f>
        <v>56</v>
      </c>
      <c r="B20" s="163">
        <v>18</v>
      </c>
      <c r="C20" t="s" s="32">
        <v>379</v>
      </c>
      <c r="D20" t="s" s="32">
        <v>23</v>
      </c>
      <c r="E20" s="163">
        <v>7</v>
      </c>
      <c r="F20" s="42">
        <v>5.61934252918102</v>
      </c>
      <c r="G20" s="44"/>
      <c r="H20" s="163">
        <f>_xlfn.IFERROR(RANK(M20:M20,M3:M177)+COUNTIF($M$3:M20,M20)-1,"")</f>
        <v>99</v>
      </c>
      <c r="I20" s="163">
        <v>18</v>
      </c>
      <c r="J20" t="s" s="32">
        <v>619</v>
      </c>
      <c r="K20" t="s" s="32">
        <v>145</v>
      </c>
      <c r="L20" s="163">
        <v>11</v>
      </c>
      <c r="M20" s="42">
        <v>13.0063206652411</v>
      </c>
      <c r="N20" s="44"/>
      <c r="O20" s="163">
        <f>_xlfn.IFERROR(RANK(T20:T20,T3:T227)+COUNTIF($T$3:T20,T20)-1,"")</f>
        <v>53</v>
      </c>
      <c r="P20" s="163">
        <v>18</v>
      </c>
      <c r="Q20" t="s" s="32">
        <v>253</v>
      </c>
      <c r="R20" t="s" s="32">
        <v>27</v>
      </c>
      <c r="S20" s="163">
        <v>12</v>
      </c>
      <c r="T20" s="42">
        <v>152.299737045312</v>
      </c>
      <c r="U20" s="44"/>
      <c r="V20" s="163">
        <f>_xlfn.IFERROR(RANK(AA20:AA20,AA3:AA102)+COUNTIF($AA$3:AA20,AA20)-1,"")</f>
        <v>73</v>
      </c>
      <c r="W20" s="163">
        <v>18</v>
      </c>
      <c r="X20" t="s" s="32">
        <v>620</v>
      </c>
      <c r="Y20" t="s" s="32">
        <v>50</v>
      </c>
      <c r="Z20" s="163">
        <v>12</v>
      </c>
      <c r="AA20" s="42">
        <v>8.40059205903669</v>
      </c>
      <c r="AB20" s="44"/>
      <c r="AC20" s="163">
        <f>_xlfn.IFERROR(RANK(AG20:AG20,AG3:AG34,0),"")</f>
        <v>15</v>
      </c>
      <c r="AD20" s="163">
        <v>18</v>
      </c>
      <c r="AE20" t="s" s="32">
        <v>543</v>
      </c>
      <c r="AF20" s="163">
        <v>5</v>
      </c>
      <c r="AG20" s="42">
        <v>109.975</v>
      </c>
      <c r="AH20" s="158"/>
      <c r="AI20" t="s" s="164">
        <v>385</v>
      </c>
      <c r="AJ20" s="165">
        <f>_xlfn.IFERROR(RANK(AP20:AP20,AP3:AP327)+COUNTIF($AP$3:AP20,AP20)-1,"")</f>
        <v>242</v>
      </c>
      <c r="AK20" s="165">
        <v>18</v>
      </c>
      <c r="AL20" t="s" s="164">
        <v>620</v>
      </c>
      <c r="AM20" t="s" s="164">
        <v>621</v>
      </c>
      <c r="AN20" t="s" s="164">
        <v>50</v>
      </c>
      <c r="AO20" s="165">
        <v>12</v>
      </c>
      <c r="AP20" s="166">
        <v>8.40059205903669</v>
      </c>
      <c r="AQ20" s="162"/>
    </row>
    <row r="21" ht="13.75" customHeight="1">
      <c r="A21" s="7">
        <f>_xlfn.IFERROR(RANK(F21:F21,F3:F102)+COUNTIF($F$3:F21,F21)-1,"")</f>
        <v>22</v>
      </c>
      <c r="B21" s="163">
        <v>19</v>
      </c>
      <c r="C21" t="s" s="32">
        <v>139</v>
      </c>
      <c r="D21" t="s" s="32">
        <v>140</v>
      </c>
      <c r="E21" s="163">
        <v>14</v>
      </c>
      <c r="F21" s="42">
        <v>275.853273238479</v>
      </c>
      <c r="G21" s="44"/>
      <c r="H21" s="163">
        <f>_xlfn.IFERROR(RANK(M21:M21,M3:M177)+COUNTIF($M$3:M21,M21)-1,"")</f>
        <v>21</v>
      </c>
      <c r="I21" s="163">
        <v>19</v>
      </c>
      <c r="J21" t="s" s="32">
        <v>136</v>
      </c>
      <c r="K21" t="s" s="32">
        <v>89</v>
      </c>
      <c r="L21" s="163">
        <v>7</v>
      </c>
      <c r="M21" s="42">
        <v>188.774535353213</v>
      </c>
      <c r="N21" s="44"/>
      <c r="O21" s="163">
        <f>_xlfn.IFERROR(RANK(T21:T21,T3:T227)+COUNTIF($T$3:T21,T21)-1,"")</f>
        <v>33</v>
      </c>
      <c r="P21" s="163">
        <v>19</v>
      </c>
      <c r="Q21" t="s" s="32">
        <v>223</v>
      </c>
      <c r="R21" t="s" s="32">
        <v>27</v>
      </c>
      <c r="S21" s="163">
        <v>12</v>
      </c>
      <c r="T21" s="42">
        <v>177.324196033797</v>
      </c>
      <c r="U21" s="44"/>
      <c r="V21" s="163">
        <f>_xlfn.IFERROR(RANK(AA21:AA21,AA3:AA102)+COUNTIF($AA$3:AA21,AA21)-1,"")</f>
        <v>63</v>
      </c>
      <c r="W21" s="163">
        <v>19</v>
      </c>
      <c r="X21" t="s" s="32">
        <v>622</v>
      </c>
      <c r="Y21" t="s" s="32">
        <v>50</v>
      </c>
      <c r="Z21" s="163">
        <v>12</v>
      </c>
      <c r="AA21" s="42">
        <v>17.6283496299064</v>
      </c>
      <c r="AB21" s="44"/>
      <c r="AC21" s="163">
        <f>_xlfn.IFERROR(RANK(AG21:AG21,AG3:AG34,0),"")</f>
        <v>28</v>
      </c>
      <c r="AD21" s="163">
        <v>19</v>
      </c>
      <c r="AE21" t="s" s="32">
        <v>545</v>
      </c>
      <c r="AF21" s="163">
        <v>6</v>
      </c>
      <c r="AG21" s="42">
        <v>99.84999999999999</v>
      </c>
      <c r="AH21" s="158"/>
      <c r="AI21" t="s" s="164">
        <v>385</v>
      </c>
      <c r="AJ21" s="165">
        <f>_xlfn.IFERROR(RANK(AP21:AP21,AP3:AP327)+COUNTIF($AP$3:AP21,AP21)-1,"")</f>
        <v>205</v>
      </c>
      <c r="AK21" s="165">
        <v>19</v>
      </c>
      <c r="AL21" t="s" s="164">
        <v>622</v>
      </c>
      <c r="AM21" t="s" s="164">
        <v>623</v>
      </c>
      <c r="AN21" t="s" s="164">
        <v>50</v>
      </c>
      <c r="AO21" s="165">
        <v>12</v>
      </c>
      <c r="AP21" s="166">
        <v>17.6283496299064</v>
      </c>
      <c r="AQ21" s="162"/>
    </row>
    <row r="22" ht="13.75" customHeight="1">
      <c r="A22" s="7">
        <f>_xlfn.IFERROR(RANK(F22:F22,F3:F102)+COUNTIF($F$3:F22,F22)-1,"")</f>
        <v>49</v>
      </c>
      <c r="B22" s="163">
        <v>20</v>
      </c>
      <c r="C22" t="s" s="32">
        <v>406</v>
      </c>
      <c r="D22" t="s" s="32">
        <v>140</v>
      </c>
      <c r="E22" s="163">
        <v>14</v>
      </c>
      <c r="F22" s="42">
        <v>9.5981190378</v>
      </c>
      <c r="G22" s="44"/>
      <c r="H22" s="163">
        <f>_xlfn.IFERROR(RANK(M22:M22,M3:M177)+COUNTIF($M$3:M22,M22)-1,"")</f>
        <v>61</v>
      </c>
      <c r="I22" s="163">
        <v>20</v>
      </c>
      <c r="J22" t="s" s="32">
        <v>250</v>
      </c>
      <c r="K22" t="s" s="32">
        <v>89</v>
      </c>
      <c r="L22" s="163">
        <v>7</v>
      </c>
      <c r="M22" s="42">
        <v>70.3345344273181</v>
      </c>
      <c r="N22" s="44"/>
      <c r="O22" s="163">
        <f>_xlfn.IFERROR(RANK(T22:T22,T3:T227)+COUNTIF($T$3:T22,T22)-1,"")</f>
        <v>115</v>
      </c>
      <c r="P22" s="163">
        <v>20</v>
      </c>
      <c r="Q22" t="s" s="32">
        <v>355</v>
      </c>
      <c r="R22" t="s" s="32">
        <v>27</v>
      </c>
      <c r="S22" s="163">
        <v>12</v>
      </c>
      <c r="T22" s="42">
        <v>38.9478016703037</v>
      </c>
      <c r="U22" s="44"/>
      <c r="V22" s="163">
        <f>_xlfn.IFERROR(RANK(AA22:AA22,AA3:AA102)+COUNTIF($AA$3:AA22,AA22)-1,"")</f>
        <v>11</v>
      </c>
      <c r="W22" s="163">
        <v>20</v>
      </c>
      <c r="X22" t="s" s="32">
        <v>86</v>
      </c>
      <c r="Y22" t="s" s="32">
        <v>87</v>
      </c>
      <c r="Z22" s="163">
        <v>10</v>
      </c>
      <c r="AA22" s="42">
        <v>138.1183034385</v>
      </c>
      <c r="AB22" s="44"/>
      <c r="AC22" s="163">
        <f>_xlfn.IFERROR(RANK(AG22:AG22,AG3:AG34,0),"")</f>
        <v>11</v>
      </c>
      <c r="AD22" s="163">
        <v>20</v>
      </c>
      <c r="AE22" t="s" s="32">
        <v>547</v>
      </c>
      <c r="AF22" s="163">
        <v>6</v>
      </c>
      <c r="AG22" s="42">
        <v>111.725</v>
      </c>
      <c r="AH22" s="158"/>
      <c r="AI22" t="s" s="164">
        <v>385</v>
      </c>
      <c r="AJ22" s="165">
        <f>_xlfn.IFERROR(RANK(AP22:AP22,AP3:AP327)+COUNTIF($AP$3:AP22,AP22)-1,"")</f>
        <v>71</v>
      </c>
      <c r="AK22" s="165">
        <v>20</v>
      </c>
      <c r="AL22" t="s" s="164">
        <v>86</v>
      </c>
      <c r="AM22" t="s" s="164">
        <v>624</v>
      </c>
      <c r="AN22" t="s" s="164">
        <v>87</v>
      </c>
      <c r="AO22" s="165">
        <v>10</v>
      </c>
      <c r="AP22" s="166">
        <v>138.1183034385</v>
      </c>
      <c r="AQ22" s="162"/>
    </row>
    <row r="23" ht="13.75" customHeight="1">
      <c r="A23" s="7">
        <f>_xlfn.IFERROR(RANK(F23:F23,F3:F102)+COUNTIF($F$3:F23,F23)-1,"")</f>
        <v>15</v>
      </c>
      <c r="B23" s="163">
        <v>21</v>
      </c>
      <c r="C23" t="s" s="32">
        <v>93</v>
      </c>
      <c r="D23" t="s" s="32">
        <v>33</v>
      </c>
      <c r="E23" s="163">
        <v>5</v>
      </c>
      <c r="F23" s="42">
        <v>303.181723061471</v>
      </c>
      <c r="G23" s="44"/>
      <c r="H23" s="163">
        <f>_xlfn.IFERROR(RANK(M23:M23,M3:M177)+COUNTIF($M$3:M23,M23)-1,"")</f>
        <v>55</v>
      </c>
      <c r="I23" s="163">
        <v>21</v>
      </c>
      <c r="J23" t="s" s="32">
        <v>256</v>
      </c>
      <c r="K23" t="s" s="32">
        <v>89</v>
      </c>
      <c r="L23" s="163">
        <v>7</v>
      </c>
      <c r="M23" s="42">
        <v>82.9935530559145</v>
      </c>
      <c r="N23" s="44"/>
      <c r="O23" s="163">
        <f>_xlfn.IFERROR(RANK(T23:T23,T3:T227)+COUNTIF($T$3:T23,T23)-1,"")</f>
        <v>158</v>
      </c>
      <c r="P23" s="163">
        <v>21</v>
      </c>
      <c r="Q23" t="s" s="32">
        <v>625</v>
      </c>
      <c r="R23" t="s" s="32">
        <v>27</v>
      </c>
      <c r="S23" s="163">
        <v>12</v>
      </c>
      <c r="T23" s="42">
        <v>11.451657861504</v>
      </c>
      <c r="U23" s="44"/>
      <c r="V23" s="163">
        <f>_xlfn.IFERROR(RANK(AA23:AA23,AA3:AA102)+COUNTIF($AA$3:AA23,AA23)-1,"")</f>
        <v>57</v>
      </c>
      <c r="W23" s="163">
        <v>21</v>
      </c>
      <c r="X23" t="s" s="32">
        <v>626</v>
      </c>
      <c r="Y23" t="s" s="32">
        <v>87</v>
      </c>
      <c r="Z23" s="163">
        <v>10</v>
      </c>
      <c r="AA23" s="42">
        <v>20.366298459374</v>
      </c>
      <c r="AB23" s="44"/>
      <c r="AC23" s="163">
        <f>_xlfn.IFERROR(RANK(AG23:AG23,AG3:AG34,0),"")</f>
        <v>20</v>
      </c>
      <c r="AD23" s="163">
        <v>21</v>
      </c>
      <c r="AE23" t="s" s="32">
        <v>549</v>
      </c>
      <c r="AF23" s="163">
        <v>6</v>
      </c>
      <c r="AG23" s="42">
        <v>106.425</v>
      </c>
      <c r="AH23" s="158"/>
      <c r="AI23" t="s" s="164">
        <v>385</v>
      </c>
      <c r="AJ23" s="165">
        <f>_xlfn.IFERROR(RANK(AP23:AP23,AP3:AP327)+COUNTIF($AP$3:AP23,AP23)-1,"")</f>
        <v>196</v>
      </c>
      <c r="AK23" s="165">
        <v>21</v>
      </c>
      <c r="AL23" t="s" s="164">
        <v>626</v>
      </c>
      <c r="AM23" t="s" s="164">
        <v>627</v>
      </c>
      <c r="AN23" t="s" s="164">
        <v>87</v>
      </c>
      <c r="AO23" s="165">
        <v>10</v>
      </c>
      <c r="AP23" s="166">
        <v>20.366298459374</v>
      </c>
      <c r="AQ23" s="162"/>
    </row>
    <row r="24" ht="13.75" customHeight="1">
      <c r="A24" s="7">
        <f>_xlfn.IFERROR(RANK(F24:F24,F3:F102)+COUNTIF($F$3:F24,F24)-1,"")</f>
        <v>57</v>
      </c>
      <c r="B24" s="163">
        <v>22</v>
      </c>
      <c r="C24" t="s" s="32">
        <v>410</v>
      </c>
      <c r="D24" t="s" s="32">
        <v>33</v>
      </c>
      <c r="E24" s="163">
        <v>5</v>
      </c>
      <c r="F24" s="42">
        <v>4.97868448456067</v>
      </c>
      <c r="G24" s="44"/>
      <c r="H24" s="163">
        <f>_xlfn.IFERROR(RANK(M24:M24,M3:M177)+COUNTIF($M$3:M24,M24)-1,"")</f>
        <v>25</v>
      </c>
      <c r="I24" s="163">
        <v>22</v>
      </c>
      <c r="J24" t="s" s="32">
        <v>150</v>
      </c>
      <c r="K24" t="s" s="32">
        <v>50</v>
      </c>
      <c r="L24" s="163">
        <v>12</v>
      </c>
      <c r="M24" s="42">
        <v>178.118325129658</v>
      </c>
      <c r="N24" s="44"/>
      <c r="O24" s="163">
        <f>_xlfn.IFERROR(RANK(T24:T24,T3:T227)+COUNTIF($T$3:T24,T24)-1,"")</f>
        <v>38</v>
      </c>
      <c r="P24" s="163">
        <v>22</v>
      </c>
      <c r="Q24" t="s" s="32">
        <v>168</v>
      </c>
      <c r="R24" t="s" s="32">
        <v>145</v>
      </c>
      <c r="S24" s="163">
        <v>11</v>
      </c>
      <c r="T24" s="42">
        <v>171.490628209824</v>
      </c>
      <c r="U24" s="44"/>
      <c r="V24" s="163">
        <f>_xlfn.IFERROR(RANK(AA24:AA24,AA3:AA102)+COUNTIF($AA$3:AA24,AA24)-1,"")</f>
        <v>6</v>
      </c>
      <c r="W24" s="163">
        <v>22</v>
      </c>
      <c r="X24" t="s" s="32">
        <v>73</v>
      </c>
      <c r="Y24" t="s" s="32">
        <v>23</v>
      </c>
      <c r="Z24" s="163">
        <v>7</v>
      </c>
      <c r="AA24" s="42">
        <v>163.695049454364</v>
      </c>
      <c r="AB24" s="44"/>
      <c r="AC24" s="163">
        <f>_xlfn.IFERROR(RANK(AG24:AG24,AG3:AG34,0),"")</f>
        <v>26</v>
      </c>
      <c r="AD24" s="163">
        <v>22</v>
      </c>
      <c r="AE24" t="s" s="32">
        <v>551</v>
      </c>
      <c r="AF24" s="163">
        <v>14</v>
      </c>
      <c r="AG24" s="42">
        <v>100.6</v>
      </c>
      <c r="AH24" s="158"/>
      <c r="AI24" t="s" s="164">
        <v>385</v>
      </c>
      <c r="AJ24" s="165">
        <f>_xlfn.IFERROR(RANK(AP24:AP24,AP3:AP327)+COUNTIF($AP$3:AP24,AP24)-1,"")</f>
        <v>50</v>
      </c>
      <c r="AK24" s="165">
        <v>22</v>
      </c>
      <c r="AL24" t="s" s="164">
        <v>73</v>
      </c>
      <c r="AM24" t="s" s="164">
        <v>628</v>
      </c>
      <c r="AN24" t="s" s="164">
        <v>23</v>
      </c>
      <c r="AO24" s="165">
        <v>7</v>
      </c>
      <c r="AP24" s="166">
        <v>163.695049454364</v>
      </c>
      <c r="AQ24" s="162"/>
    </row>
    <row r="25" ht="13.75" customHeight="1">
      <c r="A25" s="7">
        <f>_xlfn.IFERROR(RANK(F25:F25,F3:F102)+COUNTIF($F$3:F25,F25)-1,"")</f>
        <v>10</v>
      </c>
      <c r="B25" s="163">
        <v>23</v>
      </c>
      <c r="C25" t="s" s="32">
        <v>52</v>
      </c>
      <c r="D25" t="s" s="32">
        <v>53</v>
      </c>
      <c r="E25" s="163">
        <v>10</v>
      </c>
      <c r="F25" s="42">
        <v>322.160164795339</v>
      </c>
      <c r="G25" s="44"/>
      <c r="H25" s="163">
        <f>_xlfn.IFERROR(RANK(M25:M25,M3:M177)+COUNTIF($M$3:M25,M25)-1,"")</f>
        <v>48</v>
      </c>
      <c r="I25" s="163">
        <v>23</v>
      </c>
      <c r="J25" t="s" s="32">
        <v>228</v>
      </c>
      <c r="K25" t="s" s="32">
        <v>50</v>
      </c>
      <c r="L25" s="163">
        <v>12</v>
      </c>
      <c r="M25" s="42">
        <v>109.753808329833</v>
      </c>
      <c r="N25" s="44"/>
      <c r="O25" s="163">
        <f>_xlfn.IFERROR(RANK(T25:T25,T3:T227)+COUNTIF($T$3:T25,T25)-1,"")</f>
        <v>65</v>
      </c>
      <c r="P25" s="163">
        <v>23</v>
      </c>
      <c r="Q25" t="s" s="32">
        <v>291</v>
      </c>
      <c r="R25" t="s" s="32">
        <v>145</v>
      </c>
      <c r="S25" s="163">
        <v>11</v>
      </c>
      <c r="T25" s="42">
        <v>126.214416057361</v>
      </c>
      <c r="U25" s="44"/>
      <c r="V25" s="163">
        <f>_xlfn.IFERROR(RANK(AA25:AA25,AA3:AA102)+COUNTIF($AA$3:AA25,AA25)-1,"")</f>
        <v>53</v>
      </c>
      <c r="W25" s="163">
        <v>23</v>
      </c>
      <c r="X25" t="s" s="32">
        <v>386</v>
      </c>
      <c r="Y25" t="s" s="32">
        <v>23</v>
      </c>
      <c r="Z25" s="163">
        <v>7</v>
      </c>
      <c r="AA25" s="42">
        <v>24.0516145821924</v>
      </c>
      <c r="AB25" s="44"/>
      <c r="AC25" s="163">
        <f>_xlfn.IFERROR(RANK(AG25:AG25,AG3:AG34,0),"")</f>
        <v>22</v>
      </c>
      <c r="AD25" s="163">
        <v>23</v>
      </c>
      <c r="AE25" t="s" s="32">
        <v>553</v>
      </c>
      <c r="AF25" s="163">
        <v>12</v>
      </c>
      <c r="AG25" s="42">
        <v>105.375</v>
      </c>
      <c r="AH25" s="158"/>
      <c r="AI25" t="s" s="164">
        <v>385</v>
      </c>
      <c r="AJ25" s="165">
        <f>_xlfn.IFERROR(RANK(AP25:AP25,AP3:AP327)+COUNTIF($AP$3:AP25,AP25)-1,"")</f>
        <v>185</v>
      </c>
      <c r="AK25" s="165">
        <v>23</v>
      </c>
      <c r="AL25" t="s" s="164">
        <v>386</v>
      </c>
      <c r="AM25" t="s" s="164">
        <v>629</v>
      </c>
      <c r="AN25" t="s" s="164">
        <v>23</v>
      </c>
      <c r="AO25" s="165">
        <v>7</v>
      </c>
      <c r="AP25" s="166">
        <v>24.0516145821924</v>
      </c>
      <c r="AQ25" s="162"/>
    </row>
    <row r="26" ht="13.75" customHeight="1">
      <c r="A26" s="7">
        <f>_xlfn.IFERROR(RANK(F26:F26,F3:F102)+COUNTIF($F$3:F26,F26)-1,"")</f>
        <v>61</v>
      </c>
      <c r="B26" s="163">
        <v>24</v>
      </c>
      <c r="C26" t="s" s="32">
        <v>416</v>
      </c>
      <c r="D26" t="s" s="32">
        <v>53</v>
      </c>
      <c r="E26" s="163">
        <v>10</v>
      </c>
      <c r="F26" s="42">
        <v>2.65119397080019</v>
      </c>
      <c r="G26" s="44"/>
      <c r="H26" s="163">
        <f>_xlfn.IFERROR(RANK(M26:M26,M3:M177)+COUNTIF($M$3:M26,M26)-1,"")</f>
        <v>96</v>
      </c>
      <c r="I26" s="163">
        <v>24</v>
      </c>
      <c r="J26" t="s" s="32">
        <v>630</v>
      </c>
      <c r="K26" t="s" s="32">
        <v>50</v>
      </c>
      <c r="L26" s="163">
        <v>12</v>
      </c>
      <c r="M26" s="42">
        <v>13.7853282913776</v>
      </c>
      <c r="N26" s="44"/>
      <c r="O26" s="163">
        <f>_xlfn.IFERROR(RANK(T26:T26,T3:T227)+COUNTIF($T$3:T26,T26)-1,"")</f>
        <v>61</v>
      </c>
      <c r="P26" s="163">
        <v>24</v>
      </c>
      <c r="Q26" t="s" s="32">
        <v>275</v>
      </c>
      <c r="R26" t="s" s="32">
        <v>145</v>
      </c>
      <c r="S26" s="163">
        <v>11</v>
      </c>
      <c r="T26" s="42">
        <v>136.734991701731</v>
      </c>
      <c r="U26" s="44"/>
      <c r="V26" s="163">
        <f>_xlfn.IFERROR(RANK(AA26:AA26,AA3:AA102)+COUNTIF($AA$3:AA26,AA26)-1,"")</f>
        <v>31</v>
      </c>
      <c r="W26" s="163">
        <v>24</v>
      </c>
      <c r="X26" t="s" s="32">
        <v>173</v>
      </c>
      <c r="Y26" t="s" s="32">
        <v>140</v>
      </c>
      <c r="Z26" s="163">
        <v>14</v>
      </c>
      <c r="AA26" s="42">
        <v>72.5976384390452</v>
      </c>
      <c r="AB26" s="44"/>
      <c r="AC26" s="163">
        <f>_xlfn.IFERROR(RANK(AG26:AG26,AG3:AG34,0),"")</f>
        <v>14</v>
      </c>
      <c r="AD26" s="163">
        <v>24</v>
      </c>
      <c r="AE26" t="s" s="32">
        <v>555</v>
      </c>
      <c r="AF26" s="163">
        <v>11</v>
      </c>
      <c r="AG26" s="42">
        <v>110.4</v>
      </c>
      <c r="AH26" s="158"/>
      <c r="AI26" t="s" s="164">
        <v>385</v>
      </c>
      <c r="AJ26" s="165">
        <f>_xlfn.IFERROR(RANK(AP26:AP26,AP3:AP327)+COUNTIF($AP$3:AP26,AP26)-1,"")</f>
        <v>124</v>
      </c>
      <c r="AK26" s="165">
        <v>24</v>
      </c>
      <c r="AL26" t="s" s="164">
        <v>173</v>
      </c>
      <c r="AM26" t="s" s="164">
        <v>631</v>
      </c>
      <c r="AN26" t="s" s="164">
        <v>140</v>
      </c>
      <c r="AO26" s="165">
        <v>14</v>
      </c>
      <c r="AP26" s="166">
        <v>72.5976384390452</v>
      </c>
      <c r="AQ26" s="162"/>
    </row>
    <row r="27" ht="13.75" customHeight="1">
      <c r="A27" s="7">
        <f>_xlfn.IFERROR(RANK(F27:F27,F3:F102)+COUNTIF($F$3:F27,F27)-1,"")</f>
        <v>62</v>
      </c>
      <c r="B27" s="163">
        <v>25</v>
      </c>
      <c r="C27" t="s" s="32">
        <v>418</v>
      </c>
      <c r="D27" t="s" s="32">
        <v>60</v>
      </c>
      <c r="E27" s="163">
        <v>14</v>
      </c>
      <c r="F27" s="42">
        <v>2.60119416989263</v>
      </c>
      <c r="G27" s="44"/>
      <c r="H27" s="163">
        <f>_xlfn.IFERROR(RANK(M27:M27,M3:M177)+COUNTIF($M$3:M27,M27)-1,"")</f>
        <v>35</v>
      </c>
      <c r="I27" s="163">
        <v>25</v>
      </c>
      <c r="J27" t="s" s="32">
        <v>210</v>
      </c>
      <c r="K27" t="s" s="32">
        <v>87</v>
      </c>
      <c r="L27" s="163">
        <v>10</v>
      </c>
      <c r="M27" s="42">
        <v>149.181064014599</v>
      </c>
      <c r="N27" s="44"/>
      <c r="O27" s="163">
        <f>_xlfn.IFERROR(RANK(T27:T27,T3:T227)+COUNTIF($T$3:T27,T27)-1,"")</f>
        <v>102</v>
      </c>
      <c r="P27" s="163">
        <v>25</v>
      </c>
      <c r="Q27" t="s" s="32">
        <v>338</v>
      </c>
      <c r="R27" t="s" s="32">
        <v>145</v>
      </c>
      <c r="S27" s="163">
        <v>11</v>
      </c>
      <c r="T27" s="42">
        <v>58.7484447690888</v>
      </c>
      <c r="U27" s="44"/>
      <c r="V27" s="163">
        <f>_xlfn.IFERROR(RANK(AA27:AA27,AA3:AA102)+COUNTIF($AA$3:AA27,AA27)-1,"")</f>
        <v>52</v>
      </c>
      <c r="W27" s="163">
        <v>25</v>
      </c>
      <c r="X27" t="s" s="32">
        <v>409</v>
      </c>
      <c r="Y27" t="s" s="32">
        <v>140</v>
      </c>
      <c r="Z27" s="163">
        <v>14</v>
      </c>
      <c r="AA27" s="42">
        <v>24.5373942973198</v>
      </c>
      <c r="AB27" s="44"/>
      <c r="AC27" s="163">
        <f>_xlfn.IFERROR(RANK(AG27:AG27,AG3:AG34,0),"")</f>
        <v>3</v>
      </c>
      <c r="AD27" s="163">
        <v>25</v>
      </c>
      <c r="AE27" t="s" s="32">
        <v>557</v>
      </c>
      <c r="AF27" s="163">
        <v>12</v>
      </c>
      <c r="AG27" s="42">
        <v>115.575</v>
      </c>
      <c r="AH27" s="158"/>
      <c r="AI27" t="s" s="164">
        <v>385</v>
      </c>
      <c r="AJ27" s="165">
        <f>_xlfn.IFERROR(RANK(AP27:AP27,AP3:AP327)+COUNTIF($AP$3:AP27,AP27)-1,"")</f>
        <v>183</v>
      </c>
      <c r="AK27" s="165">
        <v>25</v>
      </c>
      <c r="AL27" t="s" s="164">
        <v>409</v>
      </c>
      <c r="AM27" t="s" s="164">
        <v>632</v>
      </c>
      <c r="AN27" t="s" s="164">
        <v>140</v>
      </c>
      <c r="AO27" s="165">
        <v>14</v>
      </c>
      <c r="AP27" s="166">
        <v>24.5373942973198</v>
      </c>
      <c r="AQ27" s="162"/>
    </row>
    <row r="28" ht="13.75" customHeight="1">
      <c r="A28" s="7">
        <f>_xlfn.IFERROR(RANK(F28:F28,F3:F102)+COUNTIF($F$3:F28,F28)-1,"")</f>
        <v>8</v>
      </c>
      <c r="B28" s="163">
        <v>26</v>
      </c>
      <c r="C28" t="s" s="32">
        <v>59</v>
      </c>
      <c r="D28" t="s" s="32">
        <v>60</v>
      </c>
      <c r="E28" s="163">
        <v>14</v>
      </c>
      <c r="F28" s="42">
        <v>330.355660592431</v>
      </c>
      <c r="G28" s="44"/>
      <c r="H28" s="163">
        <f>_xlfn.IFERROR(RANK(M28:M28,M3:M177)+COUNTIF($M$3:M28,M28)-1,"")</f>
        <v>31</v>
      </c>
      <c r="I28" s="163">
        <v>26</v>
      </c>
      <c r="J28" t="s" s="32">
        <v>187</v>
      </c>
      <c r="K28" t="s" s="32">
        <v>87</v>
      </c>
      <c r="L28" s="163">
        <v>10</v>
      </c>
      <c r="M28" s="42">
        <v>168.691793799375</v>
      </c>
      <c r="N28" s="44"/>
      <c r="O28" s="163">
        <f>_xlfn.IFERROR(RANK(T28:T28,T3:T227)+COUNTIF($T$3:T28,T28)-1,"")</f>
        <v>133</v>
      </c>
      <c r="P28" s="163">
        <v>26</v>
      </c>
      <c r="Q28" t="s" s="32">
        <v>633</v>
      </c>
      <c r="R28" t="s" s="32">
        <v>145</v>
      </c>
      <c r="S28" s="163">
        <v>11</v>
      </c>
      <c r="T28" s="42">
        <v>22.8383992366884</v>
      </c>
      <c r="U28" s="44"/>
      <c r="V28" s="163">
        <f>_xlfn.IFERROR(RANK(AA28:AA28,AA3:AA102)+COUNTIF($AA$3:AA28,AA28)-1,"")</f>
        <v>2</v>
      </c>
      <c r="W28" s="163">
        <v>26</v>
      </c>
      <c r="X28" t="s" s="32">
        <v>32</v>
      </c>
      <c r="Y28" t="s" s="32">
        <v>33</v>
      </c>
      <c r="Z28" s="163">
        <v>5</v>
      </c>
      <c r="AA28" s="42">
        <v>182.536731892452</v>
      </c>
      <c r="AB28" s="44"/>
      <c r="AC28" s="163">
        <f>_xlfn.IFERROR(RANK(AG28:AG28,AG3:AG34,0),"")</f>
        <v>4</v>
      </c>
      <c r="AD28" s="163">
        <v>26</v>
      </c>
      <c r="AE28" t="s" s="32">
        <v>559</v>
      </c>
      <c r="AF28" s="163">
        <v>5</v>
      </c>
      <c r="AG28" s="42">
        <v>115.475</v>
      </c>
      <c r="AH28" s="158"/>
      <c r="AI28" t="s" s="164">
        <v>385</v>
      </c>
      <c r="AJ28" s="165">
        <f>_xlfn.IFERROR(RANK(AP28:AP28,AP3:AP327)+COUNTIF($AP$3:AP28,AP28)-1,"")</f>
        <v>32</v>
      </c>
      <c r="AK28" s="165">
        <v>26</v>
      </c>
      <c r="AL28" t="s" s="164">
        <v>32</v>
      </c>
      <c r="AM28" t="s" s="164">
        <v>634</v>
      </c>
      <c r="AN28" t="s" s="164">
        <v>33</v>
      </c>
      <c r="AO28" s="165">
        <v>5</v>
      </c>
      <c r="AP28" s="166">
        <v>182.536731892452</v>
      </c>
      <c r="AQ28" s="162"/>
    </row>
    <row r="29" ht="13.75" customHeight="1">
      <c r="A29" s="7">
        <f>_xlfn.IFERROR(RANK(F29:F29,F3:F102)+COUNTIF($F$3:F29,F29)-1,"")</f>
        <v>5</v>
      </c>
      <c r="B29" s="163">
        <v>27</v>
      </c>
      <c r="C29" t="s" s="32">
        <v>47</v>
      </c>
      <c r="D29" t="s" s="32">
        <v>29</v>
      </c>
      <c r="E29" s="163">
        <v>14</v>
      </c>
      <c r="F29" s="42">
        <v>343.302168259205</v>
      </c>
      <c r="G29" s="44"/>
      <c r="H29" s="163">
        <f>_xlfn.IFERROR(RANK(M29:M29,M3:M177)+COUNTIF($M$3:M29,M29)-1,"")</f>
        <v>90</v>
      </c>
      <c r="I29" s="163">
        <v>27</v>
      </c>
      <c r="J29" t="s" s="32">
        <v>302</v>
      </c>
      <c r="K29" t="s" s="32">
        <v>87</v>
      </c>
      <c r="L29" s="163">
        <v>10</v>
      </c>
      <c r="M29" s="42">
        <v>18.3462312572</v>
      </c>
      <c r="N29" s="44"/>
      <c r="O29" s="163">
        <f>_xlfn.IFERROR(RANK(T29:T29,T3:T227)+COUNTIF($T$3:T29,T29)-1,"")</f>
        <v>22</v>
      </c>
      <c r="P29" s="163">
        <v>27</v>
      </c>
      <c r="Q29" t="s" s="32">
        <v>123</v>
      </c>
      <c r="R29" t="s" s="32">
        <v>89</v>
      </c>
      <c r="S29" s="163">
        <v>7</v>
      </c>
      <c r="T29" s="42">
        <v>192.109397419285</v>
      </c>
      <c r="U29" s="44"/>
      <c r="V29" s="163">
        <f>_xlfn.IFERROR(RANK(AA29:AA29,AA3:AA102)+COUNTIF($AA$3:AA29,AA29)-1,"")</f>
        <v>59</v>
      </c>
      <c r="W29" s="163">
        <v>27</v>
      </c>
      <c r="X29" t="s" s="32">
        <v>414</v>
      </c>
      <c r="Y29" t="s" s="32">
        <v>33</v>
      </c>
      <c r="Z29" s="163">
        <v>5</v>
      </c>
      <c r="AA29" s="42">
        <v>18.4547435225227</v>
      </c>
      <c r="AB29" s="44"/>
      <c r="AC29" s="163">
        <f>_xlfn.IFERROR(RANK(AG29:AG29,AG3:AG34,0),"")</f>
        <v>8</v>
      </c>
      <c r="AD29" s="163">
        <v>27</v>
      </c>
      <c r="AE29" t="s" s="32">
        <v>561</v>
      </c>
      <c r="AF29" s="163">
        <v>9</v>
      </c>
      <c r="AG29" s="42">
        <v>112.375</v>
      </c>
      <c r="AH29" s="158"/>
      <c r="AI29" t="s" s="164">
        <v>385</v>
      </c>
      <c r="AJ29" s="165">
        <f>_xlfn.IFERROR(RANK(AP29:AP29,AP3:AP327)+COUNTIF($AP$3:AP29,AP29)-1,"")</f>
        <v>201</v>
      </c>
      <c r="AK29" s="165">
        <v>27</v>
      </c>
      <c r="AL29" t="s" s="164">
        <v>414</v>
      </c>
      <c r="AM29" t="s" s="164">
        <v>635</v>
      </c>
      <c r="AN29" t="s" s="164">
        <v>33</v>
      </c>
      <c r="AO29" s="165">
        <v>5</v>
      </c>
      <c r="AP29" s="166">
        <v>18.4547435225227</v>
      </c>
      <c r="AQ29" s="162"/>
    </row>
    <row r="30" ht="13.75" customHeight="1">
      <c r="A30" s="7">
        <f>_xlfn.IFERROR(RANK(F30:F30,F3:F102)+COUNTIF($F$3:F30,F30)-1,"")</f>
        <v>45</v>
      </c>
      <c r="B30" s="163">
        <v>28</v>
      </c>
      <c r="C30" t="s" s="32">
        <v>422</v>
      </c>
      <c r="D30" t="s" s="32">
        <v>29</v>
      </c>
      <c r="E30" s="163">
        <v>14</v>
      </c>
      <c r="F30" s="42">
        <v>11.6680726539194</v>
      </c>
      <c r="G30" s="44"/>
      <c r="H30" s="163">
        <f>_xlfn.IFERROR(RANK(M30:M30,M3:M177)+COUNTIF($M$3:M30,M30)-1,"")</f>
        <v>105</v>
      </c>
      <c r="I30" s="163">
        <v>28</v>
      </c>
      <c r="J30" t="s" s="32">
        <v>308</v>
      </c>
      <c r="K30" t="s" s="32">
        <v>87</v>
      </c>
      <c r="L30" s="163">
        <v>10</v>
      </c>
      <c r="M30" s="42">
        <v>9.011396157225001</v>
      </c>
      <c r="N30" s="44"/>
      <c r="O30" s="163">
        <f>_xlfn.IFERROR(RANK(T30:T30,T3:T227)+COUNTIF($T$3:T30,T30)-1,"")</f>
        <v>51</v>
      </c>
      <c r="P30" s="163">
        <v>28</v>
      </c>
      <c r="Q30" t="s" s="32">
        <v>188</v>
      </c>
      <c r="R30" t="s" s="32">
        <v>89</v>
      </c>
      <c r="S30" s="163">
        <v>7</v>
      </c>
      <c r="T30" s="42">
        <v>156.923098989354</v>
      </c>
      <c r="U30" s="44"/>
      <c r="V30" s="163">
        <f>_xlfn.IFERROR(RANK(AA30:AA30,AA3:AA102)+COUNTIF($AA$3:AA30,AA30)-1,"")</f>
        <v>66</v>
      </c>
      <c r="W30" s="163">
        <v>28</v>
      </c>
      <c r="X30" t="s" s="32">
        <v>415</v>
      </c>
      <c r="Y30" t="s" s="32">
        <v>33</v>
      </c>
      <c r="Z30" s="163">
        <v>5</v>
      </c>
      <c r="AA30" s="42">
        <v>11.8855687461936</v>
      </c>
      <c r="AB30" s="44"/>
      <c r="AC30" s="163">
        <f>_xlfn.IFERROR(RANK(AG30:AG30,AG3:AG34,0),"")</f>
        <v>13</v>
      </c>
      <c r="AD30" s="163">
        <v>28</v>
      </c>
      <c r="AE30" t="s" s="32">
        <v>563</v>
      </c>
      <c r="AF30" s="163">
        <v>9</v>
      </c>
      <c r="AG30" s="42">
        <v>110.55</v>
      </c>
      <c r="AH30" s="158"/>
      <c r="AI30" t="s" s="164">
        <v>385</v>
      </c>
      <c r="AJ30" s="165">
        <f>_xlfn.IFERROR(RANK(AP30:AP30,AP3:AP327)+COUNTIF($AP$3:AP30,AP30)-1,"")</f>
        <v>223</v>
      </c>
      <c r="AK30" s="165">
        <v>28</v>
      </c>
      <c r="AL30" t="s" s="164">
        <v>415</v>
      </c>
      <c r="AM30" t="s" s="164">
        <v>636</v>
      </c>
      <c r="AN30" t="s" s="164">
        <v>33</v>
      </c>
      <c r="AO30" s="165">
        <v>5</v>
      </c>
      <c r="AP30" s="166">
        <v>11.8855687461936</v>
      </c>
      <c r="AQ30" s="162"/>
    </row>
    <row r="31" ht="13.75" customHeight="1">
      <c r="A31" s="7">
        <f>_xlfn.IFERROR(RANK(F31:F31,F3:F102)+COUNTIF($F$3:F31,F31)-1,"")</f>
        <v>11</v>
      </c>
      <c r="B31" s="163">
        <v>29</v>
      </c>
      <c r="C31" t="s" s="32">
        <v>98</v>
      </c>
      <c r="D31" t="s" s="32">
        <v>58</v>
      </c>
      <c r="E31" s="163">
        <v>12</v>
      </c>
      <c r="F31" s="42">
        <v>315.363081580442</v>
      </c>
      <c r="G31" s="44"/>
      <c r="H31" s="163">
        <f>_xlfn.IFERROR(RANK(M31:M31,M3:M177)+COUNTIF($M$3:M31,M31)-1,"")</f>
        <v>40</v>
      </c>
      <c r="I31" s="163">
        <v>29</v>
      </c>
      <c r="J31" t="s" s="32">
        <v>222</v>
      </c>
      <c r="K31" t="s" s="32">
        <v>23</v>
      </c>
      <c r="L31" s="163">
        <v>7</v>
      </c>
      <c r="M31" s="42">
        <v>140.640215993568</v>
      </c>
      <c r="N31" s="44"/>
      <c r="O31" s="163">
        <f>_xlfn.IFERROR(RANK(T31:T31,T3:T227)+COUNTIF($T$3:T31,T31)-1,"")</f>
        <v>55</v>
      </c>
      <c r="P31" s="163">
        <v>29</v>
      </c>
      <c r="Q31" t="s" s="32">
        <v>217</v>
      </c>
      <c r="R31" t="s" s="32">
        <v>89</v>
      </c>
      <c r="S31" s="163">
        <v>7</v>
      </c>
      <c r="T31" s="42">
        <v>151.039095678445</v>
      </c>
      <c r="U31" s="44"/>
      <c r="V31" s="163">
        <f>_xlfn.IFERROR(RANK(AA31:AA31,AA3:AA102)+COUNTIF($AA$3:AA31,AA31)-1,"")</f>
        <v>19</v>
      </c>
      <c r="W31" s="163">
        <v>29</v>
      </c>
      <c r="X31" t="s" s="32">
        <v>111</v>
      </c>
      <c r="Y31" t="s" s="32">
        <v>53</v>
      </c>
      <c r="Z31" s="163">
        <v>10</v>
      </c>
      <c r="AA31" s="42">
        <v>95.80667807985409</v>
      </c>
      <c r="AB31" s="44"/>
      <c r="AC31" s="163">
        <f>_xlfn.IFERROR(RANK(AG31:AG31,AG3:AG34,0),"")</f>
        <v>19</v>
      </c>
      <c r="AD31" s="163">
        <v>29</v>
      </c>
      <c r="AE31" t="s" s="32">
        <v>565</v>
      </c>
      <c r="AF31" s="163">
        <v>10</v>
      </c>
      <c r="AG31" s="42">
        <v>106.5</v>
      </c>
      <c r="AH31" s="158"/>
      <c r="AI31" t="s" s="164">
        <v>385</v>
      </c>
      <c r="AJ31" s="165">
        <f>_xlfn.IFERROR(RANK(AP31:AP31,AP3:AP327)+COUNTIF($AP$3:AP31,AP31)-1,"")</f>
        <v>103</v>
      </c>
      <c r="AK31" s="165">
        <v>29</v>
      </c>
      <c r="AL31" t="s" s="164">
        <v>111</v>
      </c>
      <c r="AM31" t="s" s="164">
        <v>637</v>
      </c>
      <c r="AN31" t="s" s="164">
        <v>53</v>
      </c>
      <c r="AO31" s="165">
        <v>10</v>
      </c>
      <c r="AP31" s="166">
        <v>95.80667807985409</v>
      </c>
      <c r="AQ31" s="162"/>
    </row>
    <row r="32" ht="13.75" customHeight="1">
      <c r="A32" s="7">
        <f>_xlfn.IFERROR(RANK(F32:F32,F3:F102)+COUNTIF($F$3:F32,F32)-1,"")</f>
        <v>63</v>
      </c>
      <c r="B32" s="163">
        <v>30</v>
      </c>
      <c r="C32" t="s" s="32">
        <v>427</v>
      </c>
      <c r="D32" t="s" s="32">
        <v>58</v>
      </c>
      <c r="E32" s="163">
        <v>12</v>
      </c>
      <c r="F32" s="42">
        <v>2.556076864655</v>
      </c>
      <c r="G32" s="44"/>
      <c r="H32" s="163">
        <f>_xlfn.IFERROR(RANK(M32:M32,M3:M177)+COUNTIF($M$3:M32,M32)-1,"")</f>
        <v>47</v>
      </c>
      <c r="I32" s="163">
        <v>30</v>
      </c>
      <c r="J32" t="s" s="32">
        <v>246</v>
      </c>
      <c r="K32" t="s" s="32">
        <v>23</v>
      </c>
      <c r="L32" s="163">
        <v>7</v>
      </c>
      <c r="M32" s="42">
        <v>111.111044962428</v>
      </c>
      <c r="N32" s="44"/>
      <c r="O32" s="163">
        <f>_xlfn.IFERROR(RANK(T32:T32,T3:T227)+COUNTIF($T$3:T32,T32)-1,"")</f>
        <v>138</v>
      </c>
      <c r="P32" s="163">
        <v>30</v>
      </c>
      <c r="Q32" t="s" s="32">
        <v>638</v>
      </c>
      <c r="R32" t="s" s="32">
        <v>89</v>
      </c>
      <c r="S32" s="163">
        <v>7</v>
      </c>
      <c r="T32" s="42">
        <v>21.4095014788565</v>
      </c>
      <c r="U32" s="44"/>
      <c r="V32" s="163">
        <f>_xlfn.IFERROR(RANK(AA32:AA32,AA3:AA102)+COUNTIF($AA$3:AA32,AA32)-1,"")</f>
        <v>32</v>
      </c>
      <c r="W32" s="163">
        <v>30</v>
      </c>
      <c r="X32" t="s" s="32">
        <v>177</v>
      </c>
      <c r="Y32" t="s" s="32">
        <v>53</v>
      </c>
      <c r="Z32" s="163">
        <v>10</v>
      </c>
      <c r="AA32" s="42">
        <v>65.1273604089542</v>
      </c>
      <c r="AB32" s="44"/>
      <c r="AC32" s="163">
        <f>_xlfn.IFERROR(RANK(AG32:AG32,AG3:AG34,0),"")</f>
        <v>16</v>
      </c>
      <c r="AD32" s="163">
        <v>30</v>
      </c>
      <c r="AE32" t="s" s="32">
        <v>567</v>
      </c>
      <c r="AF32" s="163">
        <v>11</v>
      </c>
      <c r="AG32" s="42">
        <v>109.275</v>
      </c>
      <c r="AH32" s="158"/>
      <c r="AI32" t="s" s="164">
        <v>385</v>
      </c>
      <c r="AJ32" s="165">
        <f>_xlfn.IFERROR(RANK(AP32:AP32,AP3:AP327)+COUNTIF($AP$3:AP32,AP32)-1,"")</f>
        <v>128</v>
      </c>
      <c r="AK32" s="165">
        <v>30</v>
      </c>
      <c r="AL32" t="s" s="164">
        <v>177</v>
      </c>
      <c r="AM32" t="s" s="164">
        <v>639</v>
      </c>
      <c r="AN32" t="s" s="164">
        <v>53</v>
      </c>
      <c r="AO32" s="165">
        <v>10</v>
      </c>
      <c r="AP32" s="166">
        <v>65.1273604089542</v>
      </c>
      <c r="AQ32" s="162"/>
    </row>
    <row r="33" ht="13.75" customHeight="1">
      <c r="A33" s="7">
        <f>_xlfn.IFERROR(RANK(F33:F33,F3:F102)+COUNTIF($F$3:F33,F33)-1,"")</f>
        <v>4</v>
      </c>
      <c r="B33" s="163">
        <v>31</v>
      </c>
      <c r="C33" t="s" s="32">
        <v>42</v>
      </c>
      <c r="D33" t="s" s="32">
        <v>25</v>
      </c>
      <c r="E33" s="163">
        <v>6</v>
      </c>
      <c r="F33" s="42">
        <v>366.682965140170</v>
      </c>
      <c r="G33" s="44"/>
      <c r="H33" s="163">
        <f>_xlfn.IFERROR(RANK(M33:M33,M3:M177)+COUNTIF($M$3:M33,M33)-1,"")</f>
        <v>53</v>
      </c>
      <c r="I33" s="163">
        <v>31</v>
      </c>
      <c r="J33" t="s" s="32">
        <v>252</v>
      </c>
      <c r="K33" t="s" s="32">
        <v>23</v>
      </c>
      <c r="L33" s="163">
        <v>7</v>
      </c>
      <c r="M33" s="42">
        <v>85.2446868886486</v>
      </c>
      <c r="N33" s="44"/>
      <c r="O33" s="163">
        <f>_xlfn.IFERROR(RANK(T33:T33,T3:T227)+COUNTIF($T$3:T33,T33)-1,"")</f>
        <v>154</v>
      </c>
      <c r="P33" s="163">
        <v>31</v>
      </c>
      <c r="Q33" t="s" s="32">
        <v>640</v>
      </c>
      <c r="R33" t="s" s="32">
        <v>89</v>
      </c>
      <c r="S33" s="163">
        <v>7</v>
      </c>
      <c r="T33" s="42">
        <v>14.476907333664</v>
      </c>
      <c r="U33" s="44"/>
      <c r="V33" s="163">
        <f>_xlfn.IFERROR(RANK(AA33:AA33,AA3:AA102)+COUNTIF($AA$3:AA33,AA33)-1,"")</f>
        <v>17</v>
      </c>
      <c r="W33" s="163">
        <v>31</v>
      </c>
      <c r="X33" t="s" s="32">
        <v>107</v>
      </c>
      <c r="Y33" t="s" s="32">
        <v>60</v>
      </c>
      <c r="Z33" s="163">
        <v>14</v>
      </c>
      <c r="AA33" s="42">
        <v>98.4599444107378</v>
      </c>
      <c r="AB33" s="44"/>
      <c r="AC33" s="163">
        <f>_xlfn.IFERROR(RANK(AG33:AG33,AG3:AG34,0),"")</f>
        <v>30</v>
      </c>
      <c r="AD33" s="163">
        <v>31</v>
      </c>
      <c r="AE33" t="s" s="32">
        <v>569</v>
      </c>
      <c r="AF33" s="163">
        <v>5</v>
      </c>
      <c r="AG33" s="42">
        <v>97.95</v>
      </c>
      <c r="AH33" s="158"/>
      <c r="AI33" t="s" s="164">
        <v>385</v>
      </c>
      <c r="AJ33" s="165">
        <f>_xlfn.IFERROR(RANK(AP33:AP33,AP3:AP327)+COUNTIF($AP$3:AP33,AP33)-1,"")</f>
        <v>101</v>
      </c>
      <c r="AK33" s="165">
        <v>31</v>
      </c>
      <c r="AL33" t="s" s="164">
        <v>107</v>
      </c>
      <c r="AM33" t="s" s="164">
        <v>641</v>
      </c>
      <c r="AN33" t="s" s="164">
        <v>60</v>
      </c>
      <c r="AO33" s="165">
        <v>14</v>
      </c>
      <c r="AP33" s="166">
        <v>98.4599444107378</v>
      </c>
      <c r="AQ33" s="162"/>
    </row>
    <row r="34" ht="13.75" customHeight="1">
      <c r="A34" s="7">
        <f>_xlfn.IFERROR(RANK(F34:F34,F3:F102)+COUNTIF($F$3:F34,F34)-1,"")</f>
        <v>60</v>
      </c>
      <c r="B34" s="163">
        <v>32</v>
      </c>
      <c r="C34" t="s" s="32">
        <v>434</v>
      </c>
      <c r="D34" t="s" s="32">
        <v>25</v>
      </c>
      <c r="E34" s="163">
        <v>6</v>
      </c>
      <c r="F34" s="42">
        <v>2.86603991594202</v>
      </c>
      <c r="G34" s="44"/>
      <c r="H34" s="163">
        <f>_xlfn.IFERROR(RANK(M34:M34,M3:M177)+COUNTIF($M$3:M34,M34)-1,"")</f>
        <v>98</v>
      </c>
      <c r="I34" s="163">
        <v>32</v>
      </c>
      <c r="J34" t="s" s="32">
        <v>320</v>
      </c>
      <c r="K34" t="s" s="32">
        <v>23</v>
      </c>
      <c r="L34" s="163">
        <v>7</v>
      </c>
      <c r="M34" s="42">
        <v>13.1325235627402</v>
      </c>
      <c r="N34" s="44"/>
      <c r="O34" s="163">
        <f>_xlfn.IFERROR(RANK(T34:T34,T3:T227)+COUNTIF($T$3:T34,T34)-1,"")</f>
        <v>4</v>
      </c>
      <c r="P34" s="163">
        <v>32</v>
      </c>
      <c r="Q34" t="s" s="32">
        <v>49</v>
      </c>
      <c r="R34" t="s" s="32">
        <v>50</v>
      </c>
      <c r="S34" s="163">
        <v>12</v>
      </c>
      <c r="T34" s="42">
        <v>242.692407089142</v>
      </c>
      <c r="U34" s="44"/>
      <c r="V34" s="163">
        <f>_xlfn.IFERROR(RANK(AA34:AA34,AA3:AA102)+COUNTIF($AA$3:AA34,AA34)-1,"")</f>
        <v>48</v>
      </c>
      <c r="W34" s="163">
        <v>32</v>
      </c>
      <c r="X34" t="s" s="32">
        <v>236</v>
      </c>
      <c r="Y34" t="s" s="32">
        <v>60</v>
      </c>
      <c r="Z34" s="163">
        <v>14</v>
      </c>
      <c r="AA34" s="42">
        <v>32.6722743218113</v>
      </c>
      <c r="AB34" s="44"/>
      <c r="AC34" s="163">
        <f>_xlfn.IFERROR(RANK(AG34:AG34,AG3:AG34,0),"")</f>
        <v>17</v>
      </c>
      <c r="AD34" s="163">
        <v>32</v>
      </c>
      <c r="AE34" t="s" s="32">
        <v>571</v>
      </c>
      <c r="AF34" s="163">
        <v>14</v>
      </c>
      <c r="AG34" s="42">
        <v>108.675</v>
      </c>
      <c r="AH34" s="158"/>
      <c r="AI34" t="s" s="164">
        <v>385</v>
      </c>
      <c r="AJ34" s="165">
        <f>_xlfn.IFERROR(RANK(AP34:AP34,AP3:AP327)+COUNTIF($AP$3:AP34,AP34)-1,"")</f>
        <v>167</v>
      </c>
      <c r="AK34" s="165">
        <v>32</v>
      </c>
      <c r="AL34" t="s" s="164">
        <v>236</v>
      </c>
      <c r="AM34" t="s" s="164">
        <v>642</v>
      </c>
      <c r="AN34" t="s" s="164">
        <v>60</v>
      </c>
      <c r="AO34" s="165">
        <v>14</v>
      </c>
      <c r="AP34" s="166">
        <v>32.6722743218113</v>
      </c>
      <c r="AQ34" s="162"/>
    </row>
    <row r="35" ht="13.75" customHeight="1">
      <c r="A35" s="7">
        <f>_xlfn.IFERROR(RANK(F35:F35,F3:F102)+COUNTIF($F$3:F35,F35)-1,"")</f>
        <v>23</v>
      </c>
      <c r="B35" s="163">
        <v>33</v>
      </c>
      <c r="C35" t="s" s="32">
        <v>126</v>
      </c>
      <c r="D35" t="s" s="32">
        <v>127</v>
      </c>
      <c r="E35" s="163">
        <v>5</v>
      </c>
      <c r="F35" s="42">
        <v>274.720162587240</v>
      </c>
      <c r="G35" s="44"/>
      <c r="H35" s="163">
        <f>_xlfn.IFERROR(RANK(M35:M35,M3:M177)+COUNTIF($M$3:M35,M35)-1,"")</f>
        <v>24</v>
      </c>
      <c r="I35" s="163">
        <v>33</v>
      </c>
      <c r="J35" t="s" s="32">
        <v>141</v>
      </c>
      <c r="K35" t="s" s="32">
        <v>140</v>
      </c>
      <c r="L35" s="163">
        <v>14</v>
      </c>
      <c r="M35" s="42">
        <v>179.905163827453</v>
      </c>
      <c r="N35" s="44"/>
      <c r="O35" s="163">
        <f>_xlfn.IFERROR(RANK(T35:T35,T3:T227)+COUNTIF($T$3:T35,T35)-1,"")</f>
        <v>15</v>
      </c>
      <c r="P35" s="163">
        <v>33</v>
      </c>
      <c r="Q35" t="s" s="32">
        <v>142</v>
      </c>
      <c r="R35" t="s" s="32">
        <v>50</v>
      </c>
      <c r="S35" s="163">
        <v>12</v>
      </c>
      <c r="T35" s="42">
        <v>204.307988945498</v>
      </c>
      <c r="U35" s="44"/>
      <c r="V35" s="163">
        <f>_xlfn.IFERROR(RANK(AA35:AA35,AA3:AA102)+COUNTIF($AA$3:AA35,AA35)-1,"")</f>
        <v>72</v>
      </c>
      <c r="W35" s="163">
        <v>33</v>
      </c>
      <c r="X35" t="s" s="32">
        <v>421</v>
      </c>
      <c r="Y35" t="s" s="32">
        <v>60</v>
      </c>
      <c r="Z35" s="163">
        <v>14</v>
      </c>
      <c r="AA35" s="42">
        <v>8.445582617472001</v>
      </c>
      <c r="AB35" s="51"/>
      <c r="AC35" s="61"/>
      <c r="AD35" s="61"/>
      <c r="AE35" s="61"/>
      <c r="AF35" s="14"/>
      <c r="AG35" s="62"/>
      <c r="AH35" s="167"/>
      <c r="AI35" t="s" s="164">
        <v>385</v>
      </c>
      <c r="AJ35" s="165">
        <f>_xlfn.IFERROR(RANK(AP35:AP35,AP3:AP327)+COUNTIF($AP$3:AP35,AP35)-1,"")</f>
        <v>240</v>
      </c>
      <c r="AK35" s="165">
        <v>33</v>
      </c>
      <c r="AL35" t="s" s="164">
        <v>421</v>
      </c>
      <c r="AM35" t="s" s="164">
        <v>643</v>
      </c>
      <c r="AN35" t="s" s="164">
        <v>60</v>
      </c>
      <c r="AO35" s="165">
        <v>14</v>
      </c>
      <c r="AP35" s="166">
        <v>8.445582617472001</v>
      </c>
      <c r="AQ35" s="162"/>
    </row>
    <row r="36" ht="13.75" customHeight="1">
      <c r="A36" s="7">
        <f>_xlfn.IFERROR(RANK(F36:F36,F3:F102)+COUNTIF($F$3:F36,F36)-1,"")</f>
        <v>39</v>
      </c>
      <c r="B36" s="163">
        <v>34</v>
      </c>
      <c r="C36" t="s" s="32">
        <v>206</v>
      </c>
      <c r="D36" t="s" s="32">
        <v>127</v>
      </c>
      <c r="E36" s="163">
        <v>5</v>
      </c>
      <c r="F36" s="42">
        <v>24.4251868764584</v>
      </c>
      <c r="G36" s="44"/>
      <c r="H36" s="163">
        <f>_xlfn.IFERROR(RANK(M36:M36,M3:M177)+COUNTIF($M$3:M36,M36)-1,"")</f>
        <v>65</v>
      </c>
      <c r="I36" s="163">
        <v>34</v>
      </c>
      <c r="J36" t="s" s="32">
        <v>262</v>
      </c>
      <c r="K36" t="s" s="32">
        <v>140</v>
      </c>
      <c r="L36" s="163">
        <v>14</v>
      </c>
      <c r="M36" s="42">
        <v>64.3249574122683</v>
      </c>
      <c r="N36" s="44"/>
      <c r="O36" s="163">
        <f>_xlfn.IFERROR(RANK(T36:T36,T3:T227)+COUNTIF($T$3:T36,T36)-1,"")</f>
        <v>82</v>
      </c>
      <c r="P36" s="163">
        <v>34</v>
      </c>
      <c r="Q36" t="s" s="32">
        <v>307</v>
      </c>
      <c r="R36" t="s" s="32">
        <v>50</v>
      </c>
      <c r="S36" s="163">
        <v>12</v>
      </c>
      <c r="T36" s="42">
        <v>100.297110876561</v>
      </c>
      <c r="U36" s="44"/>
      <c r="V36" s="163">
        <f>_xlfn.IFERROR(RANK(AA36:AA36,AA3:AA102)+COUNTIF($AA$3:AA36,AA36)-1,"")</f>
        <v>75</v>
      </c>
      <c r="W36" s="163">
        <v>34</v>
      </c>
      <c r="X36" t="s" s="32">
        <v>426</v>
      </c>
      <c r="Y36" t="s" s="32">
        <v>29</v>
      </c>
      <c r="Z36" s="163">
        <v>14</v>
      </c>
      <c r="AA36" s="42">
        <v>8.1134607937152</v>
      </c>
      <c r="AB36" s="51"/>
      <c r="AC36" s="18"/>
      <c r="AD36" s="18"/>
      <c r="AE36" s="18"/>
      <c r="AF36" s="18"/>
      <c r="AG36" s="18"/>
      <c r="AH36" s="167"/>
      <c r="AI36" t="s" s="164">
        <v>385</v>
      </c>
      <c r="AJ36" s="165">
        <f>_xlfn.IFERROR(RANK(AP36:AP36,AP3:AP327)+COUNTIF($AP$3:AP36,AP36)-1,"")</f>
        <v>244</v>
      </c>
      <c r="AK36" s="165">
        <v>34</v>
      </c>
      <c r="AL36" t="s" s="164">
        <v>426</v>
      </c>
      <c r="AM36" t="s" s="164">
        <v>644</v>
      </c>
      <c r="AN36" t="s" s="164">
        <v>29</v>
      </c>
      <c r="AO36" s="165">
        <v>14</v>
      </c>
      <c r="AP36" s="166">
        <v>8.1134607937152</v>
      </c>
      <c r="AQ36" s="162"/>
    </row>
    <row r="37" ht="13.75" customHeight="1">
      <c r="A37" s="7">
        <f>_xlfn.IFERROR(RANK(F37:F37,F3:F102)+COUNTIF($F$3:F37,F37)-1,"")</f>
        <v>20</v>
      </c>
      <c r="B37" s="163">
        <v>35</v>
      </c>
      <c r="C37" t="s" s="32">
        <v>131</v>
      </c>
      <c r="D37" t="s" s="32">
        <v>56</v>
      </c>
      <c r="E37" s="163">
        <v>6</v>
      </c>
      <c r="F37" s="42">
        <v>286.985291966892</v>
      </c>
      <c r="G37" s="44"/>
      <c r="H37" s="163">
        <f>_xlfn.IFERROR(RANK(M37:M37,M3:M177)+COUNTIF($M$3:M37,M37)-1,"")</f>
        <v>50</v>
      </c>
      <c r="I37" s="163">
        <v>35</v>
      </c>
      <c r="J37" t="s" s="32">
        <v>237</v>
      </c>
      <c r="K37" t="s" s="32">
        <v>140</v>
      </c>
      <c r="L37" s="163">
        <v>14</v>
      </c>
      <c r="M37" s="42">
        <v>101.968508115519</v>
      </c>
      <c r="N37" s="44"/>
      <c r="O37" s="163">
        <f>_xlfn.IFERROR(RANK(T37:T37,T3:T227)+COUNTIF($T$3:T37,T37)-1,"")</f>
        <v>81</v>
      </c>
      <c r="P37" s="163">
        <v>35</v>
      </c>
      <c r="Q37" t="s" s="32">
        <v>273</v>
      </c>
      <c r="R37" t="s" s="32">
        <v>50</v>
      </c>
      <c r="S37" s="163">
        <v>12</v>
      </c>
      <c r="T37" s="42">
        <v>100.654727193381</v>
      </c>
      <c r="U37" s="44"/>
      <c r="V37" s="163">
        <f>_xlfn.IFERROR(RANK(AA37:AA37,AA3:AA102)+COUNTIF($AA$3:AA37,AA37)-1,"")</f>
        <v>41</v>
      </c>
      <c r="W37" s="163">
        <v>35</v>
      </c>
      <c r="X37" t="s" s="32">
        <v>215</v>
      </c>
      <c r="Y37" t="s" s="32">
        <v>29</v>
      </c>
      <c r="Z37" s="163">
        <v>14</v>
      </c>
      <c r="AA37" s="42">
        <v>47.7602728915659</v>
      </c>
      <c r="AB37" s="51"/>
      <c r="AC37" s="18"/>
      <c r="AD37" s="18"/>
      <c r="AE37" s="18"/>
      <c r="AF37" s="18"/>
      <c r="AG37" s="18"/>
      <c r="AH37" s="167"/>
      <c r="AI37" t="s" s="164">
        <v>385</v>
      </c>
      <c r="AJ37" s="165">
        <f>_xlfn.IFERROR(RANK(AP37:AP37,AP3:AP327)+COUNTIF($AP$3:AP37,AP37)-1,"")</f>
        <v>150</v>
      </c>
      <c r="AK37" s="165">
        <v>35</v>
      </c>
      <c r="AL37" t="s" s="164">
        <v>215</v>
      </c>
      <c r="AM37" t="s" s="164">
        <v>645</v>
      </c>
      <c r="AN37" t="s" s="164">
        <v>29</v>
      </c>
      <c r="AO37" s="165">
        <v>14</v>
      </c>
      <c r="AP37" s="166">
        <v>47.7602728915659</v>
      </c>
      <c r="AQ37" s="162"/>
    </row>
    <row r="38" ht="13.75" customHeight="1">
      <c r="A38" s="7">
        <f>_xlfn.IFERROR(RANK(F38:F38,F3:F102)+COUNTIF($F$3:F38,F38)-1,"")</f>
        <v>48</v>
      </c>
      <c r="B38" s="163">
        <v>36</v>
      </c>
      <c r="C38" t="s" s="32">
        <v>441</v>
      </c>
      <c r="D38" t="s" s="32">
        <v>56</v>
      </c>
      <c r="E38" s="163">
        <v>6</v>
      </c>
      <c r="F38" s="42">
        <v>11.1518456687091</v>
      </c>
      <c r="G38" s="44"/>
      <c r="H38" s="163">
        <f>_xlfn.IFERROR(RANK(M38:M38,M3:M177)+COUNTIF($M$3:M38,M38)-1,"")</f>
        <v>11</v>
      </c>
      <c r="I38" s="163">
        <v>36</v>
      </c>
      <c r="J38" t="s" s="32">
        <v>65</v>
      </c>
      <c r="K38" t="s" s="32">
        <v>33</v>
      </c>
      <c r="L38" s="163">
        <v>5</v>
      </c>
      <c r="M38" s="42">
        <v>211.620509264223</v>
      </c>
      <c r="N38" s="44"/>
      <c r="O38" s="163">
        <f>_xlfn.IFERROR(RANK(T38:T38,T3:T227)+COUNTIF($T$3:T38,T38)-1,"")</f>
        <v>169</v>
      </c>
      <c r="P38" s="163">
        <v>36</v>
      </c>
      <c r="Q38" t="s" s="32">
        <v>646</v>
      </c>
      <c r="R38" t="s" s="32">
        <v>50</v>
      </c>
      <c r="S38" s="163">
        <v>12</v>
      </c>
      <c r="T38" s="42">
        <v>8.422085209187101</v>
      </c>
      <c r="U38" s="44"/>
      <c r="V38" s="163">
        <f>_xlfn.IFERROR(RANK(AA38:AA38,AA3:AA102)+COUNTIF($AA$3:AA38,AA38)-1,"")</f>
        <v>39</v>
      </c>
      <c r="W38" s="163">
        <v>36</v>
      </c>
      <c r="X38" t="s" s="32">
        <v>197</v>
      </c>
      <c r="Y38" t="s" s="32">
        <v>29</v>
      </c>
      <c r="Z38" s="163">
        <v>14</v>
      </c>
      <c r="AA38" s="42">
        <v>51.9717718307122</v>
      </c>
      <c r="AB38" s="51"/>
      <c r="AC38" s="18"/>
      <c r="AD38" s="18"/>
      <c r="AE38" s="18"/>
      <c r="AF38" s="18"/>
      <c r="AG38" s="18"/>
      <c r="AH38" s="167"/>
      <c r="AI38" t="s" s="164">
        <v>385</v>
      </c>
      <c r="AJ38" s="165">
        <f>_xlfn.IFERROR(RANK(AP38:AP38,AP3:AP327)+COUNTIF($AP$3:AP38,AP38)-1,"")</f>
        <v>145</v>
      </c>
      <c r="AK38" s="165">
        <v>36</v>
      </c>
      <c r="AL38" t="s" s="164">
        <v>197</v>
      </c>
      <c r="AM38" t="s" s="164">
        <v>647</v>
      </c>
      <c r="AN38" t="s" s="164">
        <v>29</v>
      </c>
      <c r="AO38" s="165">
        <v>14</v>
      </c>
      <c r="AP38" s="166">
        <v>51.9717718307122</v>
      </c>
      <c r="AQ38" s="162"/>
    </row>
    <row r="39" ht="13.75" customHeight="1">
      <c r="A39" s="7">
        <f>_xlfn.IFERROR(RANK(F39:F39,F3:F102)+COUNTIF($F$3:F39,F39)-1,"")</f>
        <v>32</v>
      </c>
      <c r="B39" s="163">
        <v>37</v>
      </c>
      <c r="C39" t="s" s="32">
        <v>166</v>
      </c>
      <c r="D39" t="s" s="32">
        <v>82</v>
      </c>
      <c r="E39" s="163">
        <v>10</v>
      </c>
      <c r="F39" s="42">
        <v>157.033729053879</v>
      </c>
      <c r="G39" s="44"/>
      <c r="H39" s="163">
        <f>_xlfn.IFERROR(RANK(M39:M39,M3:M177)+COUNTIF($M$3:M39,M39)-1,"")</f>
        <v>27</v>
      </c>
      <c r="I39" s="163">
        <v>37</v>
      </c>
      <c r="J39" t="s" s="32">
        <v>154</v>
      </c>
      <c r="K39" t="s" s="32">
        <v>33</v>
      </c>
      <c r="L39" s="163">
        <v>5</v>
      </c>
      <c r="M39" s="42">
        <v>175.529272303475</v>
      </c>
      <c r="N39" s="44"/>
      <c r="O39" s="163">
        <f>_xlfn.IFERROR(RANK(T39:T39,T3:T227)+COUNTIF($T$3:T39,T39)-1,"")</f>
        <v>29</v>
      </c>
      <c r="P39" s="163">
        <v>37</v>
      </c>
      <c r="Q39" t="s" s="32">
        <v>172</v>
      </c>
      <c r="R39" t="s" s="32">
        <v>87</v>
      </c>
      <c r="S39" s="163">
        <v>10</v>
      </c>
      <c r="T39" s="42">
        <v>183.56746716</v>
      </c>
      <c r="U39" s="44"/>
      <c r="V39" s="163">
        <f>_xlfn.IFERROR(RANK(AA39:AA39,AA3:AA102)+COUNTIF($AA$3:AA39,AA39)-1,"")</f>
        <v>7</v>
      </c>
      <c r="W39" s="163">
        <v>37</v>
      </c>
      <c r="X39" t="s" s="32">
        <v>57</v>
      </c>
      <c r="Y39" t="s" s="32">
        <v>58</v>
      </c>
      <c r="Z39" s="163">
        <v>12</v>
      </c>
      <c r="AA39" s="42">
        <v>162.137287532070</v>
      </c>
      <c r="AB39" s="51"/>
      <c r="AC39" s="18"/>
      <c r="AD39" s="18"/>
      <c r="AE39" s="18"/>
      <c r="AF39" s="18"/>
      <c r="AG39" s="18"/>
      <c r="AH39" s="167"/>
      <c r="AI39" t="s" s="164">
        <v>385</v>
      </c>
      <c r="AJ39" s="165">
        <f>_xlfn.IFERROR(RANK(AP39:AP39,AP3:AP327)+COUNTIF($AP$3:AP39,AP39)-1,"")</f>
        <v>54</v>
      </c>
      <c r="AK39" s="165">
        <v>37</v>
      </c>
      <c r="AL39" t="s" s="164">
        <v>57</v>
      </c>
      <c r="AM39" t="s" s="164">
        <v>648</v>
      </c>
      <c r="AN39" t="s" s="164">
        <v>58</v>
      </c>
      <c r="AO39" s="165">
        <v>12</v>
      </c>
      <c r="AP39" s="166">
        <v>162.137287532070</v>
      </c>
      <c r="AQ39" s="162"/>
    </row>
    <row r="40" ht="13.75" customHeight="1">
      <c r="A40" s="7">
        <f>_xlfn.IFERROR(RANK(F40:F40,F3:F102)+COUNTIF($F$3:F40,F40)-1,"")</f>
        <v>33</v>
      </c>
      <c r="B40" s="163">
        <v>38</v>
      </c>
      <c r="C40" t="s" s="32">
        <v>182</v>
      </c>
      <c r="D40" t="s" s="32">
        <v>82</v>
      </c>
      <c r="E40" s="163">
        <v>10</v>
      </c>
      <c r="F40" s="42">
        <v>96.0972595958619</v>
      </c>
      <c r="G40" s="44"/>
      <c r="H40" s="163">
        <f>_xlfn.IFERROR(RANK(M40:M40,M3:M177)+COUNTIF($M$3:M40,M40)-1,"")</f>
        <v>88</v>
      </c>
      <c r="I40" s="163">
        <v>38</v>
      </c>
      <c r="J40" t="s" s="32">
        <v>411</v>
      </c>
      <c r="K40" t="s" s="32">
        <v>33</v>
      </c>
      <c r="L40" s="163">
        <v>5</v>
      </c>
      <c r="M40" s="42">
        <v>19.7456360949542</v>
      </c>
      <c r="N40" s="44"/>
      <c r="O40" s="163">
        <f>_xlfn.IFERROR(RANK(T40:T40,T3:T227)+COUNTIF($T$3:T40,T40)-1,"")</f>
        <v>68</v>
      </c>
      <c r="P40" s="163">
        <v>38</v>
      </c>
      <c r="Q40" t="s" s="32">
        <v>265</v>
      </c>
      <c r="R40" t="s" s="32">
        <v>87</v>
      </c>
      <c r="S40" s="163">
        <v>10</v>
      </c>
      <c r="T40" s="42">
        <v>119.456430864780</v>
      </c>
      <c r="U40" s="44"/>
      <c r="V40" s="163">
        <f>_xlfn.IFERROR(RANK(AA40:AA40,AA3:AA102)+COUNTIF($AA$3:AA40,AA40)-1,"")</f>
        <v>54</v>
      </c>
      <c r="W40" s="163">
        <v>38</v>
      </c>
      <c r="X40" t="s" s="32">
        <v>432</v>
      </c>
      <c r="Y40" t="s" s="32">
        <v>58</v>
      </c>
      <c r="Z40" s="163">
        <v>12</v>
      </c>
      <c r="AA40" s="42">
        <v>23.0353352554162</v>
      </c>
      <c r="AB40" s="51"/>
      <c r="AC40" s="18"/>
      <c r="AD40" s="18"/>
      <c r="AE40" s="18"/>
      <c r="AF40" s="18"/>
      <c r="AG40" s="18"/>
      <c r="AH40" s="167"/>
      <c r="AI40" t="s" s="164">
        <v>385</v>
      </c>
      <c r="AJ40" s="165">
        <f>_xlfn.IFERROR(RANK(AP40:AP40,AP3:AP327)+COUNTIF($AP$3:AP40,AP40)-1,"")</f>
        <v>186</v>
      </c>
      <c r="AK40" s="165">
        <v>38</v>
      </c>
      <c r="AL40" t="s" s="164">
        <v>432</v>
      </c>
      <c r="AM40" t="s" s="164">
        <v>649</v>
      </c>
      <c r="AN40" t="s" s="164">
        <v>58</v>
      </c>
      <c r="AO40" s="165">
        <v>12</v>
      </c>
      <c r="AP40" s="166">
        <v>23.0353352554162</v>
      </c>
      <c r="AQ40" s="162"/>
    </row>
    <row r="41" ht="13.75" customHeight="1">
      <c r="A41" s="7">
        <f>_xlfn.IFERROR(RANK(F41:F41,F3:F102)+COUNTIF($F$3:F41,F41)-1,"")</f>
        <v>16</v>
      </c>
      <c r="B41" s="163">
        <v>39</v>
      </c>
      <c r="C41" t="s" s="32">
        <v>108</v>
      </c>
      <c r="D41" t="s" s="32">
        <v>31</v>
      </c>
      <c r="E41" s="163">
        <v>6</v>
      </c>
      <c r="F41" s="42">
        <v>298.293626458766</v>
      </c>
      <c r="G41" s="44"/>
      <c r="H41" s="163">
        <f>_xlfn.IFERROR(RANK(M41:M41,M3:M177)+COUNTIF($M$3:M41,M41)-1,"")</f>
        <v>9</v>
      </c>
      <c r="I41" s="163">
        <v>39</v>
      </c>
      <c r="J41" t="s" s="32">
        <v>70</v>
      </c>
      <c r="K41" t="s" s="32">
        <v>53</v>
      </c>
      <c r="L41" s="163">
        <v>10</v>
      </c>
      <c r="M41" s="42">
        <v>214.240725239512</v>
      </c>
      <c r="N41" s="44"/>
      <c r="O41" s="163">
        <f>_xlfn.IFERROR(RANK(T41:T41,T3:T227)+COUNTIF($T$3:T41,T41)-1,"")</f>
        <v>78</v>
      </c>
      <c r="P41" s="163">
        <v>39</v>
      </c>
      <c r="Q41" t="s" s="32">
        <v>299</v>
      </c>
      <c r="R41" t="s" s="32">
        <v>87</v>
      </c>
      <c r="S41" s="163">
        <v>10</v>
      </c>
      <c r="T41" s="42">
        <v>102.869106590250</v>
      </c>
      <c r="U41" s="44"/>
      <c r="V41" s="163">
        <f>_xlfn.IFERROR(RANK(AA41:AA41,AA3:AA102)+COUNTIF($AA$3:AA41,AA41)-1,"")</f>
        <v>67</v>
      </c>
      <c r="W41" s="163">
        <v>39</v>
      </c>
      <c r="X41" t="s" s="32">
        <v>433</v>
      </c>
      <c r="Y41" t="s" s="32">
        <v>58</v>
      </c>
      <c r="Z41" s="163">
        <v>12</v>
      </c>
      <c r="AA41" s="42">
        <v>11.8454460541007</v>
      </c>
      <c r="AB41" s="51"/>
      <c r="AC41" s="18"/>
      <c r="AD41" s="18"/>
      <c r="AE41" s="18"/>
      <c r="AF41" s="18"/>
      <c r="AG41" s="18"/>
      <c r="AH41" s="167"/>
      <c r="AI41" t="s" s="164">
        <v>385</v>
      </c>
      <c r="AJ41" s="165">
        <f>_xlfn.IFERROR(RANK(AP41:AP41,AP3:AP327)+COUNTIF($AP$3:AP41,AP41)-1,"")</f>
        <v>224</v>
      </c>
      <c r="AK41" s="165">
        <v>39</v>
      </c>
      <c r="AL41" t="s" s="164">
        <v>433</v>
      </c>
      <c r="AM41" t="s" s="164">
        <v>650</v>
      </c>
      <c r="AN41" t="s" s="164">
        <v>58</v>
      </c>
      <c r="AO41" s="165">
        <v>12</v>
      </c>
      <c r="AP41" s="166">
        <v>11.8454460541007</v>
      </c>
      <c r="AQ41" s="162"/>
    </row>
    <row r="42" ht="13.75" customHeight="1">
      <c r="A42" s="7">
        <f>_xlfn.IFERROR(RANK(F42:F42,F3:F102)+COUNTIF($F$3:F42,F42)-1,"")</f>
        <v>50</v>
      </c>
      <c r="B42" s="163">
        <v>40</v>
      </c>
      <c r="C42" t="s" s="32">
        <v>442</v>
      </c>
      <c r="D42" t="s" s="32">
        <v>31</v>
      </c>
      <c r="E42" s="163">
        <v>6</v>
      </c>
      <c r="F42" s="42">
        <v>6.81012108083958</v>
      </c>
      <c r="G42" s="44"/>
      <c r="H42" s="163">
        <f>_xlfn.IFERROR(RANK(M42:M42,M3:M177)+COUNTIF($M$3:M42,M42)-1,"")</f>
        <v>94</v>
      </c>
      <c r="I42" s="163">
        <v>40</v>
      </c>
      <c r="J42" t="s" s="32">
        <v>314</v>
      </c>
      <c r="K42" t="s" s="32">
        <v>53</v>
      </c>
      <c r="L42" s="163">
        <v>10</v>
      </c>
      <c r="M42" s="42">
        <v>14.378845048288</v>
      </c>
      <c r="N42" s="44"/>
      <c r="O42" s="163">
        <f>_xlfn.IFERROR(RANK(T42:T42,T3:T227)+COUNTIF($T$3:T42,T42)-1,"")</f>
        <v>113</v>
      </c>
      <c r="P42" s="163">
        <v>40</v>
      </c>
      <c r="Q42" t="s" s="32">
        <v>348</v>
      </c>
      <c r="R42" t="s" s="32">
        <v>87</v>
      </c>
      <c r="S42" s="163">
        <v>10</v>
      </c>
      <c r="T42" s="42">
        <v>42.8010826166682</v>
      </c>
      <c r="U42" s="44"/>
      <c r="V42" s="163">
        <f>_xlfn.IFERROR(RANK(AA42:AA42,AA3:AA102)+COUNTIF($AA$3:AA42,AA42)-1,"")</f>
        <v>1</v>
      </c>
      <c r="W42" s="163">
        <v>40</v>
      </c>
      <c r="X42" t="s" s="32">
        <v>24</v>
      </c>
      <c r="Y42" t="s" s="32">
        <v>25</v>
      </c>
      <c r="Z42" s="163">
        <v>6</v>
      </c>
      <c r="AA42" s="42">
        <v>200.948151069120</v>
      </c>
      <c r="AB42" s="51"/>
      <c r="AC42" s="18"/>
      <c r="AD42" s="18"/>
      <c r="AE42" s="18"/>
      <c r="AF42" s="18"/>
      <c r="AG42" s="18"/>
      <c r="AH42" s="167"/>
      <c r="AI42" t="s" s="164">
        <v>385</v>
      </c>
      <c r="AJ42" s="165">
        <f>_xlfn.IFERROR(RANK(AP42:AP42,AP3:AP327)+COUNTIF($AP$3:AP42,AP42)-1,"")</f>
        <v>16</v>
      </c>
      <c r="AK42" s="165">
        <v>40</v>
      </c>
      <c r="AL42" t="s" s="164">
        <v>24</v>
      </c>
      <c r="AM42" t="s" s="164">
        <v>651</v>
      </c>
      <c r="AN42" t="s" s="164">
        <v>25</v>
      </c>
      <c r="AO42" s="165">
        <v>6</v>
      </c>
      <c r="AP42" s="166">
        <v>200.948151069120</v>
      </c>
      <c r="AQ42" s="162"/>
    </row>
    <row r="43" ht="13.75" customHeight="1">
      <c r="A43" s="7">
        <f>_xlfn.IFERROR(RANK(F43:F43,F3:F102)+COUNTIF($F$3:F43,F43)-1,"")</f>
        <v>27</v>
      </c>
      <c r="B43" s="163">
        <v>41</v>
      </c>
      <c r="C43" t="s" s="32">
        <v>149</v>
      </c>
      <c r="D43" t="s" s="32">
        <v>39</v>
      </c>
      <c r="E43" s="163">
        <v>6</v>
      </c>
      <c r="F43" s="42">
        <v>258.714092938441</v>
      </c>
      <c r="G43" s="44"/>
      <c r="H43" s="163">
        <f>_xlfn.IFERROR(RANK(M43:M43,M3:M177)+COUNTIF($M$3:M43,M43)-1,"")</f>
        <v>52</v>
      </c>
      <c r="I43" s="163">
        <v>41</v>
      </c>
      <c r="J43" t="s" s="32">
        <v>248</v>
      </c>
      <c r="K43" t="s" s="32">
        <v>53</v>
      </c>
      <c r="L43" s="163">
        <v>10</v>
      </c>
      <c r="M43" s="42">
        <v>96.38839549884381</v>
      </c>
      <c r="N43" s="44"/>
      <c r="O43" s="163">
        <f>_xlfn.IFERROR(RANK(T43:T43,T3:T227)+COUNTIF($T$3:T43,T43)-1,"")</f>
        <v>159</v>
      </c>
      <c r="P43" s="163">
        <v>41</v>
      </c>
      <c r="Q43" t="s" s="32">
        <v>652</v>
      </c>
      <c r="R43" t="s" s="32">
        <v>87</v>
      </c>
      <c r="S43" s="163">
        <v>10</v>
      </c>
      <c r="T43" s="42">
        <v>11.415756170280</v>
      </c>
      <c r="U43" s="44"/>
      <c r="V43" s="163">
        <f>_xlfn.IFERROR(RANK(AA43:AA43,AA3:AA102)+COUNTIF($AA$3:AA43,AA43)-1,"")</f>
        <v>51</v>
      </c>
      <c r="W43" s="163">
        <v>41</v>
      </c>
      <c r="X43" t="s" s="32">
        <v>239</v>
      </c>
      <c r="Y43" t="s" s="32">
        <v>25</v>
      </c>
      <c r="Z43" s="163">
        <v>6</v>
      </c>
      <c r="AA43" s="42">
        <v>25.8380480374544</v>
      </c>
      <c r="AB43" s="51"/>
      <c r="AC43" s="18"/>
      <c r="AD43" s="18"/>
      <c r="AE43" s="18"/>
      <c r="AF43" s="18"/>
      <c r="AG43" s="18"/>
      <c r="AH43" s="167"/>
      <c r="AI43" t="s" s="164">
        <v>385</v>
      </c>
      <c r="AJ43" s="165">
        <f>_xlfn.IFERROR(RANK(AP43:AP43,AP3:AP327)+COUNTIF($AP$3:AP43,AP43)-1,"")</f>
        <v>179</v>
      </c>
      <c r="AK43" s="165">
        <v>41</v>
      </c>
      <c r="AL43" t="s" s="164">
        <v>239</v>
      </c>
      <c r="AM43" t="s" s="164">
        <v>653</v>
      </c>
      <c r="AN43" t="s" s="164">
        <v>25</v>
      </c>
      <c r="AO43" s="165">
        <v>6</v>
      </c>
      <c r="AP43" s="166">
        <v>25.8380480374544</v>
      </c>
      <c r="AQ43" s="162"/>
    </row>
    <row r="44" ht="13.75" customHeight="1">
      <c r="A44" s="7">
        <f>_xlfn.IFERROR(RANK(F44:F44,F3:F102)+COUNTIF($F$3:F44,F44)-1,"")</f>
        <v>37</v>
      </c>
      <c r="B44" s="163">
        <v>42</v>
      </c>
      <c r="C44" t="s" s="32">
        <v>202</v>
      </c>
      <c r="D44" t="s" s="32">
        <v>39</v>
      </c>
      <c r="E44" s="163">
        <v>6</v>
      </c>
      <c r="F44" s="42">
        <v>33.39014144</v>
      </c>
      <c r="G44" s="44"/>
      <c r="H44" s="163">
        <f>_xlfn.IFERROR(RANK(M44:M44,M3:M177)+COUNTIF($M$3:M44,M44)-1,"")</f>
        <v>7</v>
      </c>
      <c r="I44" s="163">
        <v>42</v>
      </c>
      <c r="J44" t="s" s="32">
        <v>84</v>
      </c>
      <c r="K44" t="s" s="32">
        <v>60</v>
      </c>
      <c r="L44" s="163">
        <v>14</v>
      </c>
      <c r="M44" s="42">
        <v>221.589153102757</v>
      </c>
      <c r="N44" s="44"/>
      <c r="O44" s="163">
        <f>_xlfn.IFERROR(RANK(T44:T44,T3:T227)+COUNTIF($T$3:T44,T44)-1,"")</f>
        <v>175</v>
      </c>
      <c r="P44" s="163">
        <v>42</v>
      </c>
      <c r="Q44" t="s" s="32">
        <v>654</v>
      </c>
      <c r="R44" t="s" s="32">
        <v>87</v>
      </c>
      <c r="S44" s="163">
        <v>10</v>
      </c>
      <c r="T44" s="42">
        <v>6.42660952451503</v>
      </c>
      <c r="U44" s="44"/>
      <c r="V44" s="163">
        <f>_xlfn.IFERROR(RANK(AA44:AA44,AA3:AA102)+COUNTIF($AA$3:AA44,AA44)-1,"")</f>
        <v>40</v>
      </c>
      <c r="W44" s="163">
        <v>42</v>
      </c>
      <c r="X44" t="s" s="32">
        <v>212</v>
      </c>
      <c r="Y44" t="s" s="32">
        <v>127</v>
      </c>
      <c r="Z44" s="163">
        <v>5</v>
      </c>
      <c r="AA44" s="42">
        <v>51.8864902713484</v>
      </c>
      <c r="AB44" s="51"/>
      <c r="AC44" s="18"/>
      <c r="AD44" s="18"/>
      <c r="AE44" s="18"/>
      <c r="AF44" s="18"/>
      <c r="AG44" s="18"/>
      <c r="AH44" s="167"/>
      <c r="AI44" t="s" s="164">
        <v>385</v>
      </c>
      <c r="AJ44" s="165">
        <f>_xlfn.IFERROR(RANK(AP44:AP44,AP3:AP327)+COUNTIF($AP$3:AP44,AP44)-1,"")</f>
        <v>146</v>
      </c>
      <c r="AK44" s="165">
        <v>42</v>
      </c>
      <c r="AL44" t="s" s="164">
        <v>212</v>
      </c>
      <c r="AM44" t="s" s="164">
        <v>655</v>
      </c>
      <c r="AN44" t="s" s="164">
        <v>127</v>
      </c>
      <c r="AO44" s="165">
        <v>5</v>
      </c>
      <c r="AP44" s="166">
        <v>51.8864902713484</v>
      </c>
      <c r="AQ44" s="162"/>
    </row>
    <row r="45" ht="13.75" customHeight="1">
      <c r="A45" s="7">
        <f>_xlfn.IFERROR(RANK(F45:F45,F3:F102)+COUNTIF($F$3:F45,F45)-1,"")</f>
        <v>31</v>
      </c>
      <c r="B45" s="163">
        <v>43</v>
      </c>
      <c r="C45" t="s" s="32">
        <v>170</v>
      </c>
      <c r="D45" t="s" s="32">
        <v>102</v>
      </c>
      <c r="E45" s="163">
        <v>14</v>
      </c>
      <c r="F45" s="42">
        <v>196.961353611530</v>
      </c>
      <c r="G45" s="44"/>
      <c r="H45" s="163">
        <f>_xlfn.IFERROR(RANK(M45:M45,M3:M177)+COUNTIF($M$3:M45,M45)-1,"")</f>
        <v>73</v>
      </c>
      <c r="I45" s="163">
        <v>43</v>
      </c>
      <c r="J45" t="s" s="32">
        <v>274</v>
      </c>
      <c r="K45" t="s" s="32">
        <v>60</v>
      </c>
      <c r="L45" s="163">
        <v>14</v>
      </c>
      <c r="M45" s="42">
        <v>43.4446136053932</v>
      </c>
      <c r="N45" s="44"/>
      <c r="O45" s="163">
        <f>_xlfn.IFERROR(RANK(T45:T45,T3:T227)+COUNTIF($T$3:T45,T45)-1,"")</f>
        <v>1</v>
      </c>
      <c r="P45" s="163">
        <v>43</v>
      </c>
      <c r="Q45" t="s" s="32">
        <v>22</v>
      </c>
      <c r="R45" t="s" s="32">
        <v>23</v>
      </c>
      <c r="S45" s="163">
        <v>7</v>
      </c>
      <c r="T45" s="42">
        <v>271.557172342901</v>
      </c>
      <c r="U45" s="44"/>
      <c r="V45" s="163">
        <f>_xlfn.IFERROR(RANK(AA45:AA45,AA3:AA102)+COUNTIF($AA$3:AA45,AA45)-1,"")</f>
        <v>27</v>
      </c>
      <c r="W45" s="163">
        <v>43</v>
      </c>
      <c r="X45" t="s" s="32">
        <v>148</v>
      </c>
      <c r="Y45" t="s" s="32">
        <v>127</v>
      </c>
      <c r="Z45" s="163">
        <v>5</v>
      </c>
      <c r="AA45" s="42">
        <v>79.7268333297614</v>
      </c>
      <c r="AB45" s="51"/>
      <c r="AC45" s="18"/>
      <c r="AD45" s="18"/>
      <c r="AE45" s="18"/>
      <c r="AF45" s="18"/>
      <c r="AG45" s="18"/>
      <c r="AH45" s="167"/>
      <c r="AI45" t="s" s="164">
        <v>385</v>
      </c>
      <c r="AJ45" s="165">
        <f>_xlfn.IFERROR(RANK(AP45:AP45,AP3:AP327)+COUNTIF($AP$3:AP45,AP45)-1,"")</f>
        <v>116</v>
      </c>
      <c r="AK45" s="165">
        <v>43</v>
      </c>
      <c r="AL45" t="s" s="164">
        <v>148</v>
      </c>
      <c r="AM45" t="s" s="164">
        <v>656</v>
      </c>
      <c r="AN45" t="s" s="164">
        <v>127</v>
      </c>
      <c r="AO45" s="165">
        <v>5</v>
      </c>
      <c r="AP45" s="166">
        <v>79.7268333297614</v>
      </c>
      <c r="AQ45" s="162"/>
    </row>
    <row r="46" ht="13.75" customHeight="1">
      <c r="A46" s="7">
        <f>_xlfn.IFERROR(RANK(F46:F46,F3:F102)+COUNTIF($F$3:F46,F46)-1,"")</f>
        <v>35</v>
      </c>
      <c r="B46" s="163">
        <v>44</v>
      </c>
      <c r="C46" t="s" s="32">
        <v>186</v>
      </c>
      <c r="D46" t="s" s="32">
        <v>102</v>
      </c>
      <c r="E46" s="163">
        <v>14</v>
      </c>
      <c r="F46" s="42">
        <v>71.7584076489763</v>
      </c>
      <c r="G46" s="44"/>
      <c r="H46" s="163">
        <f>_xlfn.IFERROR(RANK(M46:M46,M3:M177)+COUNTIF($M$3:M46,M46)-1,"")</f>
        <v>69</v>
      </c>
      <c r="I46" s="163">
        <v>44</v>
      </c>
      <c r="J46" t="s" s="32">
        <v>294</v>
      </c>
      <c r="K46" t="s" s="32">
        <v>60</v>
      </c>
      <c r="L46" s="163">
        <v>14</v>
      </c>
      <c r="M46" s="42">
        <v>55.8210448432</v>
      </c>
      <c r="N46" s="44"/>
      <c r="O46" s="163">
        <f>_xlfn.IFERROR(RANK(T46:T46,T3:T227)+COUNTIF($T$3:T46,T46)-1,"")</f>
        <v>60</v>
      </c>
      <c r="P46" s="163">
        <v>44</v>
      </c>
      <c r="Q46" t="s" s="32">
        <v>255</v>
      </c>
      <c r="R46" t="s" s="32">
        <v>23</v>
      </c>
      <c r="S46" s="163">
        <v>7</v>
      </c>
      <c r="T46" s="42">
        <v>143.243532074281</v>
      </c>
      <c r="U46" s="44"/>
      <c r="V46" s="163">
        <f>_xlfn.IFERROR(RANK(AA46:AA46,AA3:AA102)+COUNTIF($AA$3:AA46,AA46)-1,"")</f>
        <v>44</v>
      </c>
      <c r="W46" s="163">
        <v>44</v>
      </c>
      <c r="X46" t="s" s="32">
        <v>218</v>
      </c>
      <c r="Y46" t="s" s="32">
        <v>56</v>
      </c>
      <c r="Z46" s="163">
        <v>6</v>
      </c>
      <c r="AA46" s="42">
        <v>40.7978641958778</v>
      </c>
      <c r="AB46" s="51"/>
      <c r="AC46" s="18"/>
      <c r="AD46" s="18"/>
      <c r="AE46" s="18"/>
      <c r="AF46" s="18"/>
      <c r="AG46" s="18"/>
      <c r="AH46" s="167"/>
      <c r="AI46" t="s" s="164">
        <v>385</v>
      </c>
      <c r="AJ46" s="165">
        <f>_xlfn.IFERROR(RANK(AP46:AP46,AP3:AP327)+COUNTIF($AP$3:AP46,AP46)-1,"")</f>
        <v>158</v>
      </c>
      <c r="AK46" s="165">
        <v>44</v>
      </c>
      <c r="AL46" t="s" s="164">
        <v>218</v>
      </c>
      <c r="AM46" t="s" s="164">
        <v>657</v>
      </c>
      <c r="AN46" t="s" s="164">
        <v>56</v>
      </c>
      <c r="AO46" s="165">
        <v>6</v>
      </c>
      <c r="AP46" s="166">
        <v>40.7978641958778</v>
      </c>
      <c r="AQ46" s="162"/>
    </row>
    <row r="47" ht="13.75" customHeight="1">
      <c r="A47" s="7">
        <f>_xlfn.IFERROR(RANK(F47:F47,F3:F102)+COUNTIF($F$3:F47,F47)-1,"")</f>
        <v>28</v>
      </c>
      <c r="B47" s="163">
        <v>45</v>
      </c>
      <c r="C47" t="s" s="32">
        <v>162</v>
      </c>
      <c r="D47" t="s" s="32">
        <v>97</v>
      </c>
      <c r="E47" s="163">
        <v>12</v>
      </c>
      <c r="F47" s="42">
        <v>256.002163899914</v>
      </c>
      <c r="G47" s="44"/>
      <c r="H47" s="163">
        <f>_xlfn.IFERROR(RANK(M47:M47,M3:M177)+COUNTIF($M$3:M47,M47)-1,"")</f>
        <v>2</v>
      </c>
      <c r="I47" s="163">
        <v>45</v>
      </c>
      <c r="J47" t="s" s="32">
        <v>28</v>
      </c>
      <c r="K47" t="s" s="32">
        <v>29</v>
      </c>
      <c r="L47" s="163">
        <v>14</v>
      </c>
      <c r="M47" s="42">
        <v>261.707056764193</v>
      </c>
      <c r="N47" s="44"/>
      <c r="O47" s="163">
        <f>_xlfn.IFERROR(RANK(T47:T47,T3:T227)+COUNTIF($T$3:T47,T47)-1,"")</f>
        <v>67</v>
      </c>
      <c r="P47" s="163">
        <v>45</v>
      </c>
      <c r="Q47" t="s" s="32">
        <v>293</v>
      </c>
      <c r="R47" t="s" s="32">
        <v>23</v>
      </c>
      <c r="S47" s="163">
        <v>7</v>
      </c>
      <c r="T47" s="42">
        <v>123.196002893571</v>
      </c>
      <c r="U47" s="44"/>
      <c r="V47" s="163">
        <f>_xlfn.IFERROR(RANK(AA47:AA47,AA3:AA102)+COUNTIF($AA$3:AA47,AA47)-1,"")</f>
        <v>25</v>
      </c>
      <c r="W47" s="163">
        <v>45</v>
      </c>
      <c r="X47" t="s" s="32">
        <v>165</v>
      </c>
      <c r="Y47" t="s" s="32">
        <v>56</v>
      </c>
      <c r="Z47" s="163">
        <v>6</v>
      </c>
      <c r="AA47" s="42">
        <v>81.1755836721981</v>
      </c>
      <c r="AB47" s="51"/>
      <c r="AC47" s="18"/>
      <c r="AD47" s="18"/>
      <c r="AE47" s="18"/>
      <c r="AF47" s="18"/>
      <c r="AG47" s="18"/>
      <c r="AH47" s="167"/>
      <c r="AI47" t="s" s="164">
        <v>385</v>
      </c>
      <c r="AJ47" s="165">
        <f>_xlfn.IFERROR(RANK(AP47:AP47,AP3:AP327)+COUNTIF($AP$3:AP47,AP47)-1,"")</f>
        <v>114</v>
      </c>
      <c r="AK47" s="165">
        <v>45</v>
      </c>
      <c r="AL47" t="s" s="164">
        <v>165</v>
      </c>
      <c r="AM47" t="s" s="164">
        <v>658</v>
      </c>
      <c r="AN47" t="s" s="164">
        <v>56</v>
      </c>
      <c r="AO47" s="165">
        <v>6</v>
      </c>
      <c r="AP47" s="166">
        <v>81.1755836721981</v>
      </c>
      <c r="AQ47" s="162"/>
    </row>
    <row r="48" ht="13.75" customHeight="1">
      <c r="A48" s="7">
        <f>_xlfn.IFERROR(RANK(F48:F48,F3:F102)+COUNTIF($F$3:F48,F48)-1,"")</f>
        <v>55</v>
      </c>
      <c r="B48" s="163">
        <v>46</v>
      </c>
      <c r="C48" t="s" s="32">
        <v>452</v>
      </c>
      <c r="D48" t="s" s="32">
        <v>97</v>
      </c>
      <c r="E48" s="163">
        <v>12</v>
      </c>
      <c r="F48" s="42">
        <v>5.756701625664</v>
      </c>
      <c r="G48" s="44"/>
      <c r="H48" s="163">
        <f>_xlfn.IFERROR(RANK(M48:M48,M3:M177)+COUNTIF($M$3:M48,M48)-1,"")</f>
        <v>75</v>
      </c>
      <c r="I48" s="163">
        <v>46</v>
      </c>
      <c r="J48" t="s" s="32">
        <v>280</v>
      </c>
      <c r="K48" t="s" s="32">
        <v>29</v>
      </c>
      <c r="L48" s="163">
        <v>14</v>
      </c>
      <c r="M48" s="42">
        <v>41.2645355121414</v>
      </c>
      <c r="N48" s="44"/>
      <c r="O48" s="163">
        <f>_xlfn.IFERROR(RANK(T48:T48,T3:T227)+COUNTIF($T$3:T48,T48)-1,"")</f>
        <v>137</v>
      </c>
      <c r="P48" s="163">
        <v>46</v>
      </c>
      <c r="Q48" t="s" s="32">
        <v>382</v>
      </c>
      <c r="R48" t="s" s="32">
        <v>23</v>
      </c>
      <c r="S48" s="163">
        <v>7</v>
      </c>
      <c r="T48" s="42">
        <v>21.9588361323685</v>
      </c>
      <c r="U48" s="44"/>
      <c r="V48" s="163">
        <f>_xlfn.IFERROR(RANK(AA48:AA48,AA3:AA102)+COUNTIF($AA$3:AA48,AA48)-1,"")</f>
        <v>23</v>
      </c>
      <c r="W48" s="163">
        <v>46</v>
      </c>
      <c r="X48" t="s" s="32">
        <v>134</v>
      </c>
      <c r="Y48" t="s" s="32">
        <v>31</v>
      </c>
      <c r="Z48" s="163">
        <v>6</v>
      </c>
      <c r="AA48" s="42">
        <v>85.6263654104561</v>
      </c>
      <c r="AB48" s="51"/>
      <c r="AC48" s="18"/>
      <c r="AD48" s="18"/>
      <c r="AE48" s="18"/>
      <c r="AF48" s="18"/>
      <c r="AG48" s="18"/>
      <c r="AH48" s="167"/>
      <c r="AI48" t="s" s="164">
        <v>385</v>
      </c>
      <c r="AJ48" s="165">
        <f>_xlfn.IFERROR(RANK(AP48:AP48,AP3:AP327)+COUNTIF($AP$3:AP48,AP48)-1,"")</f>
        <v>110</v>
      </c>
      <c r="AK48" s="165">
        <v>46</v>
      </c>
      <c r="AL48" t="s" s="164">
        <v>134</v>
      </c>
      <c r="AM48" t="s" s="164">
        <v>659</v>
      </c>
      <c r="AN48" t="s" s="164">
        <v>31</v>
      </c>
      <c r="AO48" s="165">
        <v>6</v>
      </c>
      <c r="AP48" s="166">
        <v>85.6263654104561</v>
      </c>
      <c r="AQ48" s="162"/>
    </row>
    <row r="49" ht="13.75" customHeight="1">
      <c r="A49" s="7">
        <f>_xlfn.IFERROR(RANK(F49:F49,F3:F102)+COUNTIF($F$3:F49,F49)-1,"")</f>
        <v>29</v>
      </c>
      <c r="B49" s="163">
        <v>47</v>
      </c>
      <c r="C49" t="s" s="32">
        <v>158</v>
      </c>
      <c r="D49" t="s" s="32">
        <v>156</v>
      </c>
      <c r="E49" s="163">
        <v>11</v>
      </c>
      <c r="F49" s="42">
        <v>222.951869590439</v>
      </c>
      <c r="G49" s="44"/>
      <c r="H49" s="163">
        <f>_xlfn.IFERROR(RANK(M49:M49,M3:M177)+COUNTIF($M$3:M49,M49)-1,"")</f>
        <v>86</v>
      </c>
      <c r="I49" s="163">
        <v>47</v>
      </c>
      <c r="J49" t="s" s="32">
        <v>423</v>
      </c>
      <c r="K49" t="s" s="32">
        <v>29</v>
      </c>
      <c r="L49" s="163">
        <v>14</v>
      </c>
      <c r="M49" s="42">
        <v>21.4319143679063</v>
      </c>
      <c r="N49" s="44"/>
      <c r="O49" s="163">
        <f>_xlfn.IFERROR(RANK(T49:T49,T3:T227)+COUNTIF($T$3:T49,T49)-1,"")</f>
        <v>147</v>
      </c>
      <c r="P49" s="163">
        <v>47</v>
      </c>
      <c r="Q49" t="s" s="32">
        <v>383</v>
      </c>
      <c r="R49" t="s" s="32">
        <v>23</v>
      </c>
      <c r="S49" s="163">
        <v>7</v>
      </c>
      <c r="T49" s="42">
        <v>15.3667602874901</v>
      </c>
      <c r="U49" s="44"/>
      <c r="V49" s="163">
        <f>_xlfn.IFERROR(RANK(AA49:AA49,AA3:AA102)+COUNTIF($AA$3:AA49,AA49)-1,"")</f>
        <v>70</v>
      </c>
      <c r="W49" s="163">
        <v>47</v>
      </c>
      <c r="X49" t="s" s="32">
        <v>445</v>
      </c>
      <c r="Y49" t="s" s="32">
        <v>31</v>
      </c>
      <c r="Z49" s="163">
        <v>6</v>
      </c>
      <c r="AA49" s="42">
        <v>9.72308450722984</v>
      </c>
      <c r="AB49" s="51"/>
      <c r="AC49" s="18"/>
      <c r="AD49" s="18"/>
      <c r="AE49" s="18"/>
      <c r="AF49" s="18"/>
      <c r="AG49" s="18"/>
      <c r="AH49" s="167"/>
      <c r="AI49" t="s" s="164">
        <v>385</v>
      </c>
      <c r="AJ49" s="165">
        <f>_xlfn.IFERROR(RANK(AP49:AP49,AP3:AP327)+COUNTIF($AP$3:AP49,AP49)-1,"")</f>
        <v>233</v>
      </c>
      <c r="AK49" s="165">
        <v>47</v>
      </c>
      <c r="AL49" t="s" s="164">
        <v>445</v>
      </c>
      <c r="AM49" t="s" s="164">
        <v>660</v>
      </c>
      <c r="AN49" t="s" s="164">
        <v>31</v>
      </c>
      <c r="AO49" s="165">
        <v>6</v>
      </c>
      <c r="AP49" s="166">
        <v>9.72308450722984</v>
      </c>
      <c r="AQ49" s="162"/>
    </row>
    <row r="50" ht="13.75" customHeight="1">
      <c r="A50" s="7">
        <f>_xlfn.IFERROR(RANK(F50:F50,F3:F102)+COUNTIF($F$3:F50,F50)-1,"")</f>
        <v>36</v>
      </c>
      <c r="B50" s="163">
        <v>48</v>
      </c>
      <c r="C50" t="s" s="32">
        <v>190</v>
      </c>
      <c r="D50" t="s" s="32">
        <v>156</v>
      </c>
      <c r="E50" s="163">
        <v>11</v>
      </c>
      <c r="F50" s="42">
        <v>66.1391666460748</v>
      </c>
      <c r="G50" s="44"/>
      <c r="H50" s="163">
        <f>_xlfn.IFERROR(RANK(M50:M50,M3:M177)+COUNTIF($M$3:M50,M50)-1,"")</f>
        <v>17</v>
      </c>
      <c r="I50" s="163">
        <v>48</v>
      </c>
      <c r="J50" t="s" s="32">
        <v>61</v>
      </c>
      <c r="K50" t="s" s="32">
        <v>58</v>
      </c>
      <c r="L50" s="163">
        <v>12</v>
      </c>
      <c r="M50" s="42">
        <v>195.932597250633</v>
      </c>
      <c r="N50" s="44"/>
      <c r="O50" s="163">
        <f>_xlfn.IFERROR(RANK(T50:T50,T3:T227)+COUNTIF($T$3:T50,T50)-1,"")</f>
        <v>148</v>
      </c>
      <c r="P50" s="163">
        <v>48</v>
      </c>
      <c r="Q50" t="s" s="32">
        <v>384</v>
      </c>
      <c r="R50" t="s" s="32">
        <v>23</v>
      </c>
      <c r="S50" s="163">
        <v>7</v>
      </c>
      <c r="T50" s="42">
        <v>15.1787978004776</v>
      </c>
      <c r="U50" s="44"/>
      <c r="V50" s="163">
        <f>_xlfn.IFERROR(RANK(AA50:AA50,AA3:AA102)+COUNTIF($AA$3:AA50,AA50)-1,"")</f>
        <v>69</v>
      </c>
      <c r="W50" s="163">
        <v>48</v>
      </c>
      <c r="X50" t="s" s="32">
        <v>446</v>
      </c>
      <c r="Y50" t="s" s="32">
        <v>31</v>
      </c>
      <c r="Z50" s="163">
        <v>6</v>
      </c>
      <c r="AA50" s="42">
        <v>10.8611417584368</v>
      </c>
      <c r="AB50" s="51"/>
      <c r="AC50" s="18"/>
      <c r="AD50" s="18"/>
      <c r="AE50" s="18"/>
      <c r="AF50" s="18"/>
      <c r="AG50" s="18"/>
      <c r="AH50" s="167"/>
      <c r="AI50" t="s" s="164">
        <v>385</v>
      </c>
      <c r="AJ50" s="165">
        <f>_xlfn.IFERROR(RANK(AP50:AP50,AP3:AP327)+COUNTIF($AP$3:AP50,AP50)-1,"")</f>
        <v>231</v>
      </c>
      <c r="AK50" s="165">
        <v>48</v>
      </c>
      <c r="AL50" t="s" s="164">
        <v>446</v>
      </c>
      <c r="AM50" t="s" s="164">
        <v>661</v>
      </c>
      <c r="AN50" t="s" s="164">
        <v>31</v>
      </c>
      <c r="AO50" s="165">
        <v>6</v>
      </c>
      <c r="AP50" s="166">
        <v>10.8611417584368</v>
      </c>
      <c r="AQ50" s="162"/>
    </row>
    <row r="51" ht="13.75" customHeight="1">
      <c r="A51" s="7">
        <f>_xlfn.IFERROR(RANK(F51:F51,F3:F102)+COUNTIF($F$3:F51,F51)-1,"")</f>
        <v>17</v>
      </c>
      <c r="B51" s="163">
        <v>49</v>
      </c>
      <c r="C51" t="s" s="32">
        <v>112</v>
      </c>
      <c r="D51" t="s" s="32">
        <v>37</v>
      </c>
      <c r="E51" s="163">
        <v>12</v>
      </c>
      <c r="F51" s="42">
        <v>295.180431263916</v>
      </c>
      <c r="G51" s="44"/>
      <c r="H51" s="163">
        <f>_xlfn.IFERROR(RANK(M51:M51,M3:M177)+COUNTIF($M$3:M51,M51)-1,"")</f>
        <v>66</v>
      </c>
      <c r="I51" s="163">
        <v>49</v>
      </c>
      <c r="J51" t="s" s="32">
        <v>270</v>
      </c>
      <c r="K51" t="s" s="32">
        <v>58</v>
      </c>
      <c r="L51" s="163">
        <v>12</v>
      </c>
      <c r="M51" s="42">
        <v>63.249476038764</v>
      </c>
      <c r="N51" s="44"/>
      <c r="O51" s="163">
        <f>_xlfn.IFERROR(RANK(T51:T51,T3:T227)+COUNTIF($T$3:T51,T51)-1,"")</f>
        <v>42</v>
      </c>
      <c r="P51" s="163">
        <v>49</v>
      </c>
      <c r="Q51" t="s" s="32">
        <v>208</v>
      </c>
      <c r="R51" t="s" s="32">
        <v>140</v>
      </c>
      <c r="S51" s="163">
        <v>14</v>
      </c>
      <c r="T51" s="42">
        <v>165.595488384611</v>
      </c>
      <c r="U51" s="44"/>
      <c r="V51" s="163">
        <f>_xlfn.IFERROR(RANK(AA51:AA51,AA3:AA102)+COUNTIF($AA$3:AA51,AA51)-1,"")</f>
        <v>12</v>
      </c>
      <c r="W51" s="163">
        <v>49</v>
      </c>
      <c r="X51" t="s" s="32">
        <v>77</v>
      </c>
      <c r="Y51" t="s" s="32">
        <v>39</v>
      </c>
      <c r="Z51" s="163">
        <v>6</v>
      </c>
      <c r="AA51" s="42">
        <v>131.639029164720</v>
      </c>
      <c r="AB51" s="51"/>
      <c r="AC51" s="18"/>
      <c r="AD51" s="18"/>
      <c r="AE51" s="18"/>
      <c r="AF51" s="18"/>
      <c r="AG51" s="18"/>
      <c r="AH51" s="167"/>
      <c r="AI51" t="s" s="164">
        <v>385</v>
      </c>
      <c r="AJ51" s="165">
        <f>_xlfn.IFERROR(RANK(AP51:AP51,AP3:AP327)+COUNTIF($AP$3:AP51,AP51)-1,"")</f>
        <v>74</v>
      </c>
      <c r="AK51" s="165">
        <v>49</v>
      </c>
      <c r="AL51" t="s" s="164">
        <v>77</v>
      </c>
      <c r="AM51" t="s" s="164">
        <v>662</v>
      </c>
      <c r="AN51" t="s" s="164">
        <v>39</v>
      </c>
      <c r="AO51" s="165">
        <v>6</v>
      </c>
      <c r="AP51" s="166">
        <v>131.639029164720</v>
      </c>
      <c r="AQ51" s="162"/>
    </row>
    <row r="52" ht="13.75" customHeight="1">
      <c r="A52" s="7">
        <f>_xlfn.IFERROR(RANK(F52:F52,F3:F102)+COUNTIF($F$3:F52,F52)-1,"")</f>
        <v>53</v>
      </c>
      <c r="B52" s="163">
        <v>50</v>
      </c>
      <c r="C52" t="s" s="32">
        <v>460</v>
      </c>
      <c r="D52" t="s" s="32">
        <v>37</v>
      </c>
      <c r="E52" s="163">
        <v>12</v>
      </c>
      <c r="F52" s="42">
        <v>6.23388211123866</v>
      </c>
      <c r="G52" s="44"/>
      <c r="H52" s="163">
        <f>_xlfn.IFERROR(RANK(M52:M52,M3:M177)+COUNTIF($M$3:M52,M52)-1,"")</f>
        <v>83</v>
      </c>
      <c r="I52" s="163">
        <v>50</v>
      </c>
      <c r="J52" t="s" s="32">
        <v>304</v>
      </c>
      <c r="K52" t="s" s="32">
        <v>58</v>
      </c>
      <c r="L52" s="163">
        <v>12</v>
      </c>
      <c r="M52" s="42">
        <v>25.4424332275147</v>
      </c>
      <c r="N52" s="44"/>
      <c r="O52" s="163">
        <f>_xlfn.IFERROR(RANK(T52:T52,T3:T227)+COUNTIF($T$3:T52,T52)-1,"")</f>
        <v>71</v>
      </c>
      <c r="P52" s="163">
        <v>50</v>
      </c>
      <c r="Q52" t="s" s="32">
        <v>301</v>
      </c>
      <c r="R52" t="s" s="32">
        <v>140</v>
      </c>
      <c r="S52" s="163">
        <v>14</v>
      </c>
      <c r="T52" s="42">
        <v>115.872770827521</v>
      </c>
      <c r="U52" s="44"/>
      <c r="V52" s="163">
        <f>_xlfn.IFERROR(RANK(AA52:AA52,AA3:AA102)+COUNTIF($AA$3:AA52,AA52)-1,"")</f>
        <v>43</v>
      </c>
      <c r="W52" s="163">
        <v>50</v>
      </c>
      <c r="X52" t="s" s="32">
        <v>221</v>
      </c>
      <c r="Y52" t="s" s="32">
        <v>39</v>
      </c>
      <c r="Z52" s="163">
        <v>6</v>
      </c>
      <c r="AA52" s="42">
        <v>43.1324447297641</v>
      </c>
      <c r="AB52" s="51"/>
      <c r="AC52" s="18"/>
      <c r="AD52" s="18"/>
      <c r="AE52" s="18"/>
      <c r="AF52" s="18"/>
      <c r="AG52" s="18"/>
      <c r="AH52" s="167"/>
      <c r="AI52" t="s" s="164">
        <v>385</v>
      </c>
      <c r="AJ52" s="165">
        <f>_xlfn.IFERROR(RANK(AP52:AP52,AP3:AP327)+COUNTIF($AP$3:AP52,AP52)-1,"")</f>
        <v>155</v>
      </c>
      <c r="AK52" s="165">
        <v>50</v>
      </c>
      <c r="AL52" t="s" s="164">
        <v>221</v>
      </c>
      <c r="AM52" t="s" s="164">
        <v>663</v>
      </c>
      <c r="AN52" t="s" s="164">
        <v>39</v>
      </c>
      <c r="AO52" s="165">
        <v>6</v>
      </c>
      <c r="AP52" s="166">
        <v>43.1324447297641</v>
      </c>
      <c r="AQ52" s="162"/>
    </row>
    <row r="53" ht="13.75" customHeight="1">
      <c r="A53" s="7">
        <f>_xlfn.IFERROR(RANK(F53:F53,F3:F102)+COUNTIF($F$3:F53,F53)-1,"")</f>
        <v>2</v>
      </c>
      <c r="B53" s="163">
        <v>51</v>
      </c>
      <c r="C53" t="s" s="32">
        <v>18</v>
      </c>
      <c r="D53" t="s" s="32">
        <v>19</v>
      </c>
      <c r="E53" s="163">
        <v>5</v>
      </c>
      <c r="F53" s="42">
        <v>372.435614132092</v>
      </c>
      <c r="G53" s="44"/>
      <c r="H53" s="163">
        <f>_xlfn.IFERROR(RANK(M53:M53,M3:M177)+COUNTIF($M$3:M53,M53)-1,"")</f>
        <v>92</v>
      </c>
      <c r="I53" s="163">
        <v>51</v>
      </c>
      <c r="J53" t="s" s="32">
        <v>428</v>
      </c>
      <c r="K53" t="s" s="32">
        <v>58</v>
      </c>
      <c r="L53" s="163">
        <v>12</v>
      </c>
      <c r="M53" s="42">
        <v>16.8174572938792</v>
      </c>
      <c r="N53" s="44"/>
      <c r="O53" s="163">
        <f>_xlfn.IFERROR(RANK(T53:T53,T3:T227)+COUNTIF($T$3:T53,T53)-1,"")</f>
        <v>73</v>
      </c>
      <c r="P53" s="163">
        <v>51</v>
      </c>
      <c r="Q53" t="s" s="32">
        <v>297</v>
      </c>
      <c r="R53" t="s" s="32">
        <v>140</v>
      </c>
      <c r="S53" s="163">
        <v>14</v>
      </c>
      <c r="T53" s="42">
        <v>113.951818570555</v>
      </c>
      <c r="U53" s="44"/>
      <c r="V53" s="163">
        <f>_xlfn.IFERROR(RANK(AA53:AA53,AA3:AA102)+COUNTIF($AA$3:AA53,AA53)-1,"")</f>
        <v>62</v>
      </c>
      <c r="W53" s="163">
        <v>51</v>
      </c>
      <c r="X53" t="s" s="32">
        <v>449</v>
      </c>
      <c r="Y53" t="s" s="32">
        <v>39</v>
      </c>
      <c r="Z53" s="163">
        <v>6</v>
      </c>
      <c r="AA53" s="42">
        <v>17.7871493267996</v>
      </c>
      <c r="AB53" s="51"/>
      <c r="AC53" s="18"/>
      <c r="AD53" s="18"/>
      <c r="AE53" s="18"/>
      <c r="AF53" s="18"/>
      <c r="AG53" s="18"/>
      <c r="AH53" s="167"/>
      <c r="AI53" t="s" s="164">
        <v>385</v>
      </c>
      <c r="AJ53" s="165">
        <f>_xlfn.IFERROR(RANK(AP53:AP53,AP3:AP327)+COUNTIF($AP$3:AP53,AP53)-1,"")</f>
        <v>204</v>
      </c>
      <c r="AK53" s="165">
        <v>51</v>
      </c>
      <c r="AL53" t="s" s="164">
        <v>449</v>
      </c>
      <c r="AM53" t="s" s="164">
        <v>664</v>
      </c>
      <c r="AN53" t="s" s="164">
        <v>39</v>
      </c>
      <c r="AO53" s="165">
        <v>6</v>
      </c>
      <c r="AP53" s="166">
        <v>17.7871493267996</v>
      </c>
      <c r="AQ53" s="162"/>
    </row>
    <row r="54" ht="13.75" customHeight="1">
      <c r="A54" s="7">
        <f>_xlfn.IFERROR(RANK(F54:F54,F3:F102)+COUNTIF($F$3:F54,F54)-1,"")</f>
        <v>54</v>
      </c>
      <c r="B54" s="163">
        <v>52</v>
      </c>
      <c r="C54" t="s" s="32">
        <v>463</v>
      </c>
      <c r="D54" t="s" s="32">
        <v>19</v>
      </c>
      <c r="E54" s="163">
        <v>5</v>
      </c>
      <c r="F54" s="42">
        <v>6.09238090381441</v>
      </c>
      <c r="G54" s="44"/>
      <c r="H54" s="163">
        <f>_xlfn.IFERROR(RANK(M54:M54,M3:M177)+COUNTIF($M$3:M54,M54)-1,"")</f>
        <v>10</v>
      </c>
      <c r="I54" s="163">
        <v>52</v>
      </c>
      <c r="J54" t="s" s="32">
        <v>90</v>
      </c>
      <c r="K54" t="s" s="32">
        <v>25</v>
      </c>
      <c r="L54" s="163">
        <v>6</v>
      </c>
      <c r="M54" s="42">
        <v>214.060721439661</v>
      </c>
      <c r="N54" s="44"/>
      <c r="O54" s="163">
        <f>_xlfn.IFERROR(RANK(T54:T54,T3:T227)+COUNTIF($T$3:T54,T54)-1,"")</f>
        <v>91</v>
      </c>
      <c r="P54" s="163">
        <v>52</v>
      </c>
      <c r="Q54" t="s" s="32">
        <v>337</v>
      </c>
      <c r="R54" t="s" s="32">
        <v>140</v>
      </c>
      <c r="S54" s="163">
        <v>14</v>
      </c>
      <c r="T54" s="42">
        <v>77.84097849880879</v>
      </c>
      <c r="U54" s="44"/>
      <c r="V54" s="163">
        <f>_xlfn.IFERROR(RANK(AA54:AA54,AA3:AA102)+COUNTIF($AA$3:AA54,AA54)-1,"")</f>
        <v>15</v>
      </c>
      <c r="W54" s="163">
        <v>52</v>
      </c>
      <c r="X54" t="s" s="32">
        <v>101</v>
      </c>
      <c r="Y54" t="s" s="32">
        <v>102</v>
      </c>
      <c r="Z54" s="163">
        <v>14</v>
      </c>
      <c r="AA54" s="42">
        <v>101.643884536601</v>
      </c>
      <c r="AB54" s="51"/>
      <c r="AC54" s="18"/>
      <c r="AD54" s="18"/>
      <c r="AE54" s="18"/>
      <c r="AF54" s="18"/>
      <c r="AG54" s="18"/>
      <c r="AH54" s="167"/>
      <c r="AI54" t="s" s="164">
        <v>385</v>
      </c>
      <c r="AJ54" s="165">
        <f>_xlfn.IFERROR(RANK(AP54:AP54,AP3:AP327)+COUNTIF($AP$3:AP54,AP54)-1,"")</f>
        <v>93</v>
      </c>
      <c r="AK54" s="165">
        <v>52</v>
      </c>
      <c r="AL54" t="s" s="164">
        <v>101</v>
      </c>
      <c r="AM54" t="s" s="164">
        <v>665</v>
      </c>
      <c r="AN54" t="s" s="164">
        <v>102</v>
      </c>
      <c r="AO54" s="165">
        <v>14</v>
      </c>
      <c r="AP54" s="166">
        <v>101.643884536601</v>
      </c>
      <c r="AQ54" s="162"/>
    </row>
    <row r="55" ht="13.75" customHeight="1">
      <c r="A55" s="7">
        <f>_xlfn.IFERROR(RANK(F55:F55,F3:F102)+COUNTIF($F$3:F55,F55)-1,"")</f>
        <v>30</v>
      </c>
      <c r="B55" s="163">
        <v>53</v>
      </c>
      <c r="C55" t="s" s="32">
        <v>174</v>
      </c>
      <c r="D55" t="s" s="32">
        <v>125</v>
      </c>
      <c r="E55" s="163">
        <v>9</v>
      </c>
      <c r="F55" s="42">
        <v>209.117252628072</v>
      </c>
      <c r="G55" s="44"/>
      <c r="H55" s="163">
        <f>_xlfn.IFERROR(RANK(M55:M55,M3:M177)+COUNTIF($M$3:M55,M55)-1,"")</f>
        <v>87</v>
      </c>
      <c r="I55" s="163">
        <v>53</v>
      </c>
      <c r="J55" t="s" s="32">
        <v>310</v>
      </c>
      <c r="K55" t="s" s="32">
        <v>25</v>
      </c>
      <c r="L55" s="163">
        <v>6</v>
      </c>
      <c r="M55" s="42">
        <v>19.9533888845892</v>
      </c>
      <c r="N55" s="44"/>
      <c r="O55" s="163">
        <f>_xlfn.IFERROR(RANK(T55:T55,T3:T227)+COUNTIF($T$3:T55,T55)-1,"")</f>
        <v>122</v>
      </c>
      <c r="P55" s="163">
        <v>53</v>
      </c>
      <c r="Q55" t="s" s="32">
        <v>408</v>
      </c>
      <c r="R55" t="s" s="32">
        <v>140</v>
      </c>
      <c r="S55" s="163">
        <v>14</v>
      </c>
      <c r="T55" s="42">
        <v>30.0252204156012</v>
      </c>
      <c r="U55" s="44"/>
      <c r="V55" s="163">
        <f>_xlfn.IFERROR(RANK(AA55:AA55,AA3:AA102)+COUNTIF($AA$3:AA55,AA55)-1,"")</f>
        <v>47</v>
      </c>
      <c r="W55" s="163">
        <v>53</v>
      </c>
      <c r="X55" t="s" s="32">
        <v>233</v>
      </c>
      <c r="Y55" t="s" s="32">
        <v>102</v>
      </c>
      <c r="Z55" s="163">
        <v>14</v>
      </c>
      <c r="AA55" s="42">
        <v>35.8705103606353</v>
      </c>
      <c r="AB55" s="51"/>
      <c r="AC55" s="18"/>
      <c r="AD55" s="18"/>
      <c r="AE55" s="18"/>
      <c r="AF55" s="18"/>
      <c r="AG55" s="18"/>
      <c r="AH55" s="167"/>
      <c r="AI55" t="s" s="164">
        <v>385</v>
      </c>
      <c r="AJ55" s="165">
        <f>_xlfn.IFERROR(RANK(AP55:AP55,AP3:AP327)+COUNTIF($AP$3:AP55,AP55)-1,"")</f>
        <v>163</v>
      </c>
      <c r="AK55" s="165">
        <v>53</v>
      </c>
      <c r="AL55" t="s" s="164">
        <v>233</v>
      </c>
      <c r="AM55" t="s" s="164">
        <v>666</v>
      </c>
      <c r="AN55" t="s" s="164">
        <v>102</v>
      </c>
      <c r="AO55" s="165">
        <v>14</v>
      </c>
      <c r="AP55" s="166">
        <v>35.8705103606353</v>
      </c>
      <c r="AQ55" s="162"/>
    </row>
    <row r="56" ht="13.75" customHeight="1">
      <c r="A56" s="7">
        <f>_xlfn.IFERROR(RANK(F56:F56,F3:F102)+COUNTIF($F$3:F56,F56)-1,"")</f>
        <v>34</v>
      </c>
      <c r="B56" s="163">
        <v>54</v>
      </c>
      <c r="C56" t="s" s="32">
        <v>178</v>
      </c>
      <c r="D56" t="s" s="32">
        <v>125</v>
      </c>
      <c r="E56" s="163">
        <v>9</v>
      </c>
      <c r="F56" s="42">
        <v>84.9622650331298</v>
      </c>
      <c r="G56" s="44"/>
      <c r="H56" s="163">
        <f>_xlfn.IFERROR(RANK(M56:M56,M3:M177)+COUNTIF($M$3:M56,M56)-1,"")</f>
        <v>104</v>
      </c>
      <c r="I56" s="163">
        <v>54</v>
      </c>
      <c r="J56" t="s" s="32">
        <v>284</v>
      </c>
      <c r="K56" t="s" s="32">
        <v>25</v>
      </c>
      <c r="L56" s="163">
        <v>6</v>
      </c>
      <c r="M56" s="42">
        <v>9.97942589623449</v>
      </c>
      <c r="N56" s="44"/>
      <c r="O56" s="163">
        <f>_xlfn.IFERROR(RANK(T56:T56,T3:T227)+COUNTIF($T$3:T56,T56)-1,"")</f>
        <v>43</v>
      </c>
      <c r="P56" s="163">
        <v>54</v>
      </c>
      <c r="Q56" t="s" s="32">
        <v>235</v>
      </c>
      <c r="R56" t="s" s="32">
        <v>33</v>
      </c>
      <c r="S56" s="163">
        <v>5</v>
      </c>
      <c r="T56" s="42">
        <v>164.898813632574</v>
      </c>
      <c r="U56" s="44"/>
      <c r="V56" s="163">
        <f>_xlfn.IFERROR(RANK(AA56:AA56,AA3:AA102)+COUNTIF($AA$3:AA56,AA56)-1,"")</f>
        <v>22</v>
      </c>
      <c r="W56" s="163">
        <v>54</v>
      </c>
      <c r="X56" t="s" s="32">
        <v>130</v>
      </c>
      <c r="Y56" t="s" s="32">
        <v>97</v>
      </c>
      <c r="Z56" s="163">
        <v>12</v>
      </c>
      <c r="AA56" s="42">
        <v>91.98518199568279</v>
      </c>
      <c r="AB56" s="51"/>
      <c r="AC56" s="18"/>
      <c r="AD56" s="18"/>
      <c r="AE56" s="18"/>
      <c r="AF56" s="18"/>
      <c r="AG56" s="18"/>
      <c r="AH56" s="167"/>
      <c r="AI56" t="s" s="164">
        <v>385</v>
      </c>
      <c r="AJ56" s="165">
        <f>_xlfn.IFERROR(RANK(AP56:AP56,AP3:AP327)+COUNTIF($AP$3:AP56,AP56)-1,"")</f>
        <v>108</v>
      </c>
      <c r="AK56" s="165">
        <v>54</v>
      </c>
      <c r="AL56" t="s" s="164">
        <v>130</v>
      </c>
      <c r="AM56" t="s" s="164">
        <v>667</v>
      </c>
      <c r="AN56" t="s" s="164">
        <v>97</v>
      </c>
      <c r="AO56" s="165">
        <v>12</v>
      </c>
      <c r="AP56" s="166">
        <v>91.98518199568279</v>
      </c>
      <c r="AQ56" s="162"/>
    </row>
    <row r="57" ht="13.75" customHeight="1">
      <c r="A57" s="7">
        <f>_xlfn.IFERROR(RANK(F57:F57,F3:F102)+COUNTIF($F$3:F57,F57)-1,"")</f>
        <v>26</v>
      </c>
      <c r="B57" s="163">
        <v>55</v>
      </c>
      <c r="C57" t="s" s="32">
        <v>153</v>
      </c>
      <c r="D57" t="s" s="32">
        <v>106</v>
      </c>
      <c r="E57" s="163">
        <v>10</v>
      </c>
      <c r="F57" s="42">
        <v>264.835361456526</v>
      </c>
      <c r="G57" s="44"/>
      <c r="H57" s="163">
        <f>_xlfn.IFERROR(RANK(M57:M57,M3:M177)+COUNTIF($M$3:M57,M57)-1,"")</f>
        <v>60</v>
      </c>
      <c r="I57" s="163">
        <v>55</v>
      </c>
      <c r="J57" t="s" s="32">
        <v>219</v>
      </c>
      <c r="K57" t="s" s="32">
        <v>25</v>
      </c>
      <c r="L57" s="163">
        <v>6</v>
      </c>
      <c r="M57" s="42">
        <v>71.651809288192</v>
      </c>
      <c r="N57" s="44"/>
      <c r="O57" s="163">
        <f>_xlfn.IFERROR(RANK(T57:T57,T3:T227)+COUNTIF($T$3:T57,T57)-1,"")</f>
        <v>3</v>
      </c>
      <c r="P57" s="163">
        <v>55</v>
      </c>
      <c r="Q57" t="s" s="32">
        <v>45</v>
      </c>
      <c r="R57" t="s" s="32">
        <v>33</v>
      </c>
      <c r="S57" s="163">
        <v>5</v>
      </c>
      <c r="T57" s="42">
        <v>251.215563048737</v>
      </c>
      <c r="U57" s="44"/>
      <c r="V57" s="163">
        <f>_xlfn.IFERROR(RANK(AA57:AA57,AA3:AA102)+COUNTIF($AA$3:AA57,AA57)-1,"")</f>
        <v>45</v>
      </c>
      <c r="W57" s="163">
        <v>55</v>
      </c>
      <c r="X57" t="s" s="32">
        <v>96</v>
      </c>
      <c r="Y57" t="s" s="32">
        <v>97</v>
      </c>
      <c r="Z57" s="163">
        <v>12</v>
      </c>
      <c r="AA57" s="42">
        <v>40.2941827817895</v>
      </c>
      <c r="AB57" s="51"/>
      <c r="AC57" s="18"/>
      <c r="AD57" s="18"/>
      <c r="AE57" s="18"/>
      <c r="AF57" s="18"/>
      <c r="AG57" s="18"/>
      <c r="AH57" s="167"/>
      <c r="AI57" t="s" s="164">
        <v>385</v>
      </c>
      <c r="AJ57" s="165">
        <f>_xlfn.IFERROR(RANK(AP57:AP57,AP3:AP327)+COUNTIF($AP$3:AP57,AP57)-1,"")</f>
        <v>159</v>
      </c>
      <c r="AK57" s="165">
        <v>55</v>
      </c>
      <c r="AL57" t="s" s="164">
        <v>96</v>
      </c>
      <c r="AM57" t="s" s="164">
        <v>668</v>
      </c>
      <c r="AN57" t="s" s="164">
        <v>97</v>
      </c>
      <c r="AO57" s="165">
        <v>12</v>
      </c>
      <c r="AP57" s="166">
        <v>40.2941827817895</v>
      </c>
      <c r="AQ57" s="162"/>
    </row>
    <row r="58" ht="13.75" customHeight="1">
      <c r="A58" s="7">
        <f>_xlfn.IFERROR(RANK(F58:F58,F3:F102)+COUNTIF($F$3:F58,F58)-1,"")</f>
        <v>38</v>
      </c>
      <c r="B58" s="163">
        <v>56</v>
      </c>
      <c r="C58" t="s" s="32">
        <v>194</v>
      </c>
      <c r="D58" t="s" s="32">
        <v>106</v>
      </c>
      <c r="E58" s="163">
        <v>10</v>
      </c>
      <c r="F58" s="42">
        <v>27.6881963176216</v>
      </c>
      <c r="G58" s="44"/>
      <c r="H58" s="163">
        <f>_xlfn.IFERROR(RANK(M58:M58,M3:M177)+COUNTIF($M$3:M58,M58)-1,"")</f>
        <v>32</v>
      </c>
      <c r="I58" s="163">
        <v>56</v>
      </c>
      <c r="J58" t="s" s="32">
        <v>175</v>
      </c>
      <c r="K58" t="s" s="32">
        <v>127</v>
      </c>
      <c r="L58" s="163">
        <v>5</v>
      </c>
      <c r="M58" s="42">
        <v>159.169466827752</v>
      </c>
      <c r="N58" s="44"/>
      <c r="O58" s="163">
        <f>_xlfn.IFERROR(RANK(T58:T58,T3:T227)+COUNTIF($T$3:T58,T58)-1,"")</f>
        <v>124</v>
      </c>
      <c r="P58" s="163">
        <v>56</v>
      </c>
      <c r="Q58" t="s" s="32">
        <v>412</v>
      </c>
      <c r="R58" t="s" s="32">
        <v>33</v>
      </c>
      <c r="S58" s="163">
        <v>5</v>
      </c>
      <c r="T58" s="42">
        <v>29.4086467553188</v>
      </c>
      <c r="U58" s="44"/>
      <c r="V58" s="163">
        <f>_xlfn.IFERROR(RANK(AA58:AA58,AA3:AA102)+COUNTIF($AA$3:AA58,AA58)-1,"")</f>
        <v>74</v>
      </c>
      <c r="W58" s="163">
        <v>56</v>
      </c>
      <c r="X58" t="s" s="32">
        <v>456</v>
      </c>
      <c r="Y58" t="s" s="32">
        <v>97</v>
      </c>
      <c r="Z58" s="163">
        <v>12</v>
      </c>
      <c r="AA58" s="42">
        <v>8.16450186564461</v>
      </c>
      <c r="AB58" s="51"/>
      <c r="AC58" s="18"/>
      <c r="AD58" s="18"/>
      <c r="AE58" s="18"/>
      <c r="AF58" s="18"/>
      <c r="AG58" s="18"/>
      <c r="AH58" s="167"/>
      <c r="AI58" t="s" s="164">
        <v>385</v>
      </c>
      <c r="AJ58" s="165">
        <f>_xlfn.IFERROR(RANK(AP58:AP58,AP3:AP327)+COUNTIF($AP$3:AP58,AP58)-1,"")</f>
        <v>243</v>
      </c>
      <c r="AK58" s="165">
        <v>56</v>
      </c>
      <c r="AL58" t="s" s="164">
        <v>456</v>
      </c>
      <c r="AM58" t="s" s="164">
        <v>669</v>
      </c>
      <c r="AN58" t="s" s="164">
        <v>97</v>
      </c>
      <c r="AO58" s="165">
        <v>12</v>
      </c>
      <c r="AP58" s="166">
        <v>8.16450186564461</v>
      </c>
      <c r="AQ58" s="162"/>
    </row>
    <row r="59" ht="13.75" customHeight="1">
      <c r="A59" s="7">
        <f>_xlfn.IFERROR(RANK(F59:F59,F3:F102)+COUNTIF($F$3:F59,F59)-1,"")</f>
        <v>12</v>
      </c>
      <c r="B59" s="163">
        <v>57</v>
      </c>
      <c r="C59" t="s" s="32">
        <v>83</v>
      </c>
      <c r="D59" t="s" s="32">
        <v>21</v>
      </c>
      <c r="E59" s="163">
        <v>9</v>
      </c>
      <c r="F59" s="42">
        <v>313.750225787822</v>
      </c>
      <c r="G59" s="44"/>
      <c r="H59" s="163">
        <f>_xlfn.IFERROR(RANK(M59:M59,M3:M177)+COUNTIF($M$3:M59,M59)-1,"")</f>
        <v>37</v>
      </c>
      <c r="I59" s="163">
        <v>57</v>
      </c>
      <c r="J59" t="s" s="32">
        <v>213</v>
      </c>
      <c r="K59" t="s" s="32">
        <v>127</v>
      </c>
      <c r="L59" s="163">
        <v>5</v>
      </c>
      <c r="M59" s="42">
        <v>141.018394233181</v>
      </c>
      <c r="N59" s="44"/>
      <c r="O59" s="163">
        <f>_xlfn.IFERROR(RANK(T59:T59,T3:T227)+COUNTIF($T$3:T59,T59)-1,"")</f>
        <v>92</v>
      </c>
      <c r="P59" s="163">
        <v>57</v>
      </c>
      <c r="Q59" t="s" s="32">
        <v>335</v>
      </c>
      <c r="R59" t="s" s="32">
        <v>33</v>
      </c>
      <c r="S59" s="163">
        <v>5</v>
      </c>
      <c r="T59" s="42">
        <v>75.81528334678261</v>
      </c>
      <c r="U59" s="44"/>
      <c r="V59" s="163">
        <f>_xlfn.IFERROR(RANK(AA59:AA59,AA3:AA102)+COUNTIF($AA$3:AA59,AA59)-1,"")</f>
        <v>38</v>
      </c>
      <c r="W59" s="163">
        <v>57</v>
      </c>
      <c r="X59" t="s" s="32">
        <v>209</v>
      </c>
      <c r="Y59" t="s" s="32">
        <v>156</v>
      </c>
      <c r="Z59" s="163">
        <v>11</v>
      </c>
      <c r="AA59" s="42">
        <v>52.9880119344651</v>
      </c>
      <c r="AB59" s="51"/>
      <c r="AC59" s="18"/>
      <c r="AD59" s="18"/>
      <c r="AE59" s="18"/>
      <c r="AF59" s="18"/>
      <c r="AG59" s="18"/>
      <c r="AH59" s="167"/>
      <c r="AI59" t="s" s="164">
        <v>385</v>
      </c>
      <c r="AJ59" s="165">
        <f>_xlfn.IFERROR(RANK(AP59:AP59,AP3:AP327)+COUNTIF($AP$3:AP59,AP59)-1,"")</f>
        <v>144</v>
      </c>
      <c r="AK59" s="165">
        <v>57</v>
      </c>
      <c r="AL59" t="s" s="164">
        <v>209</v>
      </c>
      <c r="AM59" t="s" s="164">
        <v>670</v>
      </c>
      <c r="AN59" t="s" s="164">
        <v>156</v>
      </c>
      <c r="AO59" s="165">
        <v>11</v>
      </c>
      <c r="AP59" s="166">
        <v>52.9880119344651</v>
      </c>
      <c r="AQ59" s="162"/>
    </row>
    <row r="60" ht="13.75" customHeight="1">
      <c r="A60" s="7">
        <f>_xlfn.IFERROR(RANK(F60:F60,F3:F102)+COUNTIF($F$3:F60,F60)-1,"")</f>
        <v>59</v>
      </c>
      <c r="B60" s="163">
        <v>58</v>
      </c>
      <c r="C60" t="s" s="32">
        <v>469</v>
      </c>
      <c r="D60" t="s" s="32">
        <v>21</v>
      </c>
      <c r="E60" s="163">
        <v>9</v>
      </c>
      <c r="F60" s="42">
        <v>4.1862129429456</v>
      </c>
      <c r="G60" s="44"/>
      <c r="H60" s="163">
        <f>_xlfn.IFERROR(RANK(M60:M60,M3:M177)+COUNTIF($M$3:M60,M60)-1,"")</f>
        <v>84</v>
      </c>
      <c r="I60" s="163">
        <v>58</v>
      </c>
      <c r="J60" t="s" s="32">
        <v>286</v>
      </c>
      <c r="K60" t="s" s="32">
        <v>127</v>
      </c>
      <c r="L60" s="163">
        <v>5</v>
      </c>
      <c r="M60" s="42">
        <v>22.8709706288166</v>
      </c>
      <c r="N60" s="44"/>
      <c r="O60" s="163">
        <f>_xlfn.IFERROR(RANK(T60:T60,T3:T227)+COUNTIF($T$3:T60,T60)-1,"")</f>
        <v>150</v>
      </c>
      <c r="P60" s="163">
        <v>58</v>
      </c>
      <c r="Q60" t="s" s="32">
        <v>413</v>
      </c>
      <c r="R60" t="s" s="32">
        <v>33</v>
      </c>
      <c r="S60" s="163">
        <v>5</v>
      </c>
      <c r="T60" s="42">
        <v>14.8619223189732</v>
      </c>
      <c r="U60" s="44"/>
      <c r="V60" s="163">
        <f>_xlfn.IFERROR(RANK(AA60:AA60,AA3:AA102)+COUNTIF($AA$3:AA60,AA60)-1,"")</f>
        <v>30</v>
      </c>
      <c r="W60" s="163">
        <v>58</v>
      </c>
      <c r="X60" t="s" s="32">
        <v>181</v>
      </c>
      <c r="Y60" t="s" s="32">
        <v>156</v>
      </c>
      <c r="Z60" s="163">
        <v>11</v>
      </c>
      <c r="AA60" s="42">
        <v>74.3083690908438</v>
      </c>
      <c r="AB60" s="51"/>
      <c r="AC60" s="18"/>
      <c r="AD60" s="18"/>
      <c r="AE60" s="18"/>
      <c r="AF60" s="18"/>
      <c r="AG60" s="18"/>
      <c r="AH60" s="167"/>
      <c r="AI60" t="s" s="164">
        <v>385</v>
      </c>
      <c r="AJ60" s="165">
        <f>_xlfn.IFERROR(RANK(AP60:AP60,AP3:AP327)+COUNTIF($AP$3:AP60,AP60)-1,"")</f>
        <v>123</v>
      </c>
      <c r="AK60" s="165">
        <v>58</v>
      </c>
      <c r="AL60" t="s" s="164">
        <v>181</v>
      </c>
      <c r="AM60" t="s" s="164">
        <v>671</v>
      </c>
      <c r="AN60" t="s" s="164">
        <v>156</v>
      </c>
      <c r="AO60" s="165">
        <v>11</v>
      </c>
      <c r="AP60" s="166">
        <v>74.3083690908438</v>
      </c>
      <c r="AQ60" s="162"/>
    </row>
    <row r="61" ht="13.75" customHeight="1">
      <c r="A61" s="7">
        <f>_xlfn.IFERROR(RANK(F61:F61,F3:F102)+COUNTIF($F$3:F61,F61)-1,"")</f>
        <v>21</v>
      </c>
      <c r="B61" s="163">
        <v>59</v>
      </c>
      <c r="C61" t="s" s="32">
        <v>135</v>
      </c>
      <c r="D61" t="s" s="32">
        <v>72</v>
      </c>
      <c r="E61" s="163">
        <v>11</v>
      </c>
      <c r="F61" s="42">
        <v>279.410119342954</v>
      </c>
      <c r="G61" s="44"/>
      <c r="H61" s="163">
        <f>_xlfn.IFERROR(RANK(M61:M61,M3:M177)+COUNTIF($M$3:M61,M61)-1,"")</f>
        <v>79</v>
      </c>
      <c r="I61" s="163">
        <v>59</v>
      </c>
      <c r="J61" t="s" s="32">
        <v>439</v>
      </c>
      <c r="K61" t="s" s="32">
        <v>127</v>
      </c>
      <c r="L61" s="163">
        <v>5</v>
      </c>
      <c r="M61" s="42">
        <v>29.5889846252904</v>
      </c>
      <c r="N61" s="44"/>
      <c r="O61" s="163">
        <f>_xlfn.IFERROR(RANK(T61:T61,T3:T227)+COUNTIF($T$3:T61,T61)-1,"")</f>
        <v>52</v>
      </c>
      <c r="P61" s="163">
        <v>59</v>
      </c>
      <c r="Q61" t="s" s="32">
        <v>211</v>
      </c>
      <c r="R61" t="s" s="32">
        <v>53</v>
      </c>
      <c r="S61" s="163">
        <v>10</v>
      </c>
      <c r="T61" s="42">
        <v>155.865570594849</v>
      </c>
      <c r="U61" s="44"/>
      <c r="V61" s="163">
        <f>_xlfn.IFERROR(RANK(AA61:AA61,AA3:AA102)+COUNTIF($AA$3:AA61,AA61)-1,"")</f>
        <v>71</v>
      </c>
      <c r="W61" s="163">
        <v>59</v>
      </c>
      <c r="X61" t="s" s="32">
        <v>459</v>
      </c>
      <c r="Y61" t="s" s="32">
        <v>156</v>
      </c>
      <c r="Z61" s="163">
        <v>11</v>
      </c>
      <c r="AA61" s="42">
        <v>8.45116449310761</v>
      </c>
      <c r="AB61" s="51"/>
      <c r="AC61" s="18"/>
      <c r="AD61" s="18"/>
      <c r="AE61" s="18"/>
      <c r="AF61" s="18"/>
      <c r="AG61" s="18"/>
      <c r="AH61" s="167"/>
      <c r="AI61" t="s" s="164">
        <v>385</v>
      </c>
      <c r="AJ61" s="165">
        <f>_xlfn.IFERROR(RANK(AP61:AP61,AP3:AP327)+COUNTIF($AP$3:AP61,AP61)-1,"")</f>
        <v>239</v>
      </c>
      <c r="AK61" s="165">
        <v>59</v>
      </c>
      <c r="AL61" t="s" s="164">
        <v>459</v>
      </c>
      <c r="AM61" t="s" s="164">
        <v>672</v>
      </c>
      <c r="AN61" t="s" s="164">
        <v>156</v>
      </c>
      <c r="AO61" s="165">
        <v>11</v>
      </c>
      <c r="AP61" s="166">
        <v>8.45116449310761</v>
      </c>
      <c r="AQ61" s="162"/>
    </row>
    <row r="62" ht="13.75" customHeight="1">
      <c r="A62" s="7">
        <f>_xlfn.IFERROR(RANK(F62:F62,F3:F102)+COUNTIF($F$3:F62,F62)-1,"")</f>
        <v>43</v>
      </c>
      <c r="B62" s="163">
        <v>60</v>
      </c>
      <c r="C62" t="s" s="32">
        <v>478</v>
      </c>
      <c r="D62" t="s" s="32">
        <v>72</v>
      </c>
      <c r="E62" s="163">
        <v>11</v>
      </c>
      <c r="F62" s="42">
        <v>12.4448993489854</v>
      </c>
      <c r="G62" s="44"/>
      <c r="H62" s="163">
        <f>_xlfn.IFERROR(RANK(M62:M62,M3:M177)+COUNTIF($M$3:M62,M62)-1,"")</f>
        <v>8</v>
      </c>
      <c r="I62" s="163">
        <v>60</v>
      </c>
      <c r="J62" t="s" s="32">
        <v>75</v>
      </c>
      <c r="K62" t="s" s="32">
        <v>56</v>
      </c>
      <c r="L62" s="163">
        <v>6</v>
      </c>
      <c r="M62" s="42">
        <v>214.437287218293</v>
      </c>
      <c r="N62" s="44"/>
      <c r="O62" s="163">
        <f>_xlfn.IFERROR(RANK(T62:T62,T3:T227)+COUNTIF($T$3:T62,T62)-1,"")</f>
        <v>49</v>
      </c>
      <c r="P62" s="163">
        <v>60</v>
      </c>
      <c r="Q62" t="s" s="32">
        <v>214</v>
      </c>
      <c r="R62" t="s" s="32">
        <v>53</v>
      </c>
      <c r="S62" s="163">
        <v>10</v>
      </c>
      <c r="T62" s="42">
        <v>159.424358838671</v>
      </c>
      <c r="U62" s="44"/>
      <c r="V62" s="163">
        <f>_xlfn.IFERROR(RANK(AA62:AA62,AA3:AA102)+COUNTIF($AA$3:AA62,AA62)-1,"")</f>
        <v>21</v>
      </c>
      <c r="W62" s="163">
        <v>60</v>
      </c>
      <c r="X62" t="s" s="32">
        <v>138</v>
      </c>
      <c r="Y62" t="s" s="32">
        <v>37</v>
      </c>
      <c r="Z62" s="163">
        <v>12</v>
      </c>
      <c r="AA62" s="42">
        <v>92.0778264942069</v>
      </c>
      <c r="AB62" s="51"/>
      <c r="AC62" s="18"/>
      <c r="AD62" s="18"/>
      <c r="AE62" s="18"/>
      <c r="AF62" s="18"/>
      <c r="AG62" s="18"/>
      <c r="AH62" s="167"/>
      <c r="AI62" t="s" s="164">
        <v>385</v>
      </c>
      <c r="AJ62" s="165">
        <f>_xlfn.IFERROR(RANK(AP62:AP62,AP3:AP327)+COUNTIF($AP$3:AP62,AP62)-1,"")</f>
        <v>107</v>
      </c>
      <c r="AK62" s="165">
        <v>60</v>
      </c>
      <c r="AL62" t="s" s="164">
        <v>138</v>
      </c>
      <c r="AM62" t="s" s="164">
        <v>673</v>
      </c>
      <c r="AN62" t="s" s="164">
        <v>37</v>
      </c>
      <c r="AO62" s="165">
        <v>12</v>
      </c>
      <c r="AP62" s="166">
        <v>92.0778264942069</v>
      </c>
      <c r="AQ62" s="162"/>
    </row>
    <row r="63" ht="13.75" customHeight="1">
      <c r="A63" s="7">
        <f>_xlfn.IFERROR(RANK(F63:F63,F3:F102)+COUNTIF($F$3:F63,F63)-1,"")</f>
        <v>25</v>
      </c>
      <c r="B63" s="163">
        <v>61</v>
      </c>
      <c r="C63" t="s" s="32">
        <v>116</v>
      </c>
      <c r="D63" t="s" s="32">
        <v>117</v>
      </c>
      <c r="E63" s="163">
        <v>5</v>
      </c>
      <c r="F63" s="42">
        <v>270.238327997222</v>
      </c>
      <c r="G63" s="44"/>
      <c r="H63" s="163">
        <f>_xlfn.IFERROR(RANK(M63:M63,M3:M177)+COUNTIF($M$3:M63,M63)-1,"")</f>
        <v>43</v>
      </c>
      <c r="I63" s="163">
        <v>61</v>
      </c>
      <c r="J63" t="s" s="32">
        <v>195</v>
      </c>
      <c r="K63" t="s" s="32">
        <v>56</v>
      </c>
      <c r="L63" s="163">
        <v>6</v>
      </c>
      <c r="M63" s="42">
        <v>120.199900013301</v>
      </c>
      <c r="N63" s="44"/>
      <c r="O63" s="163">
        <f>_xlfn.IFERROR(RANK(T63:T63,T3:T227)+COUNTIF($T$3:T63,T63)-1,"")</f>
        <v>59</v>
      </c>
      <c r="P63" s="163">
        <v>61</v>
      </c>
      <c r="Q63" t="s" s="32">
        <v>245</v>
      </c>
      <c r="R63" t="s" s="32">
        <v>53</v>
      </c>
      <c r="S63" s="163">
        <v>10</v>
      </c>
      <c r="T63" s="42">
        <v>145.490223969720</v>
      </c>
      <c r="U63" s="44"/>
      <c r="V63" s="163">
        <f>_xlfn.IFERROR(RANK(AA63:AA63,AA3:AA102)+COUNTIF($AA$3:AA63,AA63)-1,"")</f>
        <v>46</v>
      </c>
      <c r="W63" s="163">
        <v>61</v>
      </c>
      <c r="X63" t="s" s="32">
        <v>230</v>
      </c>
      <c r="Y63" t="s" s="32">
        <v>37</v>
      </c>
      <c r="Z63" s="163">
        <v>12</v>
      </c>
      <c r="AA63" s="42">
        <v>40.0722359903993</v>
      </c>
      <c r="AB63" s="51"/>
      <c r="AC63" s="18"/>
      <c r="AD63" s="18"/>
      <c r="AE63" s="18"/>
      <c r="AF63" s="18"/>
      <c r="AG63" s="18"/>
      <c r="AH63" s="167"/>
      <c r="AI63" t="s" s="164">
        <v>385</v>
      </c>
      <c r="AJ63" s="165">
        <f>_xlfn.IFERROR(RANK(AP63:AP63,AP3:AP327)+COUNTIF($AP$3:AP63,AP63)-1,"")</f>
        <v>160</v>
      </c>
      <c r="AK63" s="165">
        <v>61</v>
      </c>
      <c r="AL63" t="s" s="164">
        <v>230</v>
      </c>
      <c r="AM63" t="s" s="164">
        <v>674</v>
      </c>
      <c r="AN63" t="s" s="164">
        <v>37</v>
      </c>
      <c r="AO63" s="165">
        <v>12</v>
      </c>
      <c r="AP63" s="166">
        <v>40.0722359903993</v>
      </c>
      <c r="AQ63" s="162"/>
    </row>
    <row r="64" ht="13.75" customHeight="1">
      <c r="A64" s="7">
        <f>_xlfn.IFERROR(RANK(F64:F64,F3:F102)+COUNTIF($F$3:F64,F64)-1,"")</f>
        <v>44</v>
      </c>
      <c r="B64" s="163">
        <v>62</v>
      </c>
      <c r="C64" t="s" s="32">
        <v>482</v>
      </c>
      <c r="D64" t="s" s="32">
        <v>117</v>
      </c>
      <c r="E64" s="163">
        <v>5</v>
      </c>
      <c r="F64" s="42">
        <v>11.6684393361521</v>
      </c>
      <c r="G64" s="44"/>
      <c r="H64" s="163">
        <f>_xlfn.IFERROR(RANK(M64:M64,M3:M177)+COUNTIF($M$3:M64,M64)-1,"")</f>
        <v>95</v>
      </c>
      <c r="I64" s="163">
        <v>62</v>
      </c>
      <c r="J64" t="s" s="32">
        <v>316</v>
      </c>
      <c r="K64" t="s" s="32">
        <v>56</v>
      </c>
      <c r="L64" s="163">
        <v>6</v>
      </c>
      <c r="M64" s="42">
        <v>14.0141721865512</v>
      </c>
      <c r="N64" s="44"/>
      <c r="O64" s="163">
        <f>_xlfn.IFERROR(RANK(T64:T64,T3:T227)+COUNTIF($T$3:T64,T64)-1,"")</f>
        <v>70</v>
      </c>
      <c r="P64" s="163">
        <v>62</v>
      </c>
      <c r="Q64" t="s" s="32">
        <v>269</v>
      </c>
      <c r="R64" t="s" s="32">
        <v>53</v>
      </c>
      <c r="S64" s="163">
        <v>10</v>
      </c>
      <c r="T64" s="42">
        <v>116.826421080959</v>
      </c>
      <c r="U64" s="44"/>
      <c r="V64" s="163">
        <f>_xlfn.IFERROR(RANK(AA64:AA64,AA3:AA102)+COUNTIF($AA$3:AA64,AA64)-1,"")</f>
        <v>10</v>
      </c>
      <c r="W64" s="163">
        <v>62</v>
      </c>
      <c r="X64" t="s" s="32">
        <v>81</v>
      </c>
      <c r="Y64" t="s" s="32">
        <v>82</v>
      </c>
      <c r="Z64" s="163">
        <v>10</v>
      </c>
      <c r="AA64" s="42">
        <v>142.622364686197</v>
      </c>
      <c r="AB64" s="51"/>
      <c r="AC64" s="18"/>
      <c r="AD64" s="18"/>
      <c r="AE64" s="18"/>
      <c r="AF64" s="18"/>
      <c r="AG64" s="18"/>
      <c r="AH64" s="167"/>
      <c r="AI64" t="s" s="164">
        <v>385</v>
      </c>
      <c r="AJ64" s="165">
        <f>_xlfn.IFERROR(RANK(AP64:AP64,AP3:AP327)+COUNTIF($AP$3:AP64,AP64)-1,"")</f>
        <v>70</v>
      </c>
      <c r="AK64" s="165">
        <v>62</v>
      </c>
      <c r="AL64" t="s" s="164">
        <v>81</v>
      </c>
      <c r="AM64" t="s" s="164">
        <v>675</v>
      </c>
      <c r="AN64" t="s" s="164">
        <v>82</v>
      </c>
      <c r="AO64" s="165">
        <v>10</v>
      </c>
      <c r="AP64" s="166">
        <v>142.622364686197</v>
      </c>
      <c r="AQ64" s="162"/>
    </row>
    <row r="65" ht="13.75" customHeight="1">
      <c r="A65" s="7">
        <f>_xlfn.IFERROR(RANK(F65:F65,F3:F102)+COUNTIF($F$3:F65,F65)-1,"")</f>
        <v>6</v>
      </c>
      <c r="B65" s="163">
        <v>63</v>
      </c>
      <c r="C65" t="s" s="32">
        <v>68</v>
      </c>
      <c r="D65" t="s" s="32">
        <v>69</v>
      </c>
      <c r="E65" s="163">
        <v>14</v>
      </c>
      <c r="F65" s="42">
        <v>340.695525036085</v>
      </c>
      <c r="G65" s="44"/>
      <c r="H65" s="163">
        <f>_xlfn.IFERROR(RANK(M65:M65,M3:M177)+COUNTIF($M$3:M65,M65)-1,"")</f>
        <v>19</v>
      </c>
      <c r="I65" s="163">
        <v>63</v>
      </c>
      <c r="J65" t="s" s="32">
        <v>128</v>
      </c>
      <c r="K65" t="s" s="32">
        <v>82</v>
      </c>
      <c r="L65" s="163">
        <v>10</v>
      </c>
      <c r="M65" s="42">
        <v>192.233479401041</v>
      </c>
      <c r="N65" s="44"/>
      <c r="O65" s="163">
        <f>_xlfn.IFERROR(RANK(T65:T65,T3:T227)+COUNTIF($T$3:T65,T65)-1,"")</f>
        <v>146</v>
      </c>
      <c r="P65" s="163">
        <v>63</v>
      </c>
      <c r="Q65" t="s" s="32">
        <v>417</v>
      </c>
      <c r="R65" t="s" s="32">
        <v>53</v>
      </c>
      <c r="S65" s="163">
        <v>10</v>
      </c>
      <c r="T65" s="42">
        <v>15.792781181632</v>
      </c>
      <c r="U65" s="44"/>
      <c r="V65" s="163">
        <f>_xlfn.IFERROR(RANK(AA65:AA65,AA3:AA102)+COUNTIF($AA$3:AA65,AA65)-1,"")</f>
        <v>33</v>
      </c>
      <c r="W65" s="163">
        <v>63</v>
      </c>
      <c r="X65" t="s" s="32">
        <v>185</v>
      </c>
      <c r="Y65" t="s" s="32">
        <v>82</v>
      </c>
      <c r="Z65" s="163">
        <v>10</v>
      </c>
      <c r="AA65" s="42">
        <v>63.5412822292151</v>
      </c>
      <c r="AB65" s="51"/>
      <c r="AC65" s="18"/>
      <c r="AD65" s="18"/>
      <c r="AE65" s="18"/>
      <c r="AF65" s="18"/>
      <c r="AG65" s="18"/>
      <c r="AH65" s="167"/>
      <c r="AI65" t="s" s="164">
        <v>385</v>
      </c>
      <c r="AJ65" s="165">
        <f>_xlfn.IFERROR(RANK(AP65:AP65,AP3:AP327)+COUNTIF($AP$3:AP65,AP65)-1,"")</f>
        <v>131</v>
      </c>
      <c r="AK65" s="165">
        <v>63</v>
      </c>
      <c r="AL65" t="s" s="164">
        <v>185</v>
      </c>
      <c r="AM65" t="s" s="164">
        <v>676</v>
      </c>
      <c r="AN65" t="s" s="164">
        <v>82</v>
      </c>
      <c r="AO65" s="165">
        <v>10</v>
      </c>
      <c r="AP65" s="166">
        <v>63.5412822292151</v>
      </c>
      <c r="AQ65" s="162"/>
    </row>
    <row r="66" ht="13.75" customHeight="1">
      <c r="A66" s="7">
        <f>_xlfn.IFERROR(RANK(F66:F66,F3:F102)+COUNTIF($F$3:F66,F66)-1,"")</f>
        <v>47</v>
      </c>
      <c r="B66" s="163">
        <v>64</v>
      </c>
      <c r="C66" t="s" s="32">
        <v>488</v>
      </c>
      <c r="D66" t="s" s="32">
        <v>69</v>
      </c>
      <c r="E66" s="163">
        <v>14</v>
      </c>
      <c r="F66" s="42">
        <v>11.1780472396204</v>
      </c>
      <c r="G66" s="44"/>
      <c r="H66" s="163">
        <f>_xlfn.IFERROR(RANK(M66:M66,M3:M177)+COUNTIF($M$3:M66,M66)-1,"")</f>
        <v>54</v>
      </c>
      <c r="I66" s="163">
        <v>64</v>
      </c>
      <c r="J66" t="s" s="32">
        <v>258</v>
      </c>
      <c r="K66" t="s" s="32">
        <v>82</v>
      </c>
      <c r="L66" s="163">
        <v>10</v>
      </c>
      <c r="M66" s="42">
        <v>84.1635785600681</v>
      </c>
      <c r="N66" s="44"/>
      <c r="O66" s="163">
        <f>_xlfn.IFERROR(RANK(T66:T66,T3:T227)+COUNTIF($T$3:T66,T66)-1,"")</f>
        <v>28</v>
      </c>
      <c r="P66" s="163">
        <v>64</v>
      </c>
      <c r="Q66" t="s" s="32">
        <v>151</v>
      </c>
      <c r="R66" t="s" s="32">
        <v>60</v>
      </c>
      <c r="S66" s="163">
        <v>14</v>
      </c>
      <c r="T66" s="42">
        <v>185.174426887869</v>
      </c>
      <c r="U66" s="44"/>
      <c r="V66" s="163">
        <f>_xlfn.IFERROR(RANK(AA66:AA66,AA3:AA102)+COUNTIF($AA$3:AA66,AA66)-1,"")</f>
        <v>65</v>
      </c>
      <c r="W66" s="163">
        <v>64</v>
      </c>
      <c r="X66" t="s" s="32">
        <v>438</v>
      </c>
      <c r="Y66" t="s" s="32">
        <v>82</v>
      </c>
      <c r="Z66" s="163">
        <v>10</v>
      </c>
      <c r="AA66" s="42">
        <v>13.9313482909987</v>
      </c>
      <c r="AB66" s="51"/>
      <c r="AC66" s="18"/>
      <c r="AD66" s="18"/>
      <c r="AE66" s="18"/>
      <c r="AF66" s="18"/>
      <c r="AG66" s="18"/>
      <c r="AH66" s="167"/>
      <c r="AI66" t="s" s="164">
        <v>385</v>
      </c>
      <c r="AJ66" s="165">
        <f>_xlfn.IFERROR(RANK(AP66:AP66,AP3:AP327)+COUNTIF($AP$3:AP66,AP66)-1,"")</f>
        <v>220</v>
      </c>
      <c r="AK66" s="165">
        <v>64</v>
      </c>
      <c r="AL66" t="s" s="164">
        <v>438</v>
      </c>
      <c r="AM66" t="s" s="164">
        <v>677</v>
      </c>
      <c r="AN66" t="s" s="164">
        <v>82</v>
      </c>
      <c r="AO66" s="165">
        <v>10</v>
      </c>
      <c r="AP66" s="166">
        <v>13.9313482909987</v>
      </c>
      <c r="AQ66" s="162"/>
    </row>
    <row r="67" ht="13.75" customHeight="1">
      <c r="A67" t="s" s="32">
        <f>_xlfn.IFERROR(RANK(F67:F67,F3:F102)+COUNTIF($F$3:F67,F67)-1,"")</f>
      </c>
      <c r="B67" s="163">
        <v>65</v>
      </c>
      <c r="C67" s="168"/>
      <c r="D67" s="168"/>
      <c r="E67" s="168"/>
      <c r="F67" s="42"/>
      <c r="G67" s="44"/>
      <c r="H67" s="163">
        <f>_xlfn.IFERROR(RANK(M67:M67,M3:M177)+COUNTIF($M$3:M67,M67)-1,"")</f>
        <v>70</v>
      </c>
      <c r="I67" s="163">
        <v>65</v>
      </c>
      <c r="J67" t="s" s="32">
        <v>276</v>
      </c>
      <c r="K67" t="s" s="32">
        <v>82</v>
      </c>
      <c r="L67" s="163">
        <v>10</v>
      </c>
      <c r="M67" s="42">
        <v>53.4479446145917</v>
      </c>
      <c r="N67" s="44"/>
      <c r="O67" s="163">
        <f>_xlfn.IFERROR(RANK(T67:T67,T3:T227)+COUNTIF($T$3:T67,T67)-1,"")</f>
        <v>11</v>
      </c>
      <c r="P67" s="163">
        <v>65</v>
      </c>
      <c r="Q67" t="s" s="32">
        <v>80</v>
      </c>
      <c r="R67" t="s" s="32">
        <v>60</v>
      </c>
      <c r="S67" s="163">
        <v>14</v>
      </c>
      <c r="T67" s="42">
        <v>206.518688183808</v>
      </c>
      <c r="U67" s="44"/>
      <c r="V67" s="163">
        <f>_xlfn.IFERROR(RANK(AA67:AA67,AA3:AA102)+COUNTIF($AA$3:AA67,AA67)-1,"")</f>
        <v>13</v>
      </c>
      <c r="W67" s="163">
        <v>65</v>
      </c>
      <c r="X67" t="s" s="32">
        <v>92</v>
      </c>
      <c r="Y67" t="s" s="32">
        <v>19</v>
      </c>
      <c r="Z67" s="163">
        <v>5</v>
      </c>
      <c r="AA67" s="42">
        <v>123.253520376472</v>
      </c>
      <c r="AB67" s="51"/>
      <c r="AC67" s="18"/>
      <c r="AD67" s="18"/>
      <c r="AE67" s="18"/>
      <c r="AF67" s="18"/>
      <c r="AG67" s="18"/>
      <c r="AH67" s="167"/>
      <c r="AI67" t="s" s="164">
        <v>385</v>
      </c>
      <c r="AJ67" s="165">
        <f>_xlfn.IFERROR(RANK(AP67:AP67,AP3:AP327)+COUNTIF($AP$3:AP67,AP67)-1,"")</f>
        <v>79</v>
      </c>
      <c r="AK67" s="165">
        <v>65</v>
      </c>
      <c r="AL67" t="s" s="164">
        <v>92</v>
      </c>
      <c r="AM67" t="s" s="164">
        <v>678</v>
      </c>
      <c r="AN67" t="s" s="164">
        <v>19</v>
      </c>
      <c r="AO67" s="165">
        <v>5</v>
      </c>
      <c r="AP67" s="166">
        <v>123.253520376472</v>
      </c>
      <c r="AQ67" s="162"/>
    </row>
    <row r="68" ht="13.75" customHeight="1">
      <c r="A68" t="s" s="32">
        <f>_xlfn.IFERROR(RANK(F68:F68,F3:F102)+COUNTIF($F$3:F68,F68)-1,"")</f>
      </c>
      <c r="B68" s="163">
        <v>66</v>
      </c>
      <c r="C68" s="168"/>
      <c r="D68" s="168"/>
      <c r="E68" s="168"/>
      <c r="F68" s="42"/>
      <c r="G68" s="44"/>
      <c r="H68" s="163">
        <f>_xlfn.IFERROR(RANK(M68:M68,M3:M177)+COUNTIF($M$3:M68,M68)-1,"")</f>
        <v>30</v>
      </c>
      <c r="I68" s="163">
        <v>66</v>
      </c>
      <c r="J68" t="s" s="32">
        <v>132</v>
      </c>
      <c r="K68" t="s" s="32">
        <v>31</v>
      </c>
      <c r="L68" s="163">
        <v>6</v>
      </c>
      <c r="M68" s="42">
        <v>169.237241384073</v>
      </c>
      <c r="N68" s="44"/>
      <c r="O68" s="163">
        <f>_xlfn.IFERROR(RANK(T68:T68,T3:T227)+COUNTIF($T$3:T68,T68)-1,"")</f>
        <v>31</v>
      </c>
      <c r="P68" s="163">
        <v>66</v>
      </c>
      <c r="Q68" t="s" s="32">
        <v>200</v>
      </c>
      <c r="R68" t="s" s="32">
        <v>60</v>
      </c>
      <c r="S68" s="163">
        <v>14</v>
      </c>
      <c r="T68" s="42">
        <v>181.865772349603</v>
      </c>
      <c r="U68" s="44"/>
      <c r="V68" s="163">
        <f>_xlfn.IFERROR(RANK(AA68:AA68,AA3:AA102)+COUNTIF($AA$3:AA68,AA68)-1,"")</f>
        <v>58</v>
      </c>
      <c r="W68" s="163">
        <v>66</v>
      </c>
      <c r="X68" t="s" s="32">
        <v>466</v>
      </c>
      <c r="Y68" t="s" s="32">
        <v>19</v>
      </c>
      <c r="Z68" s="163">
        <v>5</v>
      </c>
      <c r="AA68" s="42">
        <v>20.360312945280</v>
      </c>
      <c r="AB68" s="51"/>
      <c r="AC68" s="18"/>
      <c r="AD68" s="18"/>
      <c r="AE68" s="18"/>
      <c r="AF68" s="18"/>
      <c r="AG68" s="18"/>
      <c r="AH68" s="167"/>
      <c r="AI68" t="s" s="164">
        <v>385</v>
      </c>
      <c r="AJ68" s="165">
        <f>_xlfn.IFERROR(RANK(AP68:AP68,AP3:AP327)+COUNTIF($AP$3:AP68,AP68)-1,"")</f>
        <v>197</v>
      </c>
      <c r="AK68" s="165">
        <v>66</v>
      </c>
      <c r="AL68" t="s" s="164">
        <v>466</v>
      </c>
      <c r="AM68" t="s" s="164">
        <v>679</v>
      </c>
      <c r="AN68" t="s" s="164">
        <v>19</v>
      </c>
      <c r="AO68" s="165">
        <v>5</v>
      </c>
      <c r="AP68" s="166">
        <v>20.360312945280</v>
      </c>
      <c r="AQ68" s="162"/>
    </row>
    <row r="69" ht="13.75" customHeight="1">
      <c r="A69" t="s" s="32">
        <f>_xlfn.IFERROR(RANK(F69:F69,F3:F102)+COUNTIF($F$3:F69,F69)-1,"")</f>
      </c>
      <c r="B69" s="163">
        <v>67</v>
      </c>
      <c r="C69" s="168"/>
      <c r="D69" s="168"/>
      <c r="E69" s="168"/>
      <c r="F69" s="42"/>
      <c r="G69" s="44"/>
      <c r="H69" s="163">
        <f>_xlfn.IFERROR(RANK(M69:M69,M3:M177)+COUNTIF($M$3:M69,M69)-1,"")</f>
        <v>14</v>
      </c>
      <c r="I69" s="163">
        <v>67</v>
      </c>
      <c r="J69" t="s" s="32">
        <v>79</v>
      </c>
      <c r="K69" t="s" s="32">
        <v>31</v>
      </c>
      <c r="L69" s="163">
        <v>6</v>
      </c>
      <c r="M69" s="42">
        <v>206.990430809240</v>
      </c>
      <c r="N69" s="44"/>
      <c r="O69" s="163">
        <f>_xlfn.IFERROR(RANK(T69:T69,T3:T227)+COUNTIF($T$3:T69,T69)-1,"")</f>
        <v>123</v>
      </c>
      <c r="P69" s="163">
        <v>67</v>
      </c>
      <c r="Q69" t="s" s="32">
        <v>419</v>
      </c>
      <c r="R69" t="s" s="32">
        <v>60</v>
      </c>
      <c r="S69" s="163">
        <v>14</v>
      </c>
      <c r="T69" s="42">
        <v>29.4214315652092</v>
      </c>
      <c r="U69" s="44"/>
      <c r="V69" s="163">
        <f>_xlfn.IFERROR(RANK(AA69:AA69,AA3:AA102)+COUNTIF($AA$3:AA69,AA69)-1,"")</f>
        <v>81</v>
      </c>
      <c r="W69" s="163">
        <v>67</v>
      </c>
      <c r="X69" t="s" s="32">
        <v>467</v>
      </c>
      <c r="Y69" t="s" s="32">
        <v>19</v>
      </c>
      <c r="Z69" s="163">
        <v>5</v>
      </c>
      <c r="AA69" s="42">
        <v>7.09250501697053</v>
      </c>
      <c r="AB69" s="51"/>
      <c r="AC69" s="18"/>
      <c r="AD69" s="18"/>
      <c r="AE69" s="18"/>
      <c r="AF69" s="18"/>
      <c r="AG69" s="18"/>
      <c r="AH69" s="167"/>
      <c r="AI69" t="s" s="164">
        <v>385</v>
      </c>
      <c r="AJ69" s="165">
        <f>_xlfn.IFERROR(RANK(AP69:AP69,AP3:AP327)+COUNTIF($AP$3:AP69,AP69)-1,"")</f>
        <v>253</v>
      </c>
      <c r="AK69" s="165">
        <v>67</v>
      </c>
      <c r="AL69" t="s" s="164">
        <v>467</v>
      </c>
      <c r="AM69" t="s" s="164">
        <v>680</v>
      </c>
      <c r="AN69" t="s" s="164">
        <v>19</v>
      </c>
      <c r="AO69" s="165">
        <v>5</v>
      </c>
      <c r="AP69" s="166">
        <v>7.09250501697053</v>
      </c>
      <c r="AQ69" s="162"/>
    </row>
    <row r="70" ht="13.75" customHeight="1">
      <c r="A70" t="s" s="32">
        <f>_xlfn.IFERROR(RANK(F70:F70,F3:F102)+COUNTIF($F$3:F70,F70)-1,"")</f>
      </c>
      <c r="B70" s="163">
        <v>68</v>
      </c>
      <c r="C70" s="168"/>
      <c r="D70" s="168"/>
      <c r="E70" s="168"/>
      <c r="F70" s="42"/>
      <c r="G70" s="44"/>
      <c r="H70" s="163">
        <f>_xlfn.IFERROR(RANK(M70:M70,M3:M177)+COUNTIF($M$3:M70,M70)-1,"")</f>
        <v>59</v>
      </c>
      <c r="I70" s="163">
        <v>68</v>
      </c>
      <c r="J70" t="s" s="32">
        <v>244</v>
      </c>
      <c r="K70" t="s" s="32">
        <v>31</v>
      </c>
      <c r="L70" s="163">
        <v>6</v>
      </c>
      <c r="M70" s="42">
        <v>74.3685307888727</v>
      </c>
      <c r="N70" s="44"/>
      <c r="O70" s="163">
        <f>_xlfn.IFERROR(RANK(T70:T70,T3:T227)+COUNTIF($T$3:T70,T70)-1,"")</f>
        <v>155</v>
      </c>
      <c r="P70" s="163">
        <v>68</v>
      </c>
      <c r="Q70" t="s" s="32">
        <v>420</v>
      </c>
      <c r="R70" t="s" s="32">
        <v>60</v>
      </c>
      <c r="S70" s="163">
        <v>14</v>
      </c>
      <c r="T70" s="42">
        <v>14.4061935150224</v>
      </c>
      <c r="U70" s="44"/>
      <c r="V70" s="163">
        <f>_xlfn.IFERROR(RANK(AA70:AA70,AA3:AA102)+COUNTIF($AA$3:AA70,AA70)-1,"")</f>
        <v>24</v>
      </c>
      <c r="W70" s="163">
        <v>68</v>
      </c>
      <c r="X70" t="s" s="32">
        <v>124</v>
      </c>
      <c r="Y70" t="s" s="32">
        <v>125</v>
      </c>
      <c r="Z70" s="163">
        <v>9</v>
      </c>
      <c r="AA70" s="42">
        <v>84.25505164836829</v>
      </c>
      <c r="AB70" s="51"/>
      <c r="AC70" s="18"/>
      <c r="AD70" s="18"/>
      <c r="AE70" s="18"/>
      <c r="AF70" s="18"/>
      <c r="AG70" s="18"/>
      <c r="AH70" s="167"/>
      <c r="AI70" t="s" s="164">
        <v>385</v>
      </c>
      <c r="AJ70" s="165">
        <f>_xlfn.IFERROR(RANK(AP70:AP70,AP3:AP327)+COUNTIF($AP$3:AP70,AP70)-1,"")</f>
        <v>111</v>
      </c>
      <c r="AK70" s="165">
        <v>68</v>
      </c>
      <c r="AL70" t="s" s="164">
        <v>124</v>
      </c>
      <c r="AM70" t="s" s="164">
        <v>681</v>
      </c>
      <c r="AN70" t="s" s="164">
        <v>125</v>
      </c>
      <c r="AO70" s="165">
        <v>9</v>
      </c>
      <c r="AP70" s="166">
        <v>84.25505164836829</v>
      </c>
      <c r="AQ70" s="162"/>
    </row>
    <row r="71" ht="13.75" customHeight="1">
      <c r="A71" t="s" s="32">
        <f>_xlfn.IFERROR(RANK(F71:F71,F3:F102)+COUNTIF($F$3:F71,F71)-1,"")</f>
      </c>
      <c r="B71" s="163">
        <v>69</v>
      </c>
      <c r="C71" s="168"/>
      <c r="D71" s="168"/>
      <c r="E71" s="168"/>
      <c r="F71" s="42"/>
      <c r="G71" s="44"/>
      <c r="H71" s="163">
        <f>_xlfn.IFERROR(RANK(M71:M71,M3:M177)+COUNTIF($M$3:M71,M71)-1,"")</f>
        <v>102</v>
      </c>
      <c r="I71" s="163">
        <v>69</v>
      </c>
      <c r="J71" t="s" s="32">
        <v>312</v>
      </c>
      <c r="K71" t="s" s="32">
        <v>31</v>
      </c>
      <c r="L71" s="163">
        <v>6</v>
      </c>
      <c r="M71" s="42">
        <v>11.2652833366193</v>
      </c>
      <c r="N71" s="44"/>
      <c r="O71" s="163">
        <f>_xlfn.IFERROR(RANK(T71:T71,T3:T227)+COUNTIF($T$3:T71,T71)-1,"")</f>
        <v>121</v>
      </c>
      <c r="P71" s="163">
        <v>69</v>
      </c>
      <c r="Q71" t="s" s="32">
        <v>356</v>
      </c>
      <c r="R71" t="s" s="32">
        <v>60</v>
      </c>
      <c r="S71" s="163">
        <v>14</v>
      </c>
      <c r="T71" s="42">
        <v>31.120723425792</v>
      </c>
      <c r="U71" s="44"/>
      <c r="V71" s="163">
        <f>_xlfn.IFERROR(RANK(AA71:AA71,AA3:AA102)+COUNTIF($AA$3:AA71,AA71)-1,"")</f>
        <v>42</v>
      </c>
      <c r="W71" s="163">
        <v>69</v>
      </c>
      <c r="X71" t="s" s="32">
        <v>224</v>
      </c>
      <c r="Y71" t="s" s="32">
        <v>125</v>
      </c>
      <c r="Z71" s="163">
        <v>9</v>
      </c>
      <c r="AA71" s="42">
        <v>45.1280047227012</v>
      </c>
      <c r="AB71" s="51"/>
      <c r="AC71" s="18"/>
      <c r="AD71" s="18"/>
      <c r="AE71" s="18"/>
      <c r="AF71" s="18"/>
      <c r="AG71" s="18"/>
      <c r="AH71" s="167"/>
      <c r="AI71" t="s" s="164">
        <v>385</v>
      </c>
      <c r="AJ71" s="165">
        <f>_xlfn.IFERROR(RANK(AP71:AP71,AP3:AP327)+COUNTIF($AP$3:AP71,AP71)-1,"")</f>
        <v>153</v>
      </c>
      <c r="AK71" s="165">
        <v>69</v>
      </c>
      <c r="AL71" t="s" s="164">
        <v>224</v>
      </c>
      <c r="AM71" t="s" s="164">
        <v>682</v>
      </c>
      <c r="AN71" t="s" s="164">
        <v>125</v>
      </c>
      <c r="AO71" s="165">
        <v>9</v>
      </c>
      <c r="AP71" s="166">
        <v>45.1280047227012</v>
      </c>
      <c r="AQ71" s="162"/>
    </row>
    <row r="72" ht="13.75" customHeight="1">
      <c r="A72" t="s" s="32">
        <f>_xlfn.IFERROR(RANK(F72:F72,F3:F102)+COUNTIF($F$3:F72,F72)-1,"")</f>
      </c>
      <c r="B72" s="163">
        <v>70</v>
      </c>
      <c r="C72" s="168"/>
      <c r="D72" s="168"/>
      <c r="E72" s="168"/>
      <c r="F72" s="42"/>
      <c r="G72" s="44"/>
      <c r="H72" s="163">
        <f>_xlfn.IFERROR(RANK(M72:M72,M3:M177)+COUNTIF($M$3:M72,M72)-1,"")</f>
        <v>12</v>
      </c>
      <c r="I72" s="163">
        <v>70</v>
      </c>
      <c r="J72" t="s" s="32">
        <v>104</v>
      </c>
      <c r="K72" t="s" s="32">
        <v>39</v>
      </c>
      <c r="L72" s="163">
        <v>6</v>
      </c>
      <c r="M72" s="42">
        <v>211.410956360163</v>
      </c>
      <c r="N72" s="44"/>
      <c r="O72" s="163">
        <f>_xlfn.IFERROR(RANK(T72:T72,T3:T227)+COUNTIF($T$3:T72,T72)-1,"")</f>
        <v>36</v>
      </c>
      <c r="P72" s="163">
        <v>70</v>
      </c>
      <c r="Q72" t="s" s="32">
        <v>164</v>
      </c>
      <c r="R72" t="s" s="32">
        <v>29</v>
      </c>
      <c r="S72" s="163">
        <v>14</v>
      </c>
      <c r="T72" s="42">
        <v>173.370185710445</v>
      </c>
      <c r="U72" s="44"/>
      <c r="V72" s="163">
        <f>_xlfn.IFERROR(RANK(AA72:AA72,AA3:AA102)+COUNTIF($AA$3:AA72,AA72)-1,"")</f>
        <v>29</v>
      </c>
      <c r="W72" s="163">
        <v>70</v>
      </c>
      <c r="X72" t="s" s="32">
        <v>169</v>
      </c>
      <c r="Y72" t="s" s="32">
        <v>106</v>
      </c>
      <c r="Z72" s="163">
        <v>10</v>
      </c>
      <c r="AA72" s="42">
        <v>76.39024214942179</v>
      </c>
      <c r="AB72" s="51"/>
      <c r="AC72" s="18"/>
      <c r="AD72" s="18"/>
      <c r="AE72" s="18"/>
      <c r="AF72" s="18"/>
      <c r="AG72" s="18"/>
      <c r="AH72" s="167"/>
      <c r="AI72" t="s" s="164">
        <v>385</v>
      </c>
      <c r="AJ72" s="165">
        <f>_xlfn.IFERROR(RANK(AP72:AP72,AP3:AP327)+COUNTIF($AP$3:AP72,AP72)-1,"")</f>
        <v>120</v>
      </c>
      <c r="AK72" s="165">
        <v>70</v>
      </c>
      <c r="AL72" t="s" s="164">
        <v>169</v>
      </c>
      <c r="AM72" t="s" s="164">
        <v>683</v>
      </c>
      <c r="AN72" t="s" s="164">
        <v>106</v>
      </c>
      <c r="AO72" s="165">
        <v>10</v>
      </c>
      <c r="AP72" s="166">
        <v>76.39024214942179</v>
      </c>
      <c r="AQ72" s="162"/>
    </row>
    <row r="73" ht="13.75" customHeight="1">
      <c r="A73" t="s" s="32">
        <f>_xlfn.IFERROR(RANK(F73:F73,F3:F102)+COUNTIF($F$3:F73,F73)-1,"")</f>
      </c>
      <c r="B73" s="163">
        <v>71</v>
      </c>
      <c r="C73" s="168"/>
      <c r="D73" s="168"/>
      <c r="E73" s="168"/>
      <c r="F73" s="42"/>
      <c r="G73" s="44"/>
      <c r="H73" s="163">
        <f>_xlfn.IFERROR(RANK(M73:M73,M3:M177)+COUNTIF($M$3:M73,M73)-1,"")</f>
        <v>45</v>
      </c>
      <c r="I73" s="163">
        <v>71</v>
      </c>
      <c r="J73" t="s" s="32">
        <v>242</v>
      </c>
      <c r="K73" t="s" s="32">
        <v>39</v>
      </c>
      <c r="L73" s="163">
        <v>6</v>
      </c>
      <c r="M73" s="42">
        <v>118.795971788211</v>
      </c>
      <c r="N73" s="44"/>
      <c r="O73" s="163">
        <f>_xlfn.IFERROR(RANK(T73:T73,T3:T227)+COUNTIF($T$3:T73,T73)-1,"")</f>
        <v>54</v>
      </c>
      <c r="P73" s="163">
        <v>71</v>
      </c>
      <c r="Q73" t="s" s="32">
        <v>238</v>
      </c>
      <c r="R73" t="s" s="32">
        <v>29</v>
      </c>
      <c r="S73" s="163">
        <v>14</v>
      </c>
      <c r="T73" s="42">
        <v>151.991193594240</v>
      </c>
      <c r="U73" s="44"/>
      <c r="V73" s="163">
        <f>_xlfn.IFERROR(RANK(AA73:AA73,AA3:AA102)+COUNTIF($AA$3:AA73,AA73)-1,"")</f>
        <v>56</v>
      </c>
      <c r="W73" s="163">
        <v>71</v>
      </c>
      <c r="X73" t="s" s="32">
        <v>476</v>
      </c>
      <c r="Y73" t="s" s="32">
        <v>106</v>
      </c>
      <c r="Z73" s="163">
        <v>10</v>
      </c>
      <c r="AA73" s="42">
        <v>21.4310733325605</v>
      </c>
      <c r="AB73" s="51"/>
      <c r="AC73" s="18"/>
      <c r="AD73" s="18"/>
      <c r="AE73" s="18"/>
      <c r="AF73" s="18"/>
      <c r="AG73" s="18"/>
      <c r="AH73" s="167"/>
      <c r="AI73" t="s" s="164">
        <v>385</v>
      </c>
      <c r="AJ73" s="165">
        <f>_xlfn.IFERROR(RANK(AP73:AP73,AP3:AP327)+COUNTIF($AP$3:AP73,AP73)-1,"")</f>
        <v>193</v>
      </c>
      <c r="AK73" s="165">
        <v>71</v>
      </c>
      <c r="AL73" t="s" s="164">
        <v>476</v>
      </c>
      <c r="AM73" t="s" s="164">
        <v>684</v>
      </c>
      <c r="AN73" t="s" s="164">
        <v>106</v>
      </c>
      <c r="AO73" s="165">
        <v>10</v>
      </c>
      <c r="AP73" s="166">
        <v>21.4310733325605</v>
      </c>
      <c r="AQ73" s="162"/>
    </row>
    <row r="74" ht="13.75" customHeight="1">
      <c r="A74" t="s" s="32">
        <f>_xlfn.IFERROR(RANK(F74:F74,F3:F102)+COUNTIF($F$3:F74,F74)-1,"")</f>
      </c>
      <c r="B74" s="163">
        <v>72</v>
      </c>
      <c r="C74" s="168"/>
      <c r="D74" s="168"/>
      <c r="E74" s="168"/>
      <c r="F74" s="42"/>
      <c r="G74" s="44"/>
      <c r="H74" s="163">
        <f>_xlfn.IFERROR(RANK(M74:M74,M3:M177)+COUNTIF($M$3:M74,M74)-1,"")</f>
        <v>26</v>
      </c>
      <c r="I74" s="163">
        <v>72</v>
      </c>
      <c r="J74" t="s" s="32">
        <v>122</v>
      </c>
      <c r="K74" t="s" s="32">
        <v>102</v>
      </c>
      <c r="L74" s="163">
        <v>14</v>
      </c>
      <c r="M74" s="42">
        <v>176.280040116136</v>
      </c>
      <c r="N74" s="44"/>
      <c r="O74" s="163">
        <f>_xlfn.IFERROR(RANK(T74:T74,T3:T227)+COUNTIF($T$3:T74,T74)-1,"")</f>
        <v>69</v>
      </c>
      <c r="P74" s="163">
        <v>72</v>
      </c>
      <c r="Q74" t="s" s="32">
        <v>287</v>
      </c>
      <c r="R74" t="s" s="32">
        <v>29</v>
      </c>
      <c r="S74" s="163">
        <v>14</v>
      </c>
      <c r="T74" s="42">
        <v>118.200347733667</v>
      </c>
      <c r="U74" s="44"/>
      <c r="V74" s="163">
        <f>_xlfn.IFERROR(RANK(AA74:AA74,AA3:AA102)+COUNTIF($AA$3:AA74,AA74)-1,"")</f>
        <v>77</v>
      </c>
      <c r="W74" s="163">
        <v>72</v>
      </c>
      <c r="X74" t="s" s="32">
        <v>477</v>
      </c>
      <c r="Y74" t="s" s="32">
        <v>106</v>
      </c>
      <c r="Z74" s="163">
        <v>10</v>
      </c>
      <c r="AA74" s="42">
        <v>7.56223028151458</v>
      </c>
      <c r="AB74" s="51"/>
      <c r="AC74" s="18"/>
      <c r="AD74" s="18"/>
      <c r="AE74" s="18"/>
      <c r="AF74" s="18"/>
      <c r="AG74" s="18"/>
      <c r="AH74" s="167"/>
      <c r="AI74" t="s" s="164">
        <v>385</v>
      </c>
      <c r="AJ74" s="165">
        <f>_xlfn.IFERROR(RANK(AP74:AP74,AP3:AP327)+COUNTIF($AP$3:AP74,AP74)-1,"")</f>
        <v>248</v>
      </c>
      <c r="AK74" s="165">
        <v>72</v>
      </c>
      <c r="AL74" t="s" s="164">
        <v>477</v>
      </c>
      <c r="AM74" t="s" s="164">
        <v>685</v>
      </c>
      <c r="AN74" t="s" s="164">
        <v>106</v>
      </c>
      <c r="AO74" s="165">
        <v>10</v>
      </c>
      <c r="AP74" s="166">
        <v>7.56223028151458</v>
      </c>
      <c r="AQ74" s="162"/>
    </row>
    <row r="75" ht="13.75" customHeight="1">
      <c r="A75" t="s" s="32">
        <f>_xlfn.IFERROR(RANK(F75:F75,F3:F102)+COUNTIF($F$3:F75,F75)-1,"")</f>
      </c>
      <c r="B75" s="163">
        <v>73</v>
      </c>
      <c r="C75" s="168"/>
      <c r="D75" s="168"/>
      <c r="E75" s="168"/>
      <c r="F75" s="42"/>
      <c r="G75" s="44"/>
      <c r="H75" s="163">
        <f>_xlfn.IFERROR(RANK(M75:M75,M3:M177)+COUNTIF($M$3:M75,M75)-1,"")</f>
        <v>42</v>
      </c>
      <c r="I75" s="163">
        <v>73</v>
      </c>
      <c r="J75" t="s" s="32">
        <v>234</v>
      </c>
      <c r="K75" t="s" s="32">
        <v>102</v>
      </c>
      <c r="L75" s="163">
        <v>14</v>
      </c>
      <c r="M75" s="42">
        <v>126.719569960986</v>
      </c>
      <c r="N75" s="44"/>
      <c r="O75" s="163">
        <f>_xlfn.IFERROR(RANK(T75:T75,T3:T227)+COUNTIF($T$3:T75,T75)-1,"")</f>
        <v>127</v>
      </c>
      <c r="P75" s="163">
        <v>73</v>
      </c>
      <c r="Q75" t="s" s="32">
        <v>424</v>
      </c>
      <c r="R75" t="s" s="32">
        <v>29</v>
      </c>
      <c r="S75" s="163">
        <v>14</v>
      </c>
      <c r="T75" s="42">
        <v>28.0995609162576</v>
      </c>
      <c r="U75" s="44"/>
      <c r="V75" s="163">
        <f>_xlfn.IFERROR(RANK(AA75:AA75,AA3:AA102)+COUNTIF($AA$3:AA75,AA75)-1,"")</f>
        <v>8</v>
      </c>
      <c r="W75" s="163">
        <v>73</v>
      </c>
      <c r="X75" t="s" s="32">
        <v>67</v>
      </c>
      <c r="Y75" t="s" s="32">
        <v>21</v>
      </c>
      <c r="Z75" s="163">
        <v>9</v>
      </c>
      <c r="AA75" s="42">
        <v>161.661688904817</v>
      </c>
      <c r="AB75" s="51"/>
      <c r="AC75" s="18"/>
      <c r="AD75" s="18"/>
      <c r="AE75" s="18"/>
      <c r="AF75" s="18"/>
      <c r="AG75" s="18"/>
      <c r="AH75" s="167"/>
      <c r="AI75" t="s" s="164">
        <v>385</v>
      </c>
      <c r="AJ75" s="165">
        <f>_xlfn.IFERROR(RANK(AP75:AP75,AP3:AP327)+COUNTIF($AP$3:AP75,AP75)-1,"")</f>
        <v>55</v>
      </c>
      <c r="AK75" s="165">
        <v>73</v>
      </c>
      <c r="AL75" t="s" s="164">
        <v>67</v>
      </c>
      <c r="AM75" t="s" s="164">
        <v>686</v>
      </c>
      <c r="AN75" t="s" s="164">
        <v>21</v>
      </c>
      <c r="AO75" s="165">
        <v>9</v>
      </c>
      <c r="AP75" s="166">
        <v>161.661688904817</v>
      </c>
      <c r="AQ75" s="162"/>
    </row>
    <row r="76" ht="13.75" customHeight="1">
      <c r="A76" t="s" s="32">
        <f>_xlfn.IFERROR(RANK(F76:F76,F3:F102)+COUNTIF($F$3:F76,F76)-1,"")</f>
      </c>
      <c r="B76" s="163">
        <v>74</v>
      </c>
      <c r="C76" s="168"/>
      <c r="D76" s="168"/>
      <c r="E76" s="168"/>
      <c r="F76" s="42"/>
      <c r="G76" s="44"/>
      <c r="H76" s="163">
        <f>_xlfn.IFERROR(RANK(M76:M76,M3:M177)+COUNTIF($M$3:M76,M76)-1,"")</f>
        <v>89</v>
      </c>
      <c r="I76" s="163">
        <v>74</v>
      </c>
      <c r="J76" t="s" s="32">
        <v>450</v>
      </c>
      <c r="K76" t="s" s="32">
        <v>102</v>
      </c>
      <c r="L76" s="163">
        <v>14</v>
      </c>
      <c r="M76" s="42">
        <v>19.7379783124109</v>
      </c>
      <c r="N76" s="44"/>
      <c r="O76" s="163">
        <f>_xlfn.IFERROR(RANK(T76:T76,T3:T227)+COUNTIF($T$3:T76,T76)-1,"")</f>
        <v>130</v>
      </c>
      <c r="P76" s="163">
        <v>74</v>
      </c>
      <c r="Q76" t="s" s="32">
        <v>425</v>
      </c>
      <c r="R76" t="s" s="32">
        <v>29</v>
      </c>
      <c r="S76" s="163">
        <v>14</v>
      </c>
      <c r="T76" s="42">
        <v>25.0498260992963</v>
      </c>
      <c r="U76" s="44"/>
      <c r="V76" s="163">
        <f>_xlfn.IFERROR(RANK(AA76:AA76,AA3:AA102)+COUNTIF($AA$3:AA76,AA76)-1,"")</f>
        <v>64</v>
      </c>
      <c r="W76" s="163">
        <v>74</v>
      </c>
      <c r="X76" t="s" s="32">
        <v>473</v>
      </c>
      <c r="Y76" t="s" s="32">
        <v>21</v>
      </c>
      <c r="Z76" s="163">
        <v>9</v>
      </c>
      <c r="AA76" s="42">
        <v>14.7627806878855</v>
      </c>
      <c r="AB76" s="51"/>
      <c r="AC76" s="18"/>
      <c r="AD76" s="18"/>
      <c r="AE76" s="18"/>
      <c r="AF76" s="18"/>
      <c r="AG76" s="18"/>
      <c r="AH76" s="167"/>
      <c r="AI76" t="s" s="164">
        <v>385</v>
      </c>
      <c r="AJ76" s="165">
        <f>_xlfn.IFERROR(RANK(AP76:AP76,AP3:AP327)+COUNTIF($AP$3:AP76,AP76)-1,"")</f>
        <v>215</v>
      </c>
      <c r="AK76" s="165">
        <v>74</v>
      </c>
      <c r="AL76" t="s" s="164">
        <v>473</v>
      </c>
      <c r="AM76" t="s" s="164">
        <v>687</v>
      </c>
      <c r="AN76" t="s" s="164">
        <v>21</v>
      </c>
      <c r="AO76" s="165">
        <v>9</v>
      </c>
      <c r="AP76" s="166">
        <v>14.7627806878855</v>
      </c>
      <c r="AQ76" s="162"/>
    </row>
    <row r="77" ht="13.75" customHeight="1">
      <c r="A77" t="s" s="32">
        <f>_xlfn.IFERROR(RANK(F77:F77,F3:F102)+COUNTIF($F$3:F77,F77)-1,"")</f>
      </c>
      <c r="B77" s="163">
        <v>75</v>
      </c>
      <c r="C77" s="168"/>
      <c r="D77" s="168"/>
      <c r="E77" s="168"/>
      <c r="F77" s="42"/>
      <c r="G77" s="44"/>
      <c r="H77" s="163">
        <f>_xlfn.IFERROR(RANK(M77:M77,M3:M177)+COUNTIF($M$3:M77,M77)-1,"")</f>
        <v>13</v>
      </c>
      <c r="I77" s="163">
        <v>75</v>
      </c>
      <c r="J77" t="s" s="32">
        <v>99</v>
      </c>
      <c r="K77" t="s" s="32">
        <v>97</v>
      </c>
      <c r="L77" s="163">
        <v>12</v>
      </c>
      <c r="M77" s="42">
        <v>208.497503395966</v>
      </c>
      <c r="N77" s="44"/>
      <c r="O77" s="163">
        <f>_xlfn.IFERROR(RANK(T77:T77,T3:T227)+COUNTIF($T$3:T77,T77)-1,"")</f>
        <v>27</v>
      </c>
      <c r="P77" s="163">
        <v>75</v>
      </c>
      <c r="Q77" t="s" s="32">
        <v>160</v>
      </c>
      <c r="R77" t="s" s="32">
        <v>58</v>
      </c>
      <c r="S77" s="163">
        <v>12</v>
      </c>
      <c r="T77" s="42">
        <v>185.577580039958</v>
      </c>
      <c r="U77" s="44"/>
      <c r="V77" s="163">
        <f>_xlfn.IFERROR(RANK(AA77:AA77,AA3:AA102)+COUNTIF($AA$3:AA77,AA77)-1,"")</f>
        <v>20</v>
      </c>
      <c r="W77" s="163">
        <v>75</v>
      </c>
      <c r="X77" t="s" s="32">
        <v>120</v>
      </c>
      <c r="Y77" t="s" s="32">
        <v>72</v>
      </c>
      <c r="Z77" s="163">
        <v>11</v>
      </c>
      <c r="AA77" s="42">
        <v>93.6985431991767</v>
      </c>
      <c r="AB77" s="51"/>
      <c r="AC77" s="18"/>
      <c r="AD77" s="18"/>
      <c r="AE77" s="18"/>
      <c r="AF77" s="18"/>
      <c r="AG77" s="18"/>
      <c r="AH77" s="167"/>
      <c r="AI77" t="s" s="164">
        <v>385</v>
      </c>
      <c r="AJ77" s="165">
        <f>_xlfn.IFERROR(RANK(AP77:AP77,AP3:AP327)+COUNTIF($AP$3:AP77,AP77)-1,"")</f>
        <v>105</v>
      </c>
      <c r="AK77" s="165">
        <v>75</v>
      </c>
      <c r="AL77" t="s" s="164">
        <v>120</v>
      </c>
      <c r="AM77" t="s" s="164">
        <v>688</v>
      </c>
      <c r="AN77" t="s" s="164">
        <v>72</v>
      </c>
      <c r="AO77" s="165">
        <v>11</v>
      </c>
      <c r="AP77" s="166">
        <v>93.6985431991767</v>
      </c>
      <c r="AQ77" s="162"/>
    </row>
    <row r="78" ht="13.75" customHeight="1">
      <c r="A78" t="s" s="32">
        <f>_xlfn.IFERROR(RANK(F78:F78,F3:F102)+COUNTIF($F$3:F78,F78)-1,"")</f>
      </c>
      <c r="B78" s="163">
        <v>76</v>
      </c>
      <c r="C78" s="168"/>
      <c r="D78" s="168"/>
      <c r="E78" s="168"/>
      <c r="F78" s="42"/>
      <c r="G78" s="44"/>
      <c r="H78" s="163">
        <f>_xlfn.IFERROR(RANK(M78:M78,M3:M177)+COUNTIF($M$3:M78,M78)-1,"")</f>
        <v>71</v>
      </c>
      <c r="I78" s="163">
        <v>76</v>
      </c>
      <c r="J78" t="s" s="32">
        <v>288</v>
      </c>
      <c r="K78" t="s" s="32">
        <v>97</v>
      </c>
      <c r="L78" s="163">
        <v>12</v>
      </c>
      <c r="M78" s="42">
        <v>50.4184124033744</v>
      </c>
      <c r="N78" s="44"/>
      <c r="O78" s="163">
        <f>_xlfn.IFERROR(RANK(T78:T78,T3:T227)+COUNTIF($T$3:T78,T78)-1,"")</f>
        <v>32</v>
      </c>
      <c r="P78" s="163">
        <v>76</v>
      </c>
      <c r="Q78" t="s" s="32">
        <v>184</v>
      </c>
      <c r="R78" t="s" s="32">
        <v>58</v>
      </c>
      <c r="S78" s="163">
        <v>12</v>
      </c>
      <c r="T78" s="42">
        <v>181.1515057352</v>
      </c>
      <c r="U78" s="44"/>
      <c r="V78" s="163">
        <f>_xlfn.IFERROR(RANK(AA78:AA78,AA3:AA102)+COUNTIF($AA$3:AA78,AA78)-1,"")</f>
        <v>55</v>
      </c>
      <c r="W78" s="163">
        <v>76</v>
      </c>
      <c r="X78" t="s" s="32">
        <v>480</v>
      </c>
      <c r="Y78" t="s" s="32">
        <v>72</v>
      </c>
      <c r="Z78" s="163">
        <v>11</v>
      </c>
      <c r="AA78" s="42">
        <v>22.234463133326</v>
      </c>
      <c r="AB78" s="51"/>
      <c r="AC78" s="18"/>
      <c r="AD78" s="18"/>
      <c r="AE78" s="18"/>
      <c r="AF78" s="18"/>
      <c r="AG78" s="18"/>
      <c r="AH78" s="167"/>
      <c r="AI78" t="s" s="164">
        <v>385</v>
      </c>
      <c r="AJ78" s="165">
        <f>_xlfn.IFERROR(RANK(AP78:AP78,AP3:AP327)+COUNTIF($AP$3:AP78,AP78)-1,"")</f>
        <v>190</v>
      </c>
      <c r="AK78" s="165">
        <v>76</v>
      </c>
      <c r="AL78" t="s" s="164">
        <v>480</v>
      </c>
      <c r="AM78" t="s" s="164">
        <v>689</v>
      </c>
      <c r="AN78" t="s" s="164">
        <v>72</v>
      </c>
      <c r="AO78" s="165">
        <v>11</v>
      </c>
      <c r="AP78" s="166">
        <v>22.234463133326</v>
      </c>
      <c r="AQ78" s="162"/>
    </row>
    <row r="79" ht="13.75" customHeight="1">
      <c r="A79" t="s" s="32">
        <f>_xlfn.IFERROR(RANK(F79:F79,F3:F102)+COUNTIF($F$3:F79,F79)-1,"")</f>
      </c>
      <c r="B79" s="163">
        <v>77</v>
      </c>
      <c r="C79" s="168"/>
      <c r="D79" s="168"/>
      <c r="E79" s="168"/>
      <c r="F79" s="42"/>
      <c r="G79" s="44"/>
      <c r="H79" s="163">
        <f>_xlfn.IFERROR(RANK(M79:M79,M3:M177)+COUNTIF($M$3:M79,M79)-1,"")</f>
        <v>56</v>
      </c>
      <c r="I79" s="163">
        <v>77</v>
      </c>
      <c r="J79" t="s" s="32">
        <v>260</v>
      </c>
      <c r="K79" t="s" s="32">
        <v>97</v>
      </c>
      <c r="L79" s="163">
        <v>12</v>
      </c>
      <c r="M79" s="42">
        <v>81.87860219512331</v>
      </c>
      <c r="N79" s="44"/>
      <c r="O79" s="163">
        <f>_xlfn.IFERROR(RANK(T79:T79,T3:T227)+COUNTIF($T$3:T79,T79)-1,"")</f>
        <v>62</v>
      </c>
      <c r="P79" s="163">
        <v>77</v>
      </c>
      <c r="Q79" t="s" s="32">
        <v>261</v>
      </c>
      <c r="R79" t="s" s="32">
        <v>58</v>
      </c>
      <c r="S79" s="163">
        <v>12</v>
      </c>
      <c r="T79" s="42">
        <v>132.404660473254</v>
      </c>
      <c r="U79" s="44"/>
      <c r="V79" s="163">
        <f>_xlfn.IFERROR(RANK(AA79:AA79,AA3:AA102)+COUNTIF($AA$3:AA79,AA79)-1,"")</f>
        <v>80</v>
      </c>
      <c r="W79" s="163">
        <v>77</v>
      </c>
      <c r="X79" t="s" s="32">
        <v>481</v>
      </c>
      <c r="Y79" t="s" s="32">
        <v>72</v>
      </c>
      <c r="Z79" s="163">
        <v>11</v>
      </c>
      <c r="AA79" s="42">
        <v>7.15114404449581</v>
      </c>
      <c r="AB79" s="51"/>
      <c r="AC79" s="18"/>
      <c r="AD79" s="18"/>
      <c r="AE79" s="18"/>
      <c r="AF79" s="18"/>
      <c r="AG79" s="18"/>
      <c r="AH79" s="167"/>
      <c r="AI79" t="s" s="164">
        <v>385</v>
      </c>
      <c r="AJ79" s="165">
        <f>_xlfn.IFERROR(RANK(AP79:AP79,AP3:AP327)+COUNTIF($AP$3:AP79,AP79)-1,"")</f>
        <v>252</v>
      </c>
      <c r="AK79" s="165">
        <v>77</v>
      </c>
      <c r="AL79" t="s" s="164">
        <v>481</v>
      </c>
      <c r="AM79" t="s" s="164">
        <v>690</v>
      </c>
      <c r="AN79" t="s" s="164">
        <v>72</v>
      </c>
      <c r="AO79" s="165">
        <v>11</v>
      </c>
      <c r="AP79" s="166">
        <v>7.15114404449581</v>
      </c>
      <c r="AQ79" s="162"/>
    </row>
    <row r="80" ht="13.75" customHeight="1">
      <c r="A80" t="s" s="32">
        <f>_xlfn.IFERROR(RANK(F80:F80,F3:F102)+COUNTIF($F$3:F80,F80)-1,"")</f>
      </c>
      <c r="B80" s="163">
        <v>78</v>
      </c>
      <c r="C80" s="168"/>
      <c r="D80" s="168"/>
      <c r="E80" s="168"/>
      <c r="F80" s="42"/>
      <c r="G80" s="44"/>
      <c r="H80" s="163">
        <f>_xlfn.IFERROR(RANK(M80:M80,M3:M177)+COUNTIF($M$3:M80,M80)-1,"")</f>
        <v>106</v>
      </c>
      <c r="I80" s="163">
        <v>78</v>
      </c>
      <c r="J80" t="s" s="32">
        <v>453</v>
      </c>
      <c r="K80" t="s" s="32">
        <v>97</v>
      </c>
      <c r="L80" s="163">
        <v>12</v>
      </c>
      <c r="M80" s="42">
        <v>8.93310718608776</v>
      </c>
      <c r="N80" s="44"/>
      <c r="O80" s="163">
        <f>_xlfn.IFERROR(RANK(T80:T80,T3:T227)+COUNTIF($T$3:T80,T80)-1,"")</f>
        <v>136</v>
      </c>
      <c r="P80" s="163">
        <v>78</v>
      </c>
      <c r="Q80" t="s" s="32">
        <v>429</v>
      </c>
      <c r="R80" t="s" s="32">
        <v>58</v>
      </c>
      <c r="S80" s="163">
        <v>12</v>
      </c>
      <c r="T80" s="42">
        <v>22.0721445272328</v>
      </c>
      <c r="U80" s="44"/>
      <c r="V80" s="163">
        <f>_xlfn.IFERROR(RANK(AA80:AA80,AA3:AA102)+COUNTIF($AA$3:AA80,AA80)-1,"")</f>
        <v>14</v>
      </c>
      <c r="W80" s="163">
        <v>78</v>
      </c>
      <c r="X80" t="s" s="32">
        <v>161</v>
      </c>
      <c r="Y80" t="s" s="32">
        <v>117</v>
      </c>
      <c r="Z80" s="163">
        <v>5</v>
      </c>
      <c r="AA80" s="42">
        <v>110.392265672489</v>
      </c>
      <c r="AB80" s="51"/>
      <c r="AC80" s="18"/>
      <c r="AD80" s="18"/>
      <c r="AE80" s="18"/>
      <c r="AF80" s="18"/>
      <c r="AG80" s="18"/>
      <c r="AH80" s="167"/>
      <c r="AI80" t="s" s="164">
        <v>385</v>
      </c>
      <c r="AJ80" s="165">
        <f>_xlfn.IFERROR(RANK(AP80:AP80,AP3:AP327)+COUNTIF($AP$3:AP80,AP80)-1,"")</f>
        <v>87</v>
      </c>
      <c r="AK80" s="165">
        <v>78</v>
      </c>
      <c r="AL80" t="s" s="164">
        <v>161</v>
      </c>
      <c r="AM80" t="s" s="164">
        <v>691</v>
      </c>
      <c r="AN80" t="s" s="164">
        <v>117</v>
      </c>
      <c r="AO80" s="165">
        <v>5</v>
      </c>
      <c r="AP80" s="166">
        <v>110.392265672489</v>
      </c>
      <c r="AQ80" s="162"/>
    </row>
    <row r="81" ht="13.75" customHeight="1">
      <c r="A81" t="s" s="32">
        <f>_xlfn.IFERROR(RANK(F81:F81,F3:F102)+COUNTIF($F$3:F81,F81)-1,"")</f>
      </c>
      <c r="B81" s="163">
        <v>79</v>
      </c>
      <c r="C81" s="168"/>
      <c r="D81" s="168"/>
      <c r="E81" s="168"/>
      <c r="F81" s="42"/>
      <c r="G81" s="44"/>
      <c r="H81" s="163">
        <f>_xlfn.IFERROR(RANK(M81:M81,M3:M177)+COUNTIF($M$3:M81,M81)-1,"")</f>
        <v>22</v>
      </c>
      <c r="I81" s="163">
        <v>79</v>
      </c>
      <c r="J81" t="s" s="32">
        <v>159</v>
      </c>
      <c r="K81" t="s" s="32">
        <v>156</v>
      </c>
      <c r="L81" s="163">
        <v>11</v>
      </c>
      <c r="M81" s="42">
        <v>181.769332223712</v>
      </c>
      <c r="N81" s="44"/>
      <c r="O81" s="163">
        <f>_xlfn.IFERROR(RANK(T81:T81,T3:T227)+COUNTIF($T$3:T81,T81)-1,"")</f>
        <v>157</v>
      </c>
      <c r="P81" s="163">
        <v>79</v>
      </c>
      <c r="Q81" t="s" s="32">
        <v>430</v>
      </c>
      <c r="R81" t="s" s="32">
        <v>58</v>
      </c>
      <c r="S81" s="163">
        <v>12</v>
      </c>
      <c r="T81" s="42">
        <v>13.4515187956516</v>
      </c>
      <c r="U81" s="44"/>
      <c r="V81" s="163">
        <f>_xlfn.IFERROR(RANK(AA81:AA81,AA3:AA102)+COUNTIF($AA$3:AA81,AA81)-1,"")</f>
        <v>61</v>
      </c>
      <c r="W81" s="163">
        <v>79</v>
      </c>
      <c r="X81" t="s" s="32">
        <v>487</v>
      </c>
      <c r="Y81" t="s" s="32">
        <v>117</v>
      </c>
      <c r="Z81" s="163">
        <v>5</v>
      </c>
      <c r="AA81" s="42">
        <v>18.0500905804312</v>
      </c>
      <c r="AB81" s="51"/>
      <c r="AC81" s="18"/>
      <c r="AD81" s="18"/>
      <c r="AE81" s="18"/>
      <c r="AF81" s="18"/>
      <c r="AG81" s="18"/>
      <c r="AH81" s="167"/>
      <c r="AI81" t="s" s="164">
        <v>385</v>
      </c>
      <c r="AJ81" s="165">
        <f>_xlfn.IFERROR(RANK(AP81:AP81,AP3:AP327)+COUNTIF($AP$3:AP81,AP81)-1,"")</f>
        <v>203</v>
      </c>
      <c r="AK81" s="165">
        <v>79</v>
      </c>
      <c r="AL81" t="s" s="164">
        <v>487</v>
      </c>
      <c r="AM81" t="s" s="164">
        <v>692</v>
      </c>
      <c r="AN81" t="s" s="164">
        <v>117</v>
      </c>
      <c r="AO81" s="165">
        <v>5</v>
      </c>
      <c r="AP81" s="166">
        <v>18.0500905804312</v>
      </c>
      <c r="AQ81" s="162"/>
    </row>
    <row r="82" ht="13.75" customHeight="1">
      <c r="A82" t="s" s="32">
        <f>_xlfn.IFERROR(RANK(F82:F82,F3:F102)+COUNTIF($F$3:F82,F82)-1,"")</f>
      </c>
      <c r="B82" s="163">
        <v>80</v>
      </c>
      <c r="C82" s="168"/>
      <c r="D82" s="168"/>
      <c r="E82" s="168"/>
      <c r="F82" s="42"/>
      <c r="G82" s="44"/>
      <c r="H82" s="163">
        <f>_xlfn.IFERROR(RANK(M82:M82,M3:M177)+COUNTIF($M$3:M82,M82)-1,"")</f>
        <v>68</v>
      </c>
      <c r="I82" s="163">
        <v>80</v>
      </c>
      <c r="J82" t="s" s="32">
        <v>278</v>
      </c>
      <c r="K82" t="s" s="32">
        <v>156</v>
      </c>
      <c r="L82" s="163">
        <v>11</v>
      </c>
      <c r="M82" s="42">
        <v>56.0791801592799</v>
      </c>
      <c r="N82" s="44"/>
      <c r="O82" s="163">
        <f>_xlfn.IFERROR(RANK(T82:T82,T3:T227)+COUNTIF($T$3:T82,T82)-1,"")</f>
        <v>172</v>
      </c>
      <c r="P82" s="163">
        <v>80</v>
      </c>
      <c r="Q82" t="s" s="32">
        <v>431</v>
      </c>
      <c r="R82" t="s" s="32">
        <v>58</v>
      </c>
      <c r="S82" s="163">
        <v>12</v>
      </c>
      <c r="T82" s="42">
        <v>7.23243871786695</v>
      </c>
      <c r="U82" s="44"/>
      <c r="V82" s="163">
        <f>_xlfn.IFERROR(RANK(AA82:AA82,AA3:AA102)+COUNTIF($AA$3:AA82,AA82)-1,"")</f>
        <v>37</v>
      </c>
      <c r="W82" s="163">
        <v>80</v>
      </c>
      <c r="X82" t="s" s="32">
        <v>205</v>
      </c>
      <c r="Y82" t="s" s="32">
        <v>69</v>
      </c>
      <c r="Z82" s="163">
        <v>14</v>
      </c>
      <c r="AA82" s="42">
        <v>56.143588018518</v>
      </c>
      <c r="AB82" s="51"/>
      <c r="AC82" s="18"/>
      <c r="AD82" s="18"/>
      <c r="AE82" s="18"/>
      <c r="AF82" s="18"/>
      <c r="AG82" s="18"/>
      <c r="AH82" s="167"/>
      <c r="AI82" t="s" s="164">
        <v>385</v>
      </c>
      <c r="AJ82" s="165">
        <f>_xlfn.IFERROR(RANK(AP82:AP82,AP3:AP327)+COUNTIF($AP$3:AP82,AP82)-1,"")</f>
        <v>141</v>
      </c>
      <c r="AK82" s="165">
        <v>80</v>
      </c>
      <c r="AL82" t="s" s="164">
        <v>205</v>
      </c>
      <c r="AM82" t="s" s="164">
        <v>693</v>
      </c>
      <c r="AN82" t="s" s="164">
        <v>69</v>
      </c>
      <c r="AO82" s="165">
        <v>14</v>
      </c>
      <c r="AP82" s="166">
        <v>56.143588018518</v>
      </c>
      <c r="AQ82" s="162"/>
    </row>
    <row r="83" ht="13.75" customHeight="1">
      <c r="A83" t="s" s="32">
        <f>_xlfn.IFERROR(RANK(F83:F83,F3:F102)+COUNTIF($F$3:F83,F83)-1,"")</f>
      </c>
      <c r="B83" s="163">
        <v>81</v>
      </c>
      <c r="C83" s="168"/>
      <c r="D83" s="168"/>
      <c r="E83" s="168"/>
      <c r="F83" s="42"/>
      <c r="G83" s="44"/>
      <c r="H83" s="163">
        <f>_xlfn.IFERROR(RANK(M83:M83,M3:M177)+COUNTIF($M$3:M83,M83)-1,"")</f>
        <v>64</v>
      </c>
      <c r="I83" s="163">
        <v>81</v>
      </c>
      <c r="J83" t="s" s="32">
        <v>264</v>
      </c>
      <c r="K83" t="s" s="32">
        <v>156</v>
      </c>
      <c r="L83" s="163">
        <v>11</v>
      </c>
      <c r="M83" s="42">
        <v>66.26336270375261</v>
      </c>
      <c r="N83" s="44"/>
      <c r="O83" s="163">
        <f>_xlfn.IFERROR(RANK(T83:T83,T3:T227)+COUNTIF($T$3:T83,T83)-1,"")</f>
        <v>40</v>
      </c>
      <c r="P83" s="163">
        <v>81</v>
      </c>
      <c r="Q83" t="s" s="32">
        <v>229</v>
      </c>
      <c r="R83" t="s" s="32">
        <v>25</v>
      </c>
      <c r="S83" s="163">
        <v>6</v>
      </c>
      <c r="T83" s="42">
        <v>169.582782979021</v>
      </c>
      <c r="U83" s="44"/>
      <c r="V83" s="163">
        <f>_xlfn.IFERROR(RANK(AA83:AA83,AA3:AA102)+COUNTIF($AA$3:AA83,AA83)-1,"")</f>
        <v>28</v>
      </c>
      <c r="W83" s="163">
        <v>81</v>
      </c>
      <c r="X83" t="s" s="32">
        <v>157</v>
      </c>
      <c r="Y83" t="s" s="32">
        <v>69</v>
      </c>
      <c r="Z83" s="163">
        <v>14</v>
      </c>
      <c r="AA83" s="42">
        <v>79.489285396192</v>
      </c>
      <c r="AB83" s="51"/>
      <c r="AC83" s="18"/>
      <c r="AD83" s="18"/>
      <c r="AE83" s="18"/>
      <c r="AF83" s="18"/>
      <c r="AG83" s="18"/>
      <c r="AH83" s="167"/>
      <c r="AI83" t="s" s="164">
        <v>385</v>
      </c>
      <c r="AJ83" s="165">
        <f>_xlfn.IFERROR(RANK(AP83:AP83,AP3:AP327)+COUNTIF($AP$3:AP83,AP83)-1,"")</f>
        <v>117</v>
      </c>
      <c r="AK83" s="165">
        <v>81</v>
      </c>
      <c r="AL83" t="s" s="164">
        <v>157</v>
      </c>
      <c r="AM83" t="s" s="164">
        <v>694</v>
      </c>
      <c r="AN83" t="s" s="164">
        <v>69</v>
      </c>
      <c r="AO83" s="165">
        <v>14</v>
      </c>
      <c r="AP83" s="166">
        <v>79.489285396192</v>
      </c>
      <c r="AQ83" s="162"/>
    </row>
    <row r="84" ht="13.75" customHeight="1">
      <c r="A84" t="s" s="32">
        <f>_xlfn.IFERROR(RANK(F84:F84,F3:F102)+COUNTIF($F$3:F84,F84)-1,"")</f>
      </c>
      <c r="B84" s="163">
        <v>82</v>
      </c>
      <c r="C84" s="168"/>
      <c r="D84" s="168"/>
      <c r="E84" s="168"/>
      <c r="F84" s="42"/>
      <c r="G84" s="44"/>
      <c r="H84" s="163">
        <f>_xlfn.IFERROR(RANK(M84:M84,M3:M177)+COUNTIF($M$3:M84,M84)-1,"")</f>
        <v>3</v>
      </c>
      <c r="I84" s="163">
        <v>82</v>
      </c>
      <c r="J84" t="s" s="32">
        <v>36</v>
      </c>
      <c r="K84" t="s" s="32">
        <v>37</v>
      </c>
      <c r="L84" s="163">
        <v>12</v>
      </c>
      <c r="M84" s="42">
        <v>256.692519224404</v>
      </c>
      <c r="N84" s="44"/>
      <c r="O84" s="163">
        <f>_xlfn.IFERROR(RANK(T84:T84,T3:T227)+COUNTIF($T$3:T84,T84)-1,"")</f>
        <v>12</v>
      </c>
      <c r="P84" s="163">
        <v>82</v>
      </c>
      <c r="Q84" t="s" s="32">
        <v>110</v>
      </c>
      <c r="R84" t="s" s="32">
        <v>25</v>
      </c>
      <c r="S84" s="163">
        <v>6</v>
      </c>
      <c r="T84" s="42">
        <v>205.378845791094</v>
      </c>
      <c r="U84" s="44"/>
      <c r="V84" t="s" s="32">
        <f>_xlfn.IFERROR(RANK(AA84:AA84,AA3:AA102)+COUNTIF($AA$3:AA84,AA84)-1,"")</f>
      </c>
      <c r="W84" s="163">
        <v>82</v>
      </c>
      <c r="X84" s="168"/>
      <c r="Y84" s="168"/>
      <c r="Z84" s="168"/>
      <c r="AA84" s="42"/>
      <c r="AB84" s="51"/>
      <c r="AC84" s="18"/>
      <c r="AD84" s="18"/>
      <c r="AE84" s="18"/>
      <c r="AF84" s="18"/>
      <c r="AG84" s="18"/>
      <c r="AH84" s="167"/>
      <c r="AI84" t="s" s="164">
        <v>385</v>
      </c>
      <c r="AJ84" t="s" s="164">
        <f>_xlfn.IFERROR(RANK(AP84:AP84,AP3:AP327)+COUNTIF($AP$3:AP84,AP84)-1,"")</f>
      </c>
      <c r="AK84" s="165">
        <v>82</v>
      </c>
      <c r="AL84" s="169"/>
      <c r="AM84" t="s" s="164">
        <v>695</v>
      </c>
      <c r="AN84" s="169"/>
      <c r="AO84" s="169"/>
      <c r="AP84" s="166"/>
      <c r="AQ84" s="162"/>
    </row>
    <row r="85" ht="13.75" customHeight="1">
      <c r="A85" t="s" s="32">
        <f>_xlfn.IFERROR(RANK(F85:F85,F3:F102)+COUNTIF($F$3:F85,F85)-1,"")</f>
      </c>
      <c r="B85" s="163">
        <v>83</v>
      </c>
      <c r="C85" s="168"/>
      <c r="D85" s="168"/>
      <c r="E85" s="168"/>
      <c r="F85" s="42"/>
      <c r="G85" s="44"/>
      <c r="H85" s="163">
        <f>_xlfn.IFERROR(RANK(M85:M85,M3:M177)+COUNTIF($M$3:M85,M85)-1,"")</f>
        <v>62</v>
      </c>
      <c r="I85" s="163">
        <v>83</v>
      </c>
      <c r="J85" t="s" s="32">
        <v>254</v>
      </c>
      <c r="K85" t="s" s="32">
        <v>37</v>
      </c>
      <c r="L85" s="163">
        <v>12</v>
      </c>
      <c r="M85" s="42">
        <v>70.2529756795717</v>
      </c>
      <c r="N85" s="44"/>
      <c r="O85" s="163">
        <f>_xlfn.IFERROR(RANK(T85:T85,T3:T227)+COUNTIF($T$3:T85,T85)-1,"")</f>
        <v>45</v>
      </c>
      <c r="P85" s="163">
        <v>83</v>
      </c>
      <c r="Q85" t="s" s="32">
        <v>243</v>
      </c>
      <c r="R85" t="s" s="32">
        <v>25</v>
      </c>
      <c r="S85" s="163">
        <v>6</v>
      </c>
      <c r="T85" s="42">
        <v>163.433100932455</v>
      </c>
      <c r="U85" s="44"/>
      <c r="V85" t="s" s="32">
        <f>_xlfn.IFERROR(RANK(AA85:AA85,AA3:AA102)+COUNTIF($AA$3:AA85,AA85)-1,"")</f>
      </c>
      <c r="W85" s="163">
        <v>83</v>
      </c>
      <c r="X85" s="168"/>
      <c r="Y85" s="168"/>
      <c r="Z85" s="168"/>
      <c r="AA85" s="42"/>
      <c r="AB85" s="51"/>
      <c r="AC85" s="18"/>
      <c r="AD85" s="18"/>
      <c r="AE85" s="18"/>
      <c r="AF85" s="18"/>
      <c r="AG85" s="18"/>
      <c r="AH85" s="167"/>
      <c r="AI85" t="s" s="164">
        <v>385</v>
      </c>
      <c r="AJ85" t="s" s="164">
        <f>_xlfn.IFERROR(RANK(AP85:AP85,AP3:AP327)+COUNTIF($AP$3:AP85,AP85)-1,"")</f>
      </c>
      <c r="AK85" s="165">
        <v>83</v>
      </c>
      <c r="AL85" s="169"/>
      <c r="AM85" t="s" s="164">
        <v>695</v>
      </c>
      <c r="AN85" s="169"/>
      <c r="AO85" s="169"/>
      <c r="AP85" s="166"/>
      <c r="AQ85" s="162"/>
    </row>
    <row r="86" ht="13.75" customHeight="1">
      <c r="A86" t="s" s="32">
        <f>_xlfn.IFERROR(RANK(F86:F86,F3:F102)+COUNTIF($F$3:F86,F86)-1,"")</f>
      </c>
      <c r="B86" s="163">
        <v>84</v>
      </c>
      <c r="C86" s="168"/>
      <c r="D86" s="168"/>
      <c r="E86" s="168"/>
      <c r="F86" s="42"/>
      <c r="G86" s="44"/>
      <c r="H86" s="163">
        <f>_xlfn.IFERROR(RANK(M86:M86,M3:M177)+COUNTIF($M$3:M86,M86)-1,"")</f>
        <v>67</v>
      </c>
      <c r="I86" s="163">
        <v>84</v>
      </c>
      <c r="J86" t="s" s="32">
        <v>272</v>
      </c>
      <c r="K86" t="s" s="32">
        <v>37</v>
      </c>
      <c r="L86" s="163">
        <v>12</v>
      </c>
      <c r="M86" s="42">
        <v>62.8756231363886</v>
      </c>
      <c r="N86" s="44"/>
      <c r="O86" s="163">
        <f>_xlfn.IFERROR(RANK(T86:T86,T3:T227)+COUNTIF($T$3:T86,T86)-1,"")</f>
        <v>120</v>
      </c>
      <c r="P86" s="163">
        <v>84</v>
      </c>
      <c r="Q86" t="s" s="32">
        <v>339</v>
      </c>
      <c r="R86" t="s" s="32">
        <v>25</v>
      </c>
      <c r="S86" s="163">
        <v>6</v>
      </c>
      <c r="T86" s="42">
        <v>32.587761034752</v>
      </c>
      <c r="U86" s="44"/>
      <c r="V86" t="s" s="32">
        <f>_xlfn.IFERROR(RANK(AA86:AA86,AA3:AA102)+COUNTIF($AA$3:AA86,AA86)-1,"")</f>
      </c>
      <c r="W86" s="163">
        <v>84</v>
      </c>
      <c r="X86" s="168"/>
      <c r="Y86" s="168"/>
      <c r="Z86" s="168"/>
      <c r="AA86" s="42"/>
      <c r="AB86" s="51"/>
      <c r="AC86" s="18"/>
      <c r="AD86" s="18"/>
      <c r="AE86" s="18"/>
      <c r="AF86" s="18"/>
      <c r="AG86" s="18"/>
      <c r="AH86" s="167"/>
      <c r="AI86" t="s" s="164">
        <v>385</v>
      </c>
      <c r="AJ86" t="s" s="164">
        <f>_xlfn.IFERROR(RANK(AP86:AP86,AP3:AP327)+COUNTIF($AP$3:AP86,AP86)-1,"")</f>
      </c>
      <c r="AK86" s="165">
        <v>84</v>
      </c>
      <c r="AL86" s="169"/>
      <c r="AM86" t="s" s="164">
        <v>695</v>
      </c>
      <c r="AN86" s="169"/>
      <c r="AO86" s="169"/>
      <c r="AP86" s="166"/>
      <c r="AQ86" s="162"/>
    </row>
    <row r="87" ht="13.75" customHeight="1">
      <c r="A87" t="s" s="32">
        <f>_xlfn.IFERROR(RANK(F87:F87,F3:F102)+COUNTIF($F$3:F87,F87)-1,"")</f>
      </c>
      <c r="B87" s="163">
        <v>85</v>
      </c>
      <c r="C87" s="168"/>
      <c r="D87" s="168"/>
      <c r="E87" s="168"/>
      <c r="F87" s="42"/>
      <c r="G87" s="44"/>
      <c r="H87" s="163">
        <f>_xlfn.IFERROR(RANK(M87:M87,M3:M177)+COUNTIF($M$3:M87,M87)-1,"")</f>
        <v>91</v>
      </c>
      <c r="I87" s="163">
        <v>85</v>
      </c>
      <c r="J87" t="s" s="32">
        <v>324</v>
      </c>
      <c r="K87" t="s" s="32">
        <v>37</v>
      </c>
      <c r="L87" s="163">
        <v>12</v>
      </c>
      <c r="M87" s="42">
        <v>17.4146302442909</v>
      </c>
      <c r="N87" s="44"/>
      <c r="O87" s="163">
        <f>_xlfn.IFERROR(RANK(T87:T87,T3:T227)+COUNTIF($T$3:T87,T87)-1,"")</f>
        <v>131</v>
      </c>
      <c r="P87" s="163">
        <v>85</v>
      </c>
      <c r="Q87" t="s" s="32">
        <v>357</v>
      </c>
      <c r="R87" t="s" s="32">
        <v>25</v>
      </c>
      <c r="S87" s="163">
        <v>6</v>
      </c>
      <c r="T87" s="42">
        <v>24.945080751360</v>
      </c>
      <c r="U87" s="44"/>
      <c r="V87" t="s" s="32">
        <f>_xlfn.IFERROR(RANK(AA87:AA87,AA3:AA102)+COUNTIF($AA$3:AA87,AA87)-1,"")</f>
      </c>
      <c r="W87" s="163">
        <v>85</v>
      </c>
      <c r="X87" s="168"/>
      <c r="Y87" s="168"/>
      <c r="Z87" s="168"/>
      <c r="AA87" s="42"/>
      <c r="AB87" s="51"/>
      <c r="AC87" s="18"/>
      <c r="AD87" s="18"/>
      <c r="AE87" s="18"/>
      <c r="AF87" s="18"/>
      <c r="AG87" s="18"/>
      <c r="AH87" s="167"/>
      <c r="AI87" t="s" s="164">
        <v>385</v>
      </c>
      <c r="AJ87" t="s" s="164">
        <f>_xlfn.IFERROR(RANK(AP87:AP87,AP3:AP327)+COUNTIF($AP$3:AP87,AP87)-1,"")</f>
      </c>
      <c r="AK87" s="165">
        <v>85</v>
      </c>
      <c r="AL87" s="169"/>
      <c r="AM87" t="s" s="164">
        <v>695</v>
      </c>
      <c r="AN87" s="169"/>
      <c r="AO87" s="169"/>
      <c r="AP87" s="166"/>
      <c r="AQ87" s="162"/>
    </row>
    <row r="88" ht="13.75" customHeight="1">
      <c r="A88" t="s" s="32">
        <f>_xlfn.IFERROR(RANK(F88:F88,F3:F102)+COUNTIF($F$3:F88,F88)-1,"")</f>
      </c>
      <c r="B88" s="163">
        <v>86</v>
      </c>
      <c r="C88" s="168"/>
      <c r="D88" s="168"/>
      <c r="E88" s="168"/>
      <c r="F88" s="42"/>
      <c r="G88" s="44"/>
      <c r="H88" s="163">
        <f>_xlfn.IFERROR(RANK(M88:M88,M3:M177)+COUNTIF($M$3:M88,M88)-1,"")</f>
        <v>5</v>
      </c>
      <c r="I88" s="163">
        <v>86</v>
      </c>
      <c r="J88" t="s" s="32">
        <v>48</v>
      </c>
      <c r="K88" t="s" s="32">
        <v>19</v>
      </c>
      <c r="L88" s="163">
        <v>5</v>
      </c>
      <c r="M88" s="42">
        <v>241.744936055471</v>
      </c>
      <c r="N88" s="44"/>
      <c r="O88" s="163">
        <f>_xlfn.IFERROR(RANK(T88:T88,T3:T227)+COUNTIF($T$3:T88,T88)-1,"")</f>
        <v>140</v>
      </c>
      <c r="P88" s="163">
        <v>86</v>
      </c>
      <c r="Q88" t="s" s="32">
        <v>435</v>
      </c>
      <c r="R88" t="s" s="32">
        <v>25</v>
      </c>
      <c r="S88" s="163">
        <v>6</v>
      </c>
      <c r="T88" s="42">
        <v>19.5942428089987</v>
      </c>
      <c r="U88" s="44"/>
      <c r="V88" t="s" s="32">
        <f>_xlfn.IFERROR(RANK(AA88:AA88,AA3:AA102)+COUNTIF($AA$3:AA88,AA88)-1,"")</f>
      </c>
      <c r="W88" s="163">
        <v>86</v>
      </c>
      <c r="X88" s="168"/>
      <c r="Y88" s="168"/>
      <c r="Z88" s="168"/>
      <c r="AA88" s="42"/>
      <c r="AB88" s="51"/>
      <c r="AC88" s="18"/>
      <c r="AD88" s="18"/>
      <c r="AE88" s="18"/>
      <c r="AF88" s="18"/>
      <c r="AG88" s="18"/>
      <c r="AH88" s="167"/>
      <c r="AI88" t="s" s="164">
        <v>385</v>
      </c>
      <c r="AJ88" t="s" s="164">
        <f>_xlfn.IFERROR(RANK(AP88:AP88,AP3:AP327)+COUNTIF($AP$3:AP88,AP88)-1,"")</f>
      </c>
      <c r="AK88" s="165">
        <v>86</v>
      </c>
      <c r="AL88" s="169"/>
      <c r="AM88" t="s" s="164">
        <v>695</v>
      </c>
      <c r="AN88" s="169"/>
      <c r="AO88" s="169"/>
      <c r="AP88" s="166"/>
      <c r="AQ88" s="162"/>
    </row>
    <row r="89" ht="13.75" customHeight="1">
      <c r="A89" t="s" s="32">
        <f>_xlfn.IFERROR(RANK(F89:F89,F3:F102)+COUNTIF($F$3:F89,F89)-1,"")</f>
      </c>
      <c r="B89" s="163">
        <v>87</v>
      </c>
      <c r="C89" s="168"/>
      <c r="D89" s="168"/>
      <c r="E89" s="168"/>
      <c r="F89" s="42"/>
      <c r="G89" s="44"/>
      <c r="H89" s="163">
        <f>_xlfn.IFERROR(RANK(M89:M89,M3:M177)+COUNTIF($M$3:M89,M89)-1,"")</f>
        <v>63</v>
      </c>
      <c r="I89" s="163">
        <v>87</v>
      </c>
      <c r="J89" t="s" s="32">
        <v>266</v>
      </c>
      <c r="K89" t="s" s="32">
        <v>19</v>
      </c>
      <c r="L89" s="163">
        <v>5</v>
      </c>
      <c r="M89" s="42">
        <v>69.8009254586036</v>
      </c>
      <c r="N89" s="44"/>
      <c r="O89" s="163">
        <f>_xlfn.IFERROR(RANK(T89:T89,T3:T227)+COUNTIF($T$3:T89,T89)-1,"")</f>
        <v>37</v>
      </c>
      <c r="P89" s="163">
        <v>87</v>
      </c>
      <c r="Q89" t="s" s="32">
        <v>204</v>
      </c>
      <c r="R89" t="s" s="32">
        <v>127</v>
      </c>
      <c r="S89" s="163">
        <v>5</v>
      </c>
      <c r="T89" s="42">
        <v>172.749391553804</v>
      </c>
      <c r="U89" s="44"/>
      <c r="V89" t="s" s="32">
        <f>_xlfn.IFERROR(RANK(AA89:AA89,AA3:AA102)+COUNTIF($AA$3:AA89,AA89)-1,"")</f>
      </c>
      <c r="W89" s="163">
        <v>87</v>
      </c>
      <c r="X89" s="168"/>
      <c r="Y89" s="168"/>
      <c r="Z89" s="168"/>
      <c r="AA89" s="42"/>
      <c r="AB89" s="51"/>
      <c r="AC89" s="18"/>
      <c r="AD89" s="18"/>
      <c r="AE89" s="18"/>
      <c r="AF89" s="18"/>
      <c r="AG89" s="18"/>
      <c r="AH89" s="167"/>
      <c r="AI89" t="s" s="164">
        <v>385</v>
      </c>
      <c r="AJ89" t="s" s="164">
        <f>_xlfn.IFERROR(RANK(AP89:AP89,AP3:AP327)+COUNTIF($AP$3:AP89,AP89)-1,"")</f>
      </c>
      <c r="AK89" s="165">
        <v>87</v>
      </c>
      <c r="AL89" s="169"/>
      <c r="AM89" t="s" s="164">
        <v>695</v>
      </c>
      <c r="AN89" s="169"/>
      <c r="AO89" s="169"/>
      <c r="AP89" s="166"/>
      <c r="AQ89" s="162"/>
    </row>
    <row r="90" ht="13.75" customHeight="1">
      <c r="A90" t="s" s="32">
        <f>_xlfn.IFERROR(RANK(F90:F90,F3:F102)+COUNTIF($F$3:F90,F90)-1,"")</f>
      </c>
      <c r="B90" s="163">
        <v>88</v>
      </c>
      <c r="C90" s="168"/>
      <c r="D90" s="168"/>
      <c r="E90" s="168"/>
      <c r="F90" s="42"/>
      <c r="G90" s="44"/>
      <c r="H90" s="163">
        <f>_xlfn.IFERROR(RANK(M90:M90,M3:M177)+COUNTIF($M$3:M90,M90)-1,"")</f>
        <v>77</v>
      </c>
      <c r="I90" s="163">
        <v>88</v>
      </c>
      <c r="J90" t="s" s="32">
        <v>282</v>
      </c>
      <c r="K90" t="s" s="32">
        <v>19</v>
      </c>
      <c r="L90" s="163">
        <v>5</v>
      </c>
      <c r="M90" s="42">
        <v>36.098389367548</v>
      </c>
      <c r="N90" s="44"/>
      <c r="O90" s="163">
        <f>_xlfn.IFERROR(RANK(T90:T90,T3:T227)+COUNTIF($T$3:T90,T90)-1,"")</f>
        <v>46</v>
      </c>
      <c r="P90" s="163">
        <v>88</v>
      </c>
      <c r="Q90" t="s" s="32">
        <v>247</v>
      </c>
      <c r="R90" t="s" s="32">
        <v>127</v>
      </c>
      <c r="S90" s="163">
        <v>5</v>
      </c>
      <c r="T90" s="42">
        <v>163.298828400222</v>
      </c>
      <c r="U90" s="44"/>
      <c r="V90" t="s" s="32">
        <f>_xlfn.IFERROR(RANK(AA90:AA90,AA3:AA102)+COUNTIF($AA$3:AA90,AA90)-1,"")</f>
      </c>
      <c r="W90" s="163">
        <v>88</v>
      </c>
      <c r="X90" s="168"/>
      <c r="Y90" s="168"/>
      <c r="Z90" s="168"/>
      <c r="AA90" s="42"/>
      <c r="AB90" s="51"/>
      <c r="AC90" s="18"/>
      <c r="AD90" s="18"/>
      <c r="AE90" s="18"/>
      <c r="AF90" s="18"/>
      <c r="AG90" s="18"/>
      <c r="AH90" s="167"/>
      <c r="AI90" t="s" s="164">
        <v>385</v>
      </c>
      <c r="AJ90" t="s" s="164">
        <f>_xlfn.IFERROR(RANK(AP90:AP90,AP3:AP327)+COUNTIF($AP$3:AP90,AP90)-1,"")</f>
      </c>
      <c r="AK90" s="165">
        <v>88</v>
      </c>
      <c r="AL90" s="169"/>
      <c r="AM90" t="s" s="164">
        <v>695</v>
      </c>
      <c r="AN90" s="169"/>
      <c r="AO90" s="169"/>
      <c r="AP90" s="166"/>
      <c r="AQ90" s="162"/>
    </row>
    <row r="91" ht="13.75" customHeight="1">
      <c r="A91" t="s" s="32">
        <f>_xlfn.IFERROR(RANK(F91:F91,F3:F102)+COUNTIF($F$3:F91,F91)-1,"")</f>
      </c>
      <c r="B91" s="163">
        <v>89</v>
      </c>
      <c r="C91" s="168"/>
      <c r="D91" s="168"/>
      <c r="E91" s="168"/>
      <c r="F91" s="42"/>
      <c r="G91" s="44"/>
      <c r="H91" s="163">
        <f>_xlfn.IFERROR(RANK(M91:M91,M3:M177)+COUNTIF($M$3:M91,M91)-1,"")</f>
        <v>33</v>
      </c>
      <c r="I91" s="163">
        <v>89</v>
      </c>
      <c r="J91" t="s" s="32">
        <v>167</v>
      </c>
      <c r="K91" t="s" s="32">
        <v>125</v>
      </c>
      <c r="L91" s="163">
        <v>9</v>
      </c>
      <c r="M91" s="42">
        <v>158.007006817065</v>
      </c>
      <c r="N91" s="44"/>
      <c r="O91" s="163">
        <f>_xlfn.IFERROR(RANK(T91:T91,T3:T227)+COUNTIF($T$3:T91,T91)-1,"")</f>
        <v>93</v>
      </c>
      <c r="P91" s="163">
        <v>89</v>
      </c>
      <c r="Q91" t="s" s="32">
        <v>326</v>
      </c>
      <c r="R91" t="s" s="32">
        <v>127</v>
      </c>
      <c r="S91" s="163">
        <v>5</v>
      </c>
      <c r="T91" s="42">
        <v>74.74853649727299</v>
      </c>
      <c r="U91" s="44"/>
      <c r="V91" t="s" s="32">
        <f>_xlfn.IFERROR(RANK(AA91:AA91,AA3:AA102)+COUNTIF($AA$3:AA91,AA91)-1,"")</f>
      </c>
      <c r="W91" s="163">
        <v>89</v>
      </c>
      <c r="X91" s="168"/>
      <c r="Y91" s="168"/>
      <c r="Z91" s="168"/>
      <c r="AA91" s="42"/>
      <c r="AB91" s="51"/>
      <c r="AC91" s="18"/>
      <c r="AD91" s="18"/>
      <c r="AE91" s="18"/>
      <c r="AF91" s="18"/>
      <c r="AG91" s="18"/>
      <c r="AH91" s="167"/>
      <c r="AI91" t="s" s="164">
        <v>385</v>
      </c>
      <c r="AJ91" t="s" s="164">
        <f>_xlfn.IFERROR(RANK(AP91:AP91,AP3:AP327)+COUNTIF($AP$3:AP91,AP91)-1,"")</f>
      </c>
      <c r="AK91" s="165">
        <v>89</v>
      </c>
      <c r="AL91" s="169"/>
      <c r="AM91" t="s" s="164">
        <v>695</v>
      </c>
      <c r="AN91" s="169"/>
      <c r="AO91" s="169"/>
      <c r="AP91" s="166"/>
      <c r="AQ91" s="162"/>
    </row>
    <row r="92" ht="13.75" customHeight="1">
      <c r="A92" t="s" s="32">
        <f>_xlfn.IFERROR(RANK(F92:F92,F3:F102)+COUNTIF($F$3:F92,F92)-1,"")</f>
      </c>
      <c r="B92" s="163">
        <v>90</v>
      </c>
      <c r="C92" s="168"/>
      <c r="D92" s="168"/>
      <c r="E92" s="168"/>
      <c r="F92" s="42"/>
      <c r="G92" s="44"/>
      <c r="H92" s="163">
        <f>_xlfn.IFERROR(RANK(M92:M92,M3:M177)+COUNTIF($M$3:M92,M92)-1,"")</f>
        <v>41</v>
      </c>
      <c r="I92" s="163">
        <v>90</v>
      </c>
      <c r="J92" t="s" s="32">
        <v>199</v>
      </c>
      <c r="K92" t="s" s="32">
        <v>125</v>
      </c>
      <c r="L92" s="163">
        <v>9</v>
      </c>
      <c r="M92" s="42">
        <v>136.923107569920</v>
      </c>
      <c r="N92" s="44"/>
      <c r="O92" s="163">
        <f>_xlfn.IFERROR(RANK(T92:T92,T3:T227)+COUNTIF($T$3:T92,T92)-1,"")</f>
        <v>96</v>
      </c>
      <c r="P92" s="163">
        <v>90</v>
      </c>
      <c r="Q92" t="s" s="32">
        <v>333</v>
      </c>
      <c r="R92" t="s" s="32">
        <v>127</v>
      </c>
      <c r="S92" s="163">
        <v>5</v>
      </c>
      <c r="T92" s="42">
        <v>65.7136341047693</v>
      </c>
      <c r="U92" s="44"/>
      <c r="V92" t="s" s="32">
        <f>_xlfn.IFERROR(RANK(AA92:AA92,AA3:AA102)+COUNTIF($AA$3:AA92,AA92)-1,"")</f>
      </c>
      <c r="W92" s="163">
        <v>90</v>
      </c>
      <c r="X92" s="168"/>
      <c r="Y92" s="168"/>
      <c r="Z92" s="168"/>
      <c r="AA92" s="42"/>
      <c r="AB92" s="51"/>
      <c r="AC92" s="18"/>
      <c r="AD92" s="18"/>
      <c r="AE92" s="18"/>
      <c r="AF92" s="18"/>
      <c r="AG92" s="18"/>
      <c r="AH92" s="167"/>
      <c r="AI92" t="s" s="164">
        <v>385</v>
      </c>
      <c r="AJ92" t="s" s="164">
        <f>_xlfn.IFERROR(RANK(AP92:AP92,AP3:AP327)+COUNTIF($AP$3:AP92,AP92)-1,"")</f>
      </c>
      <c r="AK92" s="165">
        <v>90</v>
      </c>
      <c r="AL92" s="169"/>
      <c r="AM92" t="s" s="164">
        <v>695</v>
      </c>
      <c r="AN92" s="169"/>
      <c r="AO92" s="169"/>
      <c r="AP92" s="166"/>
      <c r="AQ92" s="162"/>
    </row>
    <row r="93" ht="13.75" customHeight="1">
      <c r="A93" t="s" s="32">
        <f>_xlfn.IFERROR(RANK(F93:F93,F3:F102)+COUNTIF($F$3:F93,F93)-1,"")</f>
      </c>
      <c r="B93" s="163">
        <v>91</v>
      </c>
      <c r="C93" s="168"/>
      <c r="D93" s="168"/>
      <c r="E93" s="168"/>
      <c r="F93" s="42"/>
      <c r="G93" s="44"/>
      <c r="H93" s="163">
        <f>_xlfn.IFERROR(RANK(M93:M93,M3:M177)+COUNTIF($M$3:M93,M93)-1,"")</f>
        <v>57</v>
      </c>
      <c r="I93" s="163">
        <v>91</v>
      </c>
      <c r="J93" t="s" s="32">
        <v>268</v>
      </c>
      <c r="K93" t="s" s="32">
        <v>125</v>
      </c>
      <c r="L93" s="163">
        <v>9</v>
      </c>
      <c r="M93" s="42">
        <v>79.44702930055399</v>
      </c>
      <c r="N93" s="44"/>
      <c r="O93" s="163">
        <f>_xlfn.IFERROR(RANK(T93:T93,T3:T227)+COUNTIF($T$3:T93,T93)-1,"")</f>
        <v>106</v>
      </c>
      <c r="P93" s="163">
        <v>91</v>
      </c>
      <c r="Q93" t="s" s="32">
        <v>340</v>
      </c>
      <c r="R93" t="s" s="32">
        <v>127</v>
      </c>
      <c r="S93" s="163">
        <v>5</v>
      </c>
      <c r="T93" s="42">
        <v>55.1743686211318</v>
      </c>
      <c r="U93" s="44"/>
      <c r="V93" t="s" s="32">
        <f>_xlfn.IFERROR(RANK(AA93:AA93,AA3:AA102)+COUNTIF($AA$3:AA93,AA93)-1,"")</f>
      </c>
      <c r="W93" s="163">
        <v>91</v>
      </c>
      <c r="X93" s="168"/>
      <c r="Y93" s="168"/>
      <c r="Z93" s="168"/>
      <c r="AA93" s="42"/>
      <c r="AB93" s="51"/>
      <c r="AC93" s="18"/>
      <c r="AD93" s="18"/>
      <c r="AE93" s="18"/>
      <c r="AF93" s="18"/>
      <c r="AG93" s="18"/>
      <c r="AH93" s="167"/>
      <c r="AI93" t="s" s="164">
        <v>385</v>
      </c>
      <c r="AJ93" t="s" s="164">
        <f>_xlfn.IFERROR(RANK(AP93:AP93,AP3:AP327)+COUNTIF($AP$3:AP93,AP93)-1,"")</f>
      </c>
      <c r="AK93" s="165">
        <v>91</v>
      </c>
      <c r="AL93" s="169"/>
      <c r="AM93" t="s" s="164">
        <v>695</v>
      </c>
      <c r="AN93" s="169"/>
      <c r="AO93" s="169"/>
      <c r="AP93" s="166"/>
      <c r="AQ93" s="162"/>
    </row>
    <row r="94" ht="13.75" customHeight="1">
      <c r="A94" t="s" s="32">
        <f>_xlfn.IFERROR(RANK(F94:F94,F3:F102)+COUNTIF($F$3:F94,F94)-1,"")</f>
      </c>
      <c r="B94" s="163">
        <v>92</v>
      </c>
      <c r="C94" s="168"/>
      <c r="D94" s="168"/>
      <c r="E94" s="168"/>
      <c r="F94" s="42"/>
      <c r="G94" s="44"/>
      <c r="H94" s="163">
        <f>_xlfn.IFERROR(RANK(M94:M94,M3:M177)+COUNTIF($M$3:M94,M94)-1,"")</f>
        <v>16</v>
      </c>
      <c r="I94" s="163">
        <v>92</v>
      </c>
      <c r="J94" t="s" s="32">
        <v>118</v>
      </c>
      <c r="K94" t="s" s="32">
        <v>106</v>
      </c>
      <c r="L94" s="163">
        <v>10</v>
      </c>
      <c r="M94" s="42">
        <v>196.346912681471</v>
      </c>
      <c r="N94" s="44"/>
      <c r="O94" s="163">
        <f>_xlfn.IFERROR(RANK(T94:T94,T3:T227)+COUNTIF($T$3:T94,T94)-1,"")</f>
        <v>151</v>
      </c>
      <c r="P94" s="163">
        <v>92</v>
      </c>
      <c r="Q94" t="s" s="32">
        <v>440</v>
      </c>
      <c r="R94" t="s" s="32">
        <v>127</v>
      </c>
      <c r="S94" s="163">
        <v>5</v>
      </c>
      <c r="T94" s="42">
        <v>14.8153859690134</v>
      </c>
      <c r="U94" s="44"/>
      <c r="V94" t="s" s="32">
        <f>_xlfn.IFERROR(RANK(AA94:AA94,AA3:AA102)+COUNTIF($AA$3:AA94,AA94)-1,"")</f>
      </c>
      <c r="W94" s="163">
        <v>92</v>
      </c>
      <c r="X94" s="168"/>
      <c r="Y94" s="168"/>
      <c r="Z94" s="168"/>
      <c r="AA94" s="42"/>
      <c r="AB94" s="51"/>
      <c r="AC94" s="18"/>
      <c r="AD94" s="18"/>
      <c r="AE94" s="18"/>
      <c r="AF94" s="18"/>
      <c r="AG94" s="18"/>
      <c r="AH94" s="167"/>
      <c r="AI94" t="s" s="164">
        <v>385</v>
      </c>
      <c r="AJ94" t="s" s="164">
        <f>_xlfn.IFERROR(RANK(AP94:AP94,AP3:AP327)+COUNTIF($AP$3:AP94,AP94)-1,"")</f>
      </c>
      <c r="AK94" s="165">
        <v>92</v>
      </c>
      <c r="AL94" s="169"/>
      <c r="AM94" t="s" s="164">
        <v>695</v>
      </c>
      <c r="AN94" s="169"/>
      <c r="AO94" s="169"/>
      <c r="AP94" s="166"/>
      <c r="AQ94" s="162"/>
    </row>
    <row r="95" ht="13.75" customHeight="1">
      <c r="A95" t="s" s="32">
        <f>_xlfn.IFERROR(RANK(F95:F95,F3:F102)+COUNTIF($F$3:F95,F95)-1,"")</f>
      </c>
      <c r="B95" s="163">
        <v>93</v>
      </c>
      <c r="C95" s="168"/>
      <c r="D95" s="168"/>
      <c r="E95" s="168"/>
      <c r="F95" s="42"/>
      <c r="G95" s="44"/>
      <c r="H95" s="163">
        <f>_xlfn.IFERROR(RANK(M95:M95,M3:M177)+COUNTIF($M$3:M95,M95)-1,"")</f>
        <v>38</v>
      </c>
      <c r="I95" s="163">
        <v>93</v>
      </c>
      <c r="J95" t="s" s="32">
        <v>203</v>
      </c>
      <c r="K95" t="s" s="32">
        <v>106</v>
      </c>
      <c r="L95" s="163">
        <v>10</v>
      </c>
      <c r="M95" s="42">
        <v>140.958377204883</v>
      </c>
      <c r="N95" s="44"/>
      <c r="O95" s="163">
        <f>_xlfn.IFERROR(RANK(T95:T95,T3:T227)+COUNTIF($T$3:T95,T95)-1,"")</f>
        <v>8</v>
      </c>
      <c r="P95" s="163">
        <v>93</v>
      </c>
      <c r="Q95" t="s" s="32">
        <v>100</v>
      </c>
      <c r="R95" t="s" s="32">
        <v>56</v>
      </c>
      <c r="S95" s="163">
        <v>6</v>
      </c>
      <c r="T95" s="42">
        <v>212.002701061031</v>
      </c>
      <c r="U95" s="44"/>
      <c r="V95" t="s" s="32">
        <f>_xlfn.IFERROR(RANK(AA95:AA95,AA3:AA102)+COUNTIF($AA$3:AA95,AA95)-1,"")</f>
      </c>
      <c r="W95" s="163">
        <v>93</v>
      </c>
      <c r="X95" s="168"/>
      <c r="Y95" s="168"/>
      <c r="Z95" s="168"/>
      <c r="AA95" s="42"/>
      <c r="AB95" s="51"/>
      <c r="AC95" s="18"/>
      <c r="AD95" s="18"/>
      <c r="AE95" s="18"/>
      <c r="AF95" s="18"/>
      <c r="AG95" s="18"/>
      <c r="AH95" s="167"/>
      <c r="AI95" t="s" s="164">
        <v>385</v>
      </c>
      <c r="AJ95" t="s" s="164">
        <f>_xlfn.IFERROR(RANK(AP95:AP95,AP3:AP327)+COUNTIF($AP$3:AP95,AP95)-1,"")</f>
      </c>
      <c r="AK95" s="165">
        <v>93</v>
      </c>
      <c r="AL95" s="169"/>
      <c r="AM95" t="s" s="164">
        <v>695</v>
      </c>
      <c r="AN95" s="169"/>
      <c r="AO95" s="169"/>
      <c r="AP95" s="166"/>
      <c r="AQ95" s="162"/>
    </row>
    <row r="96" ht="13.75" customHeight="1">
      <c r="A96" t="s" s="32">
        <f>_xlfn.IFERROR(RANK(F96:F96,F3:F102)+COUNTIF($F$3:F96,F96)-1,"")</f>
      </c>
      <c r="B96" s="163">
        <v>94</v>
      </c>
      <c r="C96" s="168"/>
      <c r="D96" s="168"/>
      <c r="E96" s="168"/>
      <c r="F96" s="42"/>
      <c r="G96" s="44"/>
      <c r="H96" s="163">
        <f>_xlfn.IFERROR(RANK(M96:M96,M3:M177)+COUNTIF($M$3:M96,M96)-1,"")</f>
        <v>81</v>
      </c>
      <c r="I96" s="163">
        <v>94</v>
      </c>
      <c r="J96" t="s" s="32">
        <v>474</v>
      </c>
      <c r="K96" t="s" s="32">
        <v>106</v>
      </c>
      <c r="L96" s="163">
        <v>10</v>
      </c>
      <c r="M96" s="42">
        <v>28.3852056612293</v>
      </c>
      <c r="N96" s="44"/>
      <c r="O96" s="163">
        <f>_xlfn.IFERROR(RANK(T96:T96,T3:T227)+COUNTIF($T$3:T96,T96)-1,"")</f>
        <v>6</v>
      </c>
      <c r="P96" s="163">
        <v>94</v>
      </c>
      <c r="Q96" t="s" s="32">
        <v>55</v>
      </c>
      <c r="R96" t="s" s="32">
        <v>56</v>
      </c>
      <c r="S96" s="163">
        <v>6</v>
      </c>
      <c r="T96" s="42">
        <v>229.197355388563</v>
      </c>
      <c r="U96" s="44"/>
      <c r="V96" t="s" s="32">
        <f>_xlfn.IFERROR(RANK(AA96:AA96,AA3:AA102)+COUNTIF($AA$3:AA96,AA96)-1,"")</f>
      </c>
      <c r="W96" s="163">
        <v>94</v>
      </c>
      <c r="X96" s="168"/>
      <c r="Y96" s="168"/>
      <c r="Z96" s="168"/>
      <c r="AA96" s="42"/>
      <c r="AB96" s="51"/>
      <c r="AC96" s="18"/>
      <c r="AD96" s="18"/>
      <c r="AE96" s="18"/>
      <c r="AF96" s="18"/>
      <c r="AG96" s="18"/>
      <c r="AH96" s="167"/>
      <c r="AI96" t="s" s="164">
        <v>385</v>
      </c>
      <c r="AJ96" t="s" s="164">
        <f>_xlfn.IFERROR(RANK(AP96:AP96,AP3:AP327)+COUNTIF($AP$3:AP96,AP96)-1,"")</f>
      </c>
      <c r="AK96" s="165">
        <v>94</v>
      </c>
      <c r="AL96" s="169"/>
      <c r="AM96" t="s" s="164">
        <v>695</v>
      </c>
      <c r="AN96" s="169"/>
      <c r="AO96" s="169"/>
      <c r="AP96" s="166"/>
      <c r="AQ96" s="162"/>
    </row>
    <row r="97" ht="13.75" customHeight="1">
      <c r="A97" t="s" s="32">
        <f>_xlfn.IFERROR(RANK(F97:F97,F3:F102)+COUNTIF($F$3:F97,F97)-1,"")</f>
      </c>
      <c r="B97" s="163">
        <v>95</v>
      </c>
      <c r="C97" s="168"/>
      <c r="D97" s="168"/>
      <c r="E97" s="168"/>
      <c r="F97" s="42"/>
      <c r="G97" s="44"/>
      <c r="H97" s="163">
        <f>_xlfn.IFERROR(RANK(M97:M97,M3:M177)+COUNTIF($M$3:M97,M97)-1,"")</f>
        <v>1</v>
      </c>
      <c r="I97" s="163">
        <v>95</v>
      </c>
      <c r="J97" t="s" s="32">
        <v>20</v>
      </c>
      <c r="K97" t="s" s="32">
        <v>21</v>
      </c>
      <c r="L97" s="163">
        <v>9</v>
      </c>
      <c r="M97" s="42">
        <v>318.168971401315</v>
      </c>
      <c r="N97" s="44"/>
      <c r="O97" s="163">
        <f>_xlfn.IFERROR(RANK(T97:T97,T3:T227)+COUNTIF($T$3:T97,T97)-1,"")</f>
        <v>63</v>
      </c>
      <c r="P97" s="163">
        <v>95</v>
      </c>
      <c r="Q97" t="s" s="32">
        <v>267</v>
      </c>
      <c r="R97" t="s" s="32">
        <v>56</v>
      </c>
      <c r="S97" s="163">
        <v>6</v>
      </c>
      <c r="T97" s="42">
        <v>130.315608349290</v>
      </c>
      <c r="U97" s="44"/>
      <c r="V97" t="s" s="32">
        <f>_xlfn.IFERROR(RANK(AA97:AA97,AA3:AA102)+COUNTIF($AA$3:AA97,AA97)-1,"")</f>
      </c>
      <c r="W97" s="163">
        <v>95</v>
      </c>
      <c r="X97" s="168"/>
      <c r="Y97" s="168"/>
      <c r="Z97" s="168"/>
      <c r="AA97" s="42"/>
      <c r="AB97" s="51"/>
      <c r="AC97" s="18"/>
      <c r="AD97" s="18"/>
      <c r="AE97" s="18"/>
      <c r="AF97" s="18"/>
      <c r="AG97" s="18"/>
      <c r="AH97" s="167"/>
      <c r="AI97" t="s" s="164">
        <v>385</v>
      </c>
      <c r="AJ97" t="s" s="164">
        <f>_xlfn.IFERROR(RANK(AP97:AP97,AP3:AP327)+COUNTIF($AP$3:AP97,AP97)-1,"")</f>
      </c>
      <c r="AK97" s="165">
        <v>95</v>
      </c>
      <c r="AL97" s="169"/>
      <c r="AM97" t="s" s="164">
        <v>695</v>
      </c>
      <c r="AN97" s="169"/>
      <c r="AO97" s="169"/>
      <c r="AP97" s="166"/>
      <c r="AQ97" s="162"/>
    </row>
    <row r="98" ht="13.75" customHeight="1">
      <c r="A98" t="s" s="32">
        <f>_xlfn.IFERROR(RANK(F98:F98,F3:F102)+COUNTIF($F$3:F98,F98)-1,"")</f>
      </c>
      <c r="B98" s="163">
        <v>96</v>
      </c>
      <c r="C98" s="168"/>
      <c r="D98" s="168"/>
      <c r="E98" s="168"/>
      <c r="F98" s="42"/>
      <c r="G98" s="44"/>
      <c r="H98" s="163">
        <f>_xlfn.IFERROR(RANK(M98:M98,M3:M177)+COUNTIF($M$3:M98,M98)-1,"")</f>
        <v>80</v>
      </c>
      <c r="I98" s="163">
        <v>96</v>
      </c>
      <c r="J98" t="s" s="32">
        <v>300</v>
      </c>
      <c r="K98" t="s" s="32">
        <v>21</v>
      </c>
      <c r="L98" s="163">
        <v>9</v>
      </c>
      <c r="M98" s="42">
        <v>28.8372715739889</v>
      </c>
      <c r="N98" s="44"/>
      <c r="O98" s="163">
        <f>_xlfn.IFERROR(RANK(T98:T98,T3:T227)+COUNTIF($T$3:T98,T98)-1,"")</f>
        <v>105</v>
      </c>
      <c r="P98" s="163">
        <v>96</v>
      </c>
      <c r="Q98" t="s" s="32">
        <v>330</v>
      </c>
      <c r="R98" t="s" s="32">
        <v>56</v>
      </c>
      <c r="S98" s="163">
        <v>6</v>
      </c>
      <c r="T98" s="42">
        <v>55.8731400328596</v>
      </c>
      <c r="U98" s="44"/>
      <c r="V98" t="s" s="32">
        <f>_xlfn.IFERROR(RANK(AA98:AA98,AA3:AA102)+COUNTIF($AA$3:AA98,AA98)-1,"")</f>
      </c>
      <c r="W98" s="163">
        <v>96</v>
      </c>
      <c r="X98" s="168"/>
      <c r="Y98" s="168"/>
      <c r="Z98" s="168"/>
      <c r="AA98" s="42"/>
      <c r="AB98" s="51"/>
      <c r="AC98" s="18"/>
      <c r="AD98" s="18"/>
      <c r="AE98" s="18"/>
      <c r="AF98" s="18"/>
      <c r="AG98" s="18"/>
      <c r="AH98" s="167"/>
      <c r="AI98" t="s" s="164">
        <v>385</v>
      </c>
      <c r="AJ98" t="s" s="164">
        <f>_xlfn.IFERROR(RANK(AP98:AP98,AP3:AP327)+COUNTIF($AP$3:AP98,AP98)-1,"")</f>
      </c>
      <c r="AK98" s="165">
        <v>96</v>
      </c>
      <c r="AL98" s="169"/>
      <c r="AM98" t="s" s="164">
        <v>695</v>
      </c>
      <c r="AN98" s="169"/>
      <c r="AO98" s="169"/>
      <c r="AP98" s="166"/>
      <c r="AQ98" s="162"/>
    </row>
    <row r="99" ht="13.75" customHeight="1">
      <c r="A99" t="s" s="32">
        <f>_xlfn.IFERROR(RANK(F99:F99,F3:F102)+COUNTIF($F$3:F99,F99)-1,"")</f>
      </c>
      <c r="B99" s="163">
        <v>97</v>
      </c>
      <c r="C99" s="168"/>
      <c r="D99" s="168"/>
      <c r="E99" s="168"/>
      <c r="F99" s="42"/>
      <c r="G99" s="44"/>
      <c r="H99" s="163">
        <f>_xlfn.IFERROR(RANK(M99:M99,M3:M177)+COUNTIF($M$3:M99,M99)-1,"")</f>
        <v>51</v>
      </c>
      <c r="I99" s="163">
        <v>97</v>
      </c>
      <c r="J99" t="s" s="32">
        <v>216</v>
      </c>
      <c r="K99" t="s" s="32">
        <v>21</v>
      </c>
      <c r="L99" s="163">
        <v>9</v>
      </c>
      <c r="M99" s="42">
        <v>98.4952291711981</v>
      </c>
      <c r="N99" s="44"/>
      <c r="O99" s="163">
        <f>_xlfn.IFERROR(RANK(T99:T99,T3:T227)+COUNTIF($T$3:T99,T99)-1,"")</f>
        <v>139</v>
      </c>
      <c r="P99" s="163">
        <v>97</v>
      </c>
      <c r="Q99" t="s" s="32">
        <v>354</v>
      </c>
      <c r="R99" t="s" s="32">
        <v>56</v>
      </c>
      <c r="S99" s="163">
        <v>6</v>
      </c>
      <c r="T99" s="42">
        <v>21.0224611179501</v>
      </c>
      <c r="U99" s="44"/>
      <c r="V99" t="s" s="32">
        <f>_xlfn.IFERROR(RANK(AA99:AA99,AA3:AA102)+COUNTIF($AA$3:AA99,AA99)-1,"")</f>
      </c>
      <c r="W99" s="163">
        <v>97</v>
      </c>
      <c r="X99" s="168"/>
      <c r="Y99" s="168"/>
      <c r="Z99" s="168"/>
      <c r="AA99" s="42"/>
      <c r="AB99" s="51"/>
      <c r="AC99" s="18"/>
      <c r="AD99" s="18"/>
      <c r="AE99" s="18"/>
      <c r="AF99" s="18"/>
      <c r="AG99" s="18"/>
      <c r="AH99" s="167"/>
      <c r="AI99" t="s" s="164">
        <v>385</v>
      </c>
      <c r="AJ99" t="s" s="164">
        <f>_xlfn.IFERROR(RANK(AP99:AP99,AP3:AP327)+COUNTIF($AP$3:AP99,AP99)-1,"")</f>
      </c>
      <c r="AK99" s="165">
        <v>97</v>
      </c>
      <c r="AL99" s="169"/>
      <c r="AM99" t="s" s="164">
        <v>695</v>
      </c>
      <c r="AN99" s="169"/>
      <c r="AO99" s="169"/>
      <c r="AP99" s="166"/>
      <c r="AQ99" s="162"/>
    </row>
    <row r="100" ht="13.75" customHeight="1">
      <c r="A100" t="s" s="32">
        <f>_xlfn.IFERROR(RANK(F100:F100,F3:F102)+COUNTIF($F$3:F100,F100)-1,"")</f>
      </c>
      <c r="B100" s="163">
        <v>98</v>
      </c>
      <c r="C100" s="168"/>
      <c r="D100" s="168"/>
      <c r="E100" s="168"/>
      <c r="F100" s="42"/>
      <c r="G100" s="44"/>
      <c r="H100" s="163">
        <f>_xlfn.IFERROR(RANK(M100:M100,M3:M177)+COUNTIF($M$3:M100,M100)-1,"")</f>
        <v>15</v>
      </c>
      <c r="I100" s="163">
        <v>98</v>
      </c>
      <c r="J100" t="s" s="32">
        <v>113</v>
      </c>
      <c r="K100" t="s" s="32">
        <v>72</v>
      </c>
      <c r="L100" s="163">
        <v>11</v>
      </c>
      <c r="M100" s="42">
        <v>197.447713246176</v>
      </c>
      <c r="N100" s="44"/>
      <c r="O100" s="163">
        <f>_xlfn.IFERROR(RANK(T100:T100,T3:T227)+COUNTIF($T$3:T100,T100)-1,"")</f>
        <v>21</v>
      </c>
      <c r="P100" s="163">
        <v>98</v>
      </c>
      <c r="Q100" t="s" s="32">
        <v>119</v>
      </c>
      <c r="R100" t="s" s="32">
        <v>82</v>
      </c>
      <c r="S100" s="163">
        <v>10</v>
      </c>
      <c r="T100" s="42">
        <v>193.5261541439</v>
      </c>
      <c r="U100" s="44"/>
      <c r="V100" t="s" s="32">
        <f>_xlfn.IFERROR(RANK(AA100:AA100,AA3:AA102)+COUNTIF($AA$3:AA100,AA100)-1,"")</f>
      </c>
      <c r="W100" s="163">
        <v>98</v>
      </c>
      <c r="X100" s="168"/>
      <c r="Y100" s="168"/>
      <c r="Z100" s="168"/>
      <c r="AA100" s="42"/>
      <c r="AB100" s="51"/>
      <c r="AC100" s="18"/>
      <c r="AD100" s="18"/>
      <c r="AE100" s="18"/>
      <c r="AF100" s="18"/>
      <c r="AG100" s="18"/>
      <c r="AH100" s="167"/>
      <c r="AI100" t="s" s="164">
        <v>385</v>
      </c>
      <c r="AJ100" t="s" s="164">
        <f>_xlfn.IFERROR(RANK(AP100:AP100,AP3:AP327)+COUNTIF($AP$3:AP100,AP100)-1,"")</f>
      </c>
      <c r="AK100" s="165">
        <v>98</v>
      </c>
      <c r="AL100" s="169"/>
      <c r="AM100" t="s" s="164">
        <v>695</v>
      </c>
      <c r="AN100" s="169"/>
      <c r="AO100" s="169"/>
      <c r="AP100" s="166"/>
      <c r="AQ100" s="162"/>
    </row>
    <row r="101" ht="13.75" customHeight="1">
      <c r="A101" t="s" s="32">
        <f>_xlfn.IFERROR(RANK(F101:F101,F3:F102)+COUNTIF($F$3:F101,F101)-1,"")</f>
      </c>
      <c r="B101" s="163">
        <v>99</v>
      </c>
      <c r="C101" s="168"/>
      <c r="D101" s="168"/>
      <c r="E101" s="168"/>
      <c r="F101" s="42"/>
      <c r="G101" s="44"/>
      <c r="H101" s="163">
        <f>_xlfn.IFERROR(RANK(M101:M101,M3:M177)+COUNTIF($M$3:M101,M101)-1,"")</f>
        <v>49</v>
      </c>
      <c r="I101" s="163">
        <v>99</v>
      </c>
      <c r="J101" t="s" s="32">
        <v>225</v>
      </c>
      <c r="K101" t="s" s="32">
        <v>72</v>
      </c>
      <c r="L101" s="163">
        <v>11</v>
      </c>
      <c r="M101" s="42">
        <v>108.092680654740</v>
      </c>
      <c r="N101" s="44"/>
      <c r="O101" s="163">
        <f>_xlfn.IFERROR(RANK(T101:T101,T3:T227)+COUNTIF($T$3:T101,T101)-1,"")</f>
        <v>48</v>
      </c>
      <c r="P101" s="163">
        <v>99</v>
      </c>
      <c r="Q101" t="s" s="32">
        <v>251</v>
      </c>
      <c r="R101" t="s" s="32">
        <v>82</v>
      </c>
      <c r="S101" s="163">
        <v>10</v>
      </c>
      <c r="T101" s="42">
        <v>159.517556627360</v>
      </c>
      <c r="U101" s="44"/>
      <c r="V101" t="s" s="32">
        <f>_xlfn.IFERROR(RANK(AA101:AA101,AA3:AA102)+COUNTIF($AA$3:AA101,AA101)-1,"")</f>
      </c>
      <c r="W101" s="163">
        <v>99</v>
      </c>
      <c r="X101" s="168"/>
      <c r="Y101" s="168"/>
      <c r="Z101" s="168"/>
      <c r="AA101" s="42"/>
      <c r="AB101" s="51"/>
      <c r="AC101" s="18"/>
      <c r="AD101" s="18"/>
      <c r="AE101" s="18"/>
      <c r="AF101" s="18"/>
      <c r="AG101" s="18"/>
      <c r="AH101" s="167"/>
      <c r="AI101" t="s" s="164">
        <v>385</v>
      </c>
      <c r="AJ101" t="s" s="164">
        <f>_xlfn.IFERROR(RANK(AP101:AP101,AP3:AP327)+COUNTIF($AP$3:AP101,AP101)-1,"")</f>
      </c>
      <c r="AK101" s="165">
        <v>99</v>
      </c>
      <c r="AL101" s="169"/>
      <c r="AM101" t="s" s="164">
        <v>695</v>
      </c>
      <c r="AN101" s="169"/>
      <c r="AO101" s="169"/>
      <c r="AP101" s="166"/>
      <c r="AQ101" s="162"/>
    </row>
    <row r="102" ht="13.75" customHeight="1">
      <c r="A102" t="s" s="32">
        <f>_xlfn.IFERROR(RANK(F102:F102,F3:F102)+COUNTIF($F$3:F102,F102)-1,"")</f>
      </c>
      <c r="B102" s="163">
        <v>100</v>
      </c>
      <c r="C102" s="168"/>
      <c r="D102" s="168"/>
      <c r="E102" s="168"/>
      <c r="F102" s="42"/>
      <c r="G102" s="44"/>
      <c r="H102" s="163">
        <f>_xlfn.IFERROR(RANK(M102:M102,M3:M177)+COUNTIF($M$3:M102,M102)-1,"")</f>
        <v>72</v>
      </c>
      <c r="I102" s="163">
        <v>100</v>
      </c>
      <c r="J102" t="s" s="32">
        <v>298</v>
      </c>
      <c r="K102" t="s" s="32">
        <v>72</v>
      </c>
      <c r="L102" s="163">
        <v>11</v>
      </c>
      <c r="M102" s="42">
        <v>43.9545615200481</v>
      </c>
      <c r="N102" s="44"/>
      <c r="O102" s="163">
        <f>_xlfn.IFERROR(RANK(T102:T102,T3:T227)+COUNTIF($T$3:T102,T102)-1,"")</f>
        <v>135</v>
      </c>
      <c r="P102" s="163">
        <v>100</v>
      </c>
      <c r="Q102" t="s" s="32">
        <v>436</v>
      </c>
      <c r="R102" t="s" s="32">
        <v>82</v>
      </c>
      <c r="S102" s="163">
        <v>10</v>
      </c>
      <c r="T102" s="42">
        <v>22.294969914</v>
      </c>
      <c r="U102" s="44"/>
      <c r="V102" t="s" s="32">
        <f>_xlfn.IFERROR(RANK(AA102:AA102,AA3:AA102)+COUNTIF($AA$3:AA102,AA102)-1,"")</f>
      </c>
      <c r="W102" s="163">
        <v>100</v>
      </c>
      <c r="X102" s="168"/>
      <c r="Y102" s="168"/>
      <c r="Z102" s="168"/>
      <c r="AA102" s="42"/>
      <c r="AB102" s="51"/>
      <c r="AC102" s="18"/>
      <c r="AD102" s="18"/>
      <c r="AE102" s="18"/>
      <c r="AF102" s="18"/>
      <c r="AG102" s="18"/>
      <c r="AH102" s="167"/>
      <c r="AI102" t="s" s="164">
        <v>385</v>
      </c>
      <c r="AJ102" t="s" s="164">
        <f>_xlfn.IFERROR(RANK(AP102:AP102,AP3:AP327)+COUNTIF($AP$3:AP102,AP102)-1,"")</f>
      </c>
      <c r="AK102" s="165">
        <v>100</v>
      </c>
      <c r="AL102" s="169"/>
      <c r="AM102" t="s" s="164">
        <v>695</v>
      </c>
      <c r="AN102" s="169"/>
      <c r="AO102" s="169"/>
      <c r="AP102" s="166"/>
      <c r="AQ102" s="162"/>
    </row>
    <row r="103" ht="13.75" customHeight="1">
      <c r="A103" s="170"/>
      <c r="B103" s="61"/>
      <c r="C103" s="61"/>
      <c r="D103" s="61"/>
      <c r="E103" s="61"/>
      <c r="F103" s="61"/>
      <c r="G103" s="97"/>
      <c r="H103" s="163">
        <f>_xlfn.IFERROR(RANK(M103:M103,M3:M177)+COUNTIF($M$3:M103,M103)-1,"")</f>
        <v>28</v>
      </c>
      <c r="I103" s="163">
        <v>101</v>
      </c>
      <c r="J103" t="s" s="32">
        <v>163</v>
      </c>
      <c r="K103" t="s" s="32">
        <v>117</v>
      </c>
      <c r="L103" s="163">
        <v>5</v>
      </c>
      <c r="M103" s="42">
        <v>175.182086910562</v>
      </c>
      <c r="N103" s="44"/>
      <c r="O103" s="163">
        <f>_xlfn.IFERROR(RANK(T103:T103,T3:T227)+COUNTIF($T$3:T103,T103)-1,"")</f>
        <v>110</v>
      </c>
      <c r="P103" s="163">
        <v>101</v>
      </c>
      <c r="Q103" t="s" s="32">
        <v>332</v>
      </c>
      <c r="R103" t="s" s="32">
        <v>82</v>
      </c>
      <c r="S103" s="163">
        <v>10</v>
      </c>
      <c r="T103" s="42">
        <v>46.5549640340318</v>
      </c>
      <c r="U103" s="51"/>
      <c r="V103" s="61"/>
      <c r="W103" s="61"/>
      <c r="X103" s="61"/>
      <c r="Y103" s="61"/>
      <c r="Z103" s="61"/>
      <c r="AA103" s="61"/>
      <c r="AB103" s="18"/>
      <c r="AC103" s="18"/>
      <c r="AD103" s="18"/>
      <c r="AE103" s="18"/>
      <c r="AF103" s="18"/>
      <c r="AG103" s="18"/>
      <c r="AH103" s="167"/>
      <c r="AI103" t="s" s="164">
        <v>381</v>
      </c>
      <c r="AJ103" s="165">
        <f>_xlfn.IFERROR(RANK(AP103:AP103,AP3:AP327)+COUNTIF($AP$3:AP103,AP103)-1,"")</f>
        <v>21</v>
      </c>
      <c r="AK103" s="165">
        <v>1</v>
      </c>
      <c r="AL103" t="s" s="164">
        <v>66</v>
      </c>
      <c r="AM103" t="s" s="164">
        <v>696</v>
      </c>
      <c r="AN103" t="s" s="164">
        <v>41</v>
      </c>
      <c r="AO103" s="165">
        <v>11</v>
      </c>
      <c r="AP103" s="166">
        <v>196.128220490580</v>
      </c>
      <c r="AQ103" s="162"/>
    </row>
    <row r="104" ht="13.75" customHeight="1">
      <c r="A104" s="53"/>
      <c r="B104" s="18"/>
      <c r="C104" s="18"/>
      <c r="D104" s="18"/>
      <c r="E104" s="18"/>
      <c r="F104" s="18"/>
      <c r="G104" s="97"/>
      <c r="H104" s="163">
        <f>_xlfn.IFERROR(RANK(M104:M104,M3:M177)+COUNTIF($M$3:M104,M104)-1,"")</f>
        <v>29</v>
      </c>
      <c r="I104" s="163">
        <v>102</v>
      </c>
      <c r="J104" t="s" s="32">
        <v>179</v>
      </c>
      <c r="K104" t="s" s="32">
        <v>117</v>
      </c>
      <c r="L104" s="163">
        <v>5</v>
      </c>
      <c r="M104" s="42">
        <v>174.001012228261</v>
      </c>
      <c r="N104" s="44"/>
      <c r="O104" s="163">
        <f>_xlfn.IFERROR(RANK(T104:T104,T3:T227)+COUNTIF($T$3:T104,T104)-1,"")</f>
        <v>170</v>
      </c>
      <c r="P104" s="163">
        <v>102</v>
      </c>
      <c r="Q104" t="s" s="32">
        <v>437</v>
      </c>
      <c r="R104" t="s" s="32">
        <v>82</v>
      </c>
      <c r="S104" s="163">
        <v>10</v>
      </c>
      <c r="T104" s="42">
        <v>7.78919031865648</v>
      </c>
      <c r="U104" s="51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67"/>
      <c r="AI104" t="s" s="164">
        <v>381</v>
      </c>
      <c r="AJ104" s="165">
        <f>_xlfn.IFERROR(RANK(AP104:AP104,AP3:AP327)+COUNTIF($AP$3:AP104,AP104)-1,"")</f>
        <v>88</v>
      </c>
      <c r="AK104" s="165">
        <v>2</v>
      </c>
      <c r="AL104" t="s" s="164">
        <v>281</v>
      </c>
      <c r="AM104" t="s" s="164">
        <v>697</v>
      </c>
      <c r="AN104" t="s" s="164">
        <v>41</v>
      </c>
      <c r="AO104" s="165">
        <v>11</v>
      </c>
      <c r="AP104" s="166">
        <v>109.270770061950</v>
      </c>
      <c r="AQ104" s="162"/>
    </row>
    <row r="105" ht="13.75" customHeight="1">
      <c r="A105" s="53"/>
      <c r="B105" s="18"/>
      <c r="C105" s="18"/>
      <c r="D105" s="18"/>
      <c r="E105" s="18"/>
      <c r="F105" s="18"/>
      <c r="G105" s="97"/>
      <c r="H105" s="163">
        <f>_xlfn.IFERROR(RANK(M105:M105,M3:M177)+COUNTIF($M$3:M105,M105)-1,"")</f>
        <v>93</v>
      </c>
      <c r="I105" s="163">
        <v>103</v>
      </c>
      <c r="J105" t="s" s="32">
        <v>483</v>
      </c>
      <c r="K105" t="s" s="32">
        <v>117</v>
      </c>
      <c r="L105" s="163">
        <v>5</v>
      </c>
      <c r="M105" s="42">
        <v>15.6510527643342</v>
      </c>
      <c r="N105" s="44"/>
      <c r="O105" s="163">
        <f>_xlfn.IFERROR(RANK(T105:T105,T3:T227)+COUNTIF($T$3:T105,T105)-1,"")</f>
        <v>2</v>
      </c>
      <c r="P105" s="163">
        <v>103</v>
      </c>
      <c r="Q105" t="s" s="32">
        <v>30</v>
      </c>
      <c r="R105" t="s" s="32">
        <v>31</v>
      </c>
      <c r="S105" s="163">
        <v>6</v>
      </c>
      <c r="T105" s="42">
        <v>266.359241144052</v>
      </c>
      <c r="U105" s="51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67"/>
      <c r="AI105" t="s" s="164">
        <v>381</v>
      </c>
      <c r="AJ105" s="165">
        <f>_xlfn.IFERROR(RANK(AP105:AP105,AP3:AP327)+COUNTIF($AP$3:AP105,AP105)-1,"")</f>
        <v>85</v>
      </c>
      <c r="AK105" s="165">
        <v>3</v>
      </c>
      <c r="AL105" t="s" s="164">
        <v>279</v>
      </c>
      <c r="AM105" t="s" s="164">
        <v>698</v>
      </c>
      <c r="AN105" t="s" s="164">
        <v>41</v>
      </c>
      <c r="AO105" s="165">
        <v>11</v>
      </c>
      <c r="AP105" s="166">
        <v>114.913145860954</v>
      </c>
      <c r="AQ105" s="162"/>
    </row>
    <row r="106" ht="13.75" customHeight="1">
      <c r="A106" s="53"/>
      <c r="B106" s="18"/>
      <c r="C106" s="18"/>
      <c r="D106" s="18"/>
      <c r="E106" s="18"/>
      <c r="F106" s="18"/>
      <c r="G106" s="97"/>
      <c r="H106" s="163">
        <f>_xlfn.IFERROR(RANK(M106:M106,M3:M177)+COUNTIF($M$3:M106,M106)-1,"")</f>
        <v>34</v>
      </c>
      <c r="I106" s="163">
        <v>104</v>
      </c>
      <c r="J106" t="s" s="32">
        <v>183</v>
      </c>
      <c r="K106" t="s" s="32">
        <v>69</v>
      </c>
      <c r="L106" s="163">
        <v>14</v>
      </c>
      <c r="M106" s="42">
        <v>150.923047625952</v>
      </c>
      <c r="N106" s="44"/>
      <c r="O106" s="163">
        <f>_xlfn.IFERROR(RANK(T106:T106,T3:T227)+COUNTIF($T$3:T106,T106)-1,"")</f>
        <v>13</v>
      </c>
      <c r="P106" s="163">
        <v>104</v>
      </c>
      <c r="Q106" t="s" s="32">
        <v>137</v>
      </c>
      <c r="R106" t="s" s="32">
        <v>31</v>
      </c>
      <c r="S106" s="163">
        <v>6</v>
      </c>
      <c r="T106" s="42">
        <v>205.176215809171</v>
      </c>
      <c r="U106" s="51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67"/>
      <c r="AI106" t="s" s="164">
        <v>381</v>
      </c>
      <c r="AJ106" s="165">
        <f>_xlfn.IFERROR(RANK(AP106:AP106,AP3:AP327)+COUNTIF($AP$3:AP106,AP106)-1,"")</f>
        <v>164</v>
      </c>
      <c r="AK106" s="165">
        <v>4</v>
      </c>
      <c r="AL106" t="s" s="164">
        <v>349</v>
      </c>
      <c r="AM106" t="s" s="164">
        <v>699</v>
      </c>
      <c r="AN106" t="s" s="164">
        <v>41</v>
      </c>
      <c r="AO106" s="165">
        <v>11</v>
      </c>
      <c r="AP106" s="166">
        <v>34.4919758646003</v>
      </c>
      <c r="AQ106" s="162"/>
    </row>
    <row r="107" ht="13.75" customHeight="1">
      <c r="A107" s="53"/>
      <c r="B107" s="18"/>
      <c r="C107" s="18"/>
      <c r="D107" s="18"/>
      <c r="E107" s="18"/>
      <c r="F107" s="18"/>
      <c r="G107" s="97"/>
      <c r="H107" s="163">
        <f>_xlfn.IFERROR(RANK(M107:M107,M3:M177)+COUNTIF($M$3:M107,M107)-1,"")</f>
        <v>23</v>
      </c>
      <c r="I107" s="163">
        <v>105</v>
      </c>
      <c r="J107" t="s" s="32">
        <v>146</v>
      </c>
      <c r="K107" t="s" s="32">
        <v>69</v>
      </c>
      <c r="L107" s="163">
        <v>14</v>
      </c>
      <c r="M107" s="42">
        <v>180.403655848976</v>
      </c>
      <c r="N107" s="44"/>
      <c r="O107" s="163">
        <f>_xlfn.IFERROR(RANK(T107:T107,T3:T227)+COUNTIF($T$3:T107,T107)-1,"")</f>
        <v>112</v>
      </c>
      <c r="P107" s="163">
        <v>105</v>
      </c>
      <c r="Q107" t="s" s="32">
        <v>347</v>
      </c>
      <c r="R107" t="s" s="32">
        <v>31</v>
      </c>
      <c r="S107" s="163">
        <v>6</v>
      </c>
      <c r="T107" s="42">
        <v>43.1448739040393</v>
      </c>
      <c r="U107" s="51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67"/>
      <c r="AI107" t="s" s="164">
        <v>381</v>
      </c>
      <c r="AJ107" s="165">
        <f>_xlfn.IFERROR(RANK(AP107:AP107,AP3:AP327)+COUNTIF($AP$3:AP107,AP107)-1,"")</f>
        <v>212</v>
      </c>
      <c r="AK107" s="165">
        <v>5</v>
      </c>
      <c r="AL107" t="s" s="164">
        <v>590</v>
      </c>
      <c r="AM107" t="s" s="164">
        <v>700</v>
      </c>
      <c r="AN107" t="s" s="164">
        <v>41</v>
      </c>
      <c r="AO107" s="165">
        <v>11</v>
      </c>
      <c r="AP107" s="166">
        <v>14.9644851933984</v>
      </c>
      <c r="AQ107" s="162"/>
    </row>
    <row r="108" ht="13.75" customHeight="1">
      <c r="A108" s="53"/>
      <c r="B108" s="18"/>
      <c r="C108" s="18"/>
      <c r="D108" s="18"/>
      <c r="E108" s="18"/>
      <c r="F108" s="18"/>
      <c r="G108" s="97"/>
      <c r="H108" s="163">
        <f>_xlfn.IFERROR(RANK(M108:M108,M3:M177)+COUNTIF($M$3:M108,M108)-1,"")</f>
        <v>100</v>
      </c>
      <c r="I108" s="163">
        <v>106</v>
      </c>
      <c r="J108" t="s" s="32">
        <v>489</v>
      </c>
      <c r="K108" t="s" s="32">
        <v>69</v>
      </c>
      <c r="L108" s="163">
        <v>14</v>
      </c>
      <c r="M108" s="42">
        <v>12.903486134584</v>
      </c>
      <c r="N108" s="44"/>
      <c r="O108" s="163">
        <f>_xlfn.IFERROR(RANK(T108:T108,T3:T227)+COUNTIF($T$3:T108,T108)-1,"")</f>
        <v>160</v>
      </c>
      <c r="P108" s="163">
        <v>106</v>
      </c>
      <c r="Q108" t="s" s="32">
        <v>443</v>
      </c>
      <c r="R108" t="s" s="32">
        <v>31</v>
      </c>
      <c r="S108" s="163">
        <v>6</v>
      </c>
      <c r="T108" s="42">
        <v>11.4049676401759</v>
      </c>
      <c r="U108" s="51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67"/>
      <c r="AI108" t="s" s="164">
        <v>381</v>
      </c>
      <c r="AJ108" s="165">
        <f>_xlfn.IFERROR(RANK(AP108:AP108,AP3:AP327)+COUNTIF($AP$3:AP108,AP108)-1,"")</f>
        <v>234</v>
      </c>
      <c r="AK108" s="165">
        <v>6</v>
      </c>
      <c r="AL108" t="s" s="164">
        <v>594</v>
      </c>
      <c r="AM108" t="s" s="164">
        <v>701</v>
      </c>
      <c r="AN108" t="s" s="164">
        <v>41</v>
      </c>
      <c r="AO108" s="165">
        <v>11</v>
      </c>
      <c r="AP108" s="166">
        <v>9.377240640285001</v>
      </c>
      <c r="AQ108" s="162"/>
    </row>
    <row r="109" ht="13.75" customHeight="1">
      <c r="A109" s="53"/>
      <c r="B109" s="18"/>
      <c r="C109" s="18"/>
      <c r="D109" s="18"/>
      <c r="E109" s="18"/>
      <c r="F109" s="18"/>
      <c r="G109" s="97"/>
      <c r="H109" t="s" s="32">
        <f>_xlfn.IFERROR(RANK(M109:M109,M3:M177)+COUNTIF($M$3:M109,M109)-1,"")</f>
      </c>
      <c r="I109" s="163">
        <v>107</v>
      </c>
      <c r="J109" s="168"/>
      <c r="K109" s="168"/>
      <c r="L109" s="168"/>
      <c r="M109" s="42"/>
      <c r="N109" s="44"/>
      <c r="O109" s="163">
        <f>_xlfn.IFERROR(RANK(T109:T109,T3:T227)+COUNTIF($T$3:T109,T109)-1,"")</f>
        <v>104</v>
      </c>
      <c r="P109" s="163">
        <v>107</v>
      </c>
      <c r="Q109" t="s" s="32">
        <v>303</v>
      </c>
      <c r="R109" t="s" s="32">
        <v>31</v>
      </c>
      <c r="S109" s="163">
        <v>6</v>
      </c>
      <c r="T109" s="42">
        <v>56.7403696815648</v>
      </c>
      <c r="U109" s="51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67"/>
      <c r="AI109" t="s" s="164">
        <v>381</v>
      </c>
      <c r="AJ109" s="165">
        <f>_xlfn.IFERROR(RANK(AP109:AP109,AP3:AP327)+COUNTIF($AP$3:AP109,AP109)-1,"")</f>
        <v>18</v>
      </c>
      <c r="AK109" s="165">
        <v>7</v>
      </c>
      <c r="AL109" t="s" s="164">
        <v>95</v>
      </c>
      <c r="AM109" t="s" s="164">
        <v>702</v>
      </c>
      <c r="AN109" t="s" s="164">
        <v>44</v>
      </c>
      <c r="AO109" s="165">
        <v>12</v>
      </c>
      <c r="AP109" s="166">
        <v>198.049288134298</v>
      </c>
      <c r="AQ109" s="162"/>
    </row>
    <row r="110" ht="13.75" customHeight="1">
      <c r="A110" s="53"/>
      <c r="B110" s="18"/>
      <c r="C110" s="18"/>
      <c r="D110" s="18"/>
      <c r="E110" s="18"/>
      <c r="F110" s="18"/>
      <c r="G110" s="97"/>
      <c r="H110" t="s" s="32">
        <f>_xlfn.IFERROR(RANK(M110:M110,M3:M177)+COUNTIF($M$3:M110,M110)-1,"")</f>
      </c>
      <c r="I110" s="163">
        <v>108</v>
      </c>
      <c r="J110" s="168"/>
      <c r="K110" s="168"/>
      <c r="L110" s="168"/>
      <c r="M110" s="42"/>
      <c r="N110" s="44"/>
      <c r="O110" s="163">
        <f>_xlfn.IFERROR(RANK(T110:T110,T3:T227)+COUNTIF($T$3:T110,T110)-1,"")</f>
        <v>167</v>
      </c>
      <c r="P110" s="163">
        <v>108</v>
      </c>
      <c r="Q110" t="s" s="32">
        <v>444</v>
      </c>
      <c r="R110" t="s" s="32">
        <v>31</v>
      </c>
      <c r="S110" s="163">
        <v>6</v>
      </c>
      <c r="T110" s="42">
        <v>8.515632778529071</v>
      </c>
      <c r="U110" s="51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67"/>
      <c r="AI110" t="s" s="164">
        <v>381</v>
      </c>
      <c r="AJ110" s="165">
        <f>_xlfn.IFERROR(RANK(AP110:AP110,AP3:AP327)+COUNTIF($AP$3:AP110,AP110)-1,"")</f>
        <v>66</v>
      </c>
      <c r="AK110" s="165">
        <v>8</v>
      </c>
      <c r="AL110" t="s" s="164">
        <v>259</v>
      </c>
      <c r="AM110" t="s" s="164">
        <v>703</v>
      </c>
      <c r="AN110" t="s" s="164">
        <v>44</v>
      </c>
      <c r="AO110" s="165">
        <v>12</v>
      </c>
      <c r="AP110" s="166">
        <v>147.219111842509</v>
      </c>
      <c r="AQ110" s="162"/>
    </row>
    <row r="111" ht="13.75" customHeight="1">
      <c r="A111" s="53"/>
      <c r="B111" s="18"/>
      <c r="C111" s="18"/>
      <c r="D111" s="18"/>
      <c r="E111" s="18"/>
      <c r="F111" s="18"/>
      <c r="G111" s="97"/>
      <c r="H111" t="s" s="32">
        <f>_xlfn.IFERROR(RANK(M111:M111,M3:M177)+COUNTIF($M$3:M111,M111)-1,"")</f>
      </c>
      <c r="I111" s="163">
        <v>109</v>
      </c>
      <c r="J111" s="168"/>
      <c r="K111" s="168"/>
      <c r="L111" s="168"/>
      <c r="M111" s="42"/>
      <c r="N111" s="44"/>
      <c r="O111" s="163">
        <f>_xlfn.IFERROR(RANK(T111:T111,T3:T227)+COUNTIF($T$3:T111,T111)-1,"")</f>
        <v>5</v>
      </c>
      <c r="P111" s="163">
        <v>109</v>
      </c>
      <c r="Q111" t="s" s="32">
        <v>38</v>
      </c>
      <c r="R111" t="s" s="32">
        <v>39</v>
      </c>
      <c r="S111" s="163">
        <v>6</v>
      </c>
      <c r="T111" s="42">
        <v>241.321188217262</v>
      </c>
      <c r="U111" s="51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67"/>
      <c r="AI111" t="s" s="164">
        <v>381</v>
      </c>
      <c r="AJ111" s="165">
        <f>_xlfn.IFERROR(RANK(AP111:AP111,AP3:AP327)+COUNTIF($AP$3:AP111,AP111)-1,"")</f>
        <v>112</v>
      </c>
      <c r="AK111" s="165">
        <v>9</v>
      </c>
      <c r="AL111" t="s" s="164">
        <v>334</v>
      </c>
      <c r="AM111" t="s" s="164">
        <v>704</v>
      </c>
      <c r="AN111" t="s" s="164">
        <v>44</v>
      </c>
      <c r="AO111" s="165">
        <v>12</v>
      </c>
      <c r="AP111" s="166">
        <v>84.22886168502011</v>
      </c>
      <c r="AQ111" s="162"/>
    </row>
    <row r="112" ht="13.75" customHeight="1">
      <c r="A112" s="53"/>
      <c r="B112" s="18"/>
      <c r="C112" s="18"/>
      <c r="D112" s="18"/>
      <c r="E112" s="18"/>
      <c r="F112" s="18"/>
      <c r="G112" s="97"/>
      <c r="H112" t="s" s="32">
        <f>_xlfn.IFERROR(RANK(M112:M112,M3:M177)+COUNTIF($M$3:M112,M112)-1,"")</f>
      </c>
      <c r="I112" s="163">
        <v>110</v>
      </c>
      <c r="J112" s="168"/>
      <c r="K112" s="168"/>
      <c r="L112" s="168"/>
      <c r="M112" s="42"/>
      <c r="N112" s="44"/>
      <c r="O112" s="163">
        <f>_xlfn.IFERROR(RANK(T112:T112,T3:T227)+COUNTIF($T$3:T112,T112)-1,"")</f>
        <v>35</v>
      </c>
      <c r="P112" s="163">
        <v>110</v>
      </c>
      <c r="Q112" t="s" s="32">
        <v>226</v>
      </c>
      <c r="R112" t="s" s="32">
        <v>39</v>
      </c>
      <c r="S112" s="163">
        <v>6</v>
      </c>
      <c r="T112" s="42">
        <v>173.554315124736</v>
      </c>
      <c r="U112" s="51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67"/>
      <c r="AI112" t="s" s="164">
        <v>381</v>
      </c>
      <c r="AJ112" s="165">
        <f>_xlfn.IFERROR(RANK(AP112:AP112,AP3:AP327)+COUNTIF($AP$3:AP112,AP112)-1,"")</f>
        <v>174</v>
      </c>
      <c r="AK112" s="165">
        <v>10</v>
      </c>
      <c r="AL112" t="s" s="164">
        <v>603</v>
      </c>
      <c r="AM112" t="s" s="164">
        <v>705</v>
      </c>
      <c r="AN112" t="s" s="164">
        <v>44</v>
      </c>
      <c r="AO112" s="165">
        <v>12</v>
      </c>
      <c r="AP112" s="166">
        <v>28.7191951288771</v>
      </c>
      <c r="AQ112" s="162"/>
    </row>
    <row r="113" ht="13.75" customHeight="1">
      <c r="A113" s="53"/>
      <c r="B113" s="18"/>
      <c r="C113" s="18"/>
      <c r="D113" s="18"/>
      <c r="E113" s="18"/>
      <c r="F113" s="18"/>
      <c r="G113" s="97"/>
      <c r="H113" t="s" s="32">
        <f>_xlfn.IFERROR(RANK(M113:M113,M3:M177)+COUNTIF($M$3:M113,M113)-1,"")</f>
      </c>
      <c r="I113" s="163">
        <v>111</v>
      </c>
      <c r="J113" s="168"/>
      <c r="K113" s="168"/>
      <c r="L113" s="168"/>
      <c r="M113" s="42"/>
      <c r="N113" s="44"/>
      <c r="O113" s="163">
        <f>_xlfn.IFERROR(RANK(T113:T113,T3:T227)+COUNTIF($T$3:T113,T113)-1,"")</f>
        <v>132</v>
      </c>
      <c r="P113" s="163">
        <v>111</v>
      </c>
      <c r="Q113" t="s" s="32">
        <v>447</v>
      </c>
      <c r="R113" t="s" s="32">
        <v>39</v>
      </c>
      <c r="S113" s="163">
        <v>6</v>
      </c>
      <c r="T113" s="42">
        <v>24.4070911295654</v>
      </c>
      <c r="U113" s="51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67"/>
      <c r="AI113" t="s" s="164">
        <v>381</v>
      </c>
      <c r="AJ113" s="165">
        <f>_xlfn.IFERROR(RANK(AP113:AP113,AP3:AP327)+COUNTIF($AP$3:AP113,AP113)-1,"")</f>
        <v>188</v>
      </c>
      <c r="AK113" s="165">
        <v>11</v>
      </c>
      <c r="AL113" t="s" s="164">
        <v>605</v>
      </c>
      <c r="AM113" t="s" s="164">
        <v>706</v>
      </c>
      <c r="AN113" t="s" s="164">
        <v>44</v>
      </c>
      <c r="AO113" s="165">
        <v>12</v>
      </c>
      <c r="AP113" s="166">
        <v>22.563065964479</v>
      </c>
      <c r="AQ113" s="162"/>
    </row>
    <row r="114" ht="13.75" customHeight="1">
      <c r="A114" s="53"/>
      <c r="B114" s="18"/>
      <c r="C114" s="18"/>
      <c r="D114" s="18"/>
      <c r="E114" s="18"/>
      <c r="F114" s="18"/>
      <c r="G114" s="97"/>
      <c r="H114" t="s" s="32">
        <f>_xlfn.IFERROR(RANK(M114:M114,M3:M177)+COUNTIF($M$3:M114,M114)-1,"")</f>
      </c>
      <c r="I114" s="163">
        <v>112</v>
      </c>
      <c r="J114" s="168"/>
      <c r="K114" s="168"/>
      <c r="L114" s="168"/>
      <c r="M114" s="42"/>
      <c r="N114" s="44"/>
      <c r="O114" s="163">
        <f>_xlfn.IFERROR(RANK(T114:T114,T3:T227)+COUNTIF($T$3:T114,T114)-1,"")</f>
        <v>152</v>
      </c>
      <c r="P114" s="163">
        <v>112</v>
      </c>
      <c r="Q114" t="s" s="32">
        <v>448</v>
      </c>
      <c r="R114" t="s" s="32">
        <v>39</v>
      </c>
      <c r="S114" s="163">
        <v>6</v>
      </c>
      <c r="T114" s="42">
        <v>14.6794690506031</v>
      </c>
      <c r="U114" s="51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67"/>
      <c r="AI114" t="s" s="164">
        <v>381</v>
      </c>
      <c r="AJ114" s="165">
        <f>_xlfn.IFERROR(RANK(AP114:AP114,AP3:AP327)+COUNTIF($AP$3:AP114,AP114)-1,"")</f>
        <v>38</v>
      </c>
      <c r="AK114" s="165">
        <v>12</v>
      </c>
      <c r="AL114" t="s" s="164">
        <v>180</v>
      </c>
      <c r="AM114" t="s" s="164">
        <v>707</v>
      </c>
      <c r="AN114" t="s" s="164">
        <v>35</v>
      </c>
      <c r="AO114" s="165">
        <v>14</v>
      </c>
      <c r="AP114" s="166">
        <v>176.120765601831</v>
      </c>
      <c r="AQ114" s="162"/>
    </row>
    <row r="115" ht="13.75" customHeight="1">
      <c r="A115" s="53"/>
      <c r="B115" s="18"/>
      <c r="C115" s="18"/>
      <c r="D115" s="18"/>
      <c r="E115" s="18"/>
      <c r="F115" s="18"/>
      <c r="G115" s="97"/>
      <c r="H115" t="s" s="32">
        <f>_xlfn.IFERROR(RANK(M115:M115,M3:M177)+COUNTIF($M$3:M115,M115)-1,"")</f>
      </c>
      <c r="I115" s="163">
        <v>113</v>
      </c>
      <c r="J115" s="168"/>
      <c r="K115" s="168"/>
      <c r="L115" s="168"/>
      <c r="M115" s="42"/>
      <c r="N115" s="44"/>
      <c r="O115" s="163">
        <f>_xlfn.IFERROR(RANK(T115:T115,T3:T227)+COUNTIF($T$3:T115,T115)-1,"")</f>
        <v>97</v>
      </c>
      <c r="P115" s="163">
        <v>113</v>
      </c>
      <c r="Q115" t="s" s="32">
        <v>328</v>
      </c>
      <c r="R115" t="s" s="32">
        <v>39</v>
      </c>
      <c r="S115" s="163">
        <v>6</v>
      </c>
      <c r="T115" s="42">
        <v>64.716988902048</v>
      </c>
      <c r="U115" s="51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67"/>
      <c r="AI115" t="s" s="164">
        <v>381</v>
      </c>
      <c r="AJ115" s="165">
        <f>_xlfn.IFERROR(RANK(AP115:AP115,AP3:AP327)+COUNTIF($AP$3:AP115,AP115)-1,"")</f>
        <v>90</v>
      </c>
      <c r="AK115" s="165">
        <v>13</v>
      </c>
      <c r="AL115" t="s" s="164">
        <v>295</v>
      </c>
      <c r="AM115" t="s" s="164">
        <v>708</v>
      </c>
      <c r="AN115" t="s" s="164">
        <v>35</v>
      </c>
      <c r="AO115" s="165">
        <v>14</v>
      </c>
      <c r="AP115" s="166">
        <v>104.436804871034</v>
      </c>
      <c r="AQ115" s="162"/>
    </row>
    <row r="116" ht="13.75" customHeight="1">
      <c r="A116" s="53"/>
      <c r="B116" s="18"/>
      <c r="C116" s="18"/>
      <c r="D116" s="18"/>
      <c r="E116" s="18"/>
      <c r="F116" s="18"/>
      <c r="G116" s="97"/>
      <c r="H116" t="s" s="32">
        <f>_xlfn.IFERROR(RANK(M116:M116,M3:M177)+COUNTIF($M$3:M116,M116)-1,"")</f>
      </c>
      <c r="I116" s="163">
        <v>114</v>
      </c>
      <c r="J116" s="168"/>
      <c r="K116" s="168"/>
      <c r="L116" s="168"/>
      <c r="M116" s="42"/>
      <c r="N116" s="44"/>
      <c r="O116" s="163">
        <f>_xlfn.IFERROR(RANK(T116:T116,T3:T227)+COUNTIF($T$3:T116,T116)-1,"")</f>
        <v>64</v>
      </c>
      <c r="P116" s="163">
        <v>114</v>
      </c>
      <c r="Q116" t="s" s="32">
        <v>451</v>
      </c>
      <c r="R116" t="s" s="32">
        <v>102</v>
      </c>
      <c r="S116" s="163">
        <v>14</v>
      </c>
      <c r="T116" s="42">
        <v>127.436423173920</v>
      </c>
      <c r="U116" s="51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67"/>
      <c r="AI116" t="s" s="164">
        <v>381</v>
      </c>
      <c r="AJ116" s="165">
        <f>_xlfn.IFERROR(RANK(AP116:AP116,AP3:AP327)+COUNTIF($AP$3:AP116,AP116)-1,"")</f>
        <v>109</v>
      </c>
      <c r="AK116" s="165">
        <v>14</v>
      </c>
      <c r="AL116" t="s" s="164">
        <v>336</v>
      </c>
      <c r="AM116" t="s" s="164">
        <v>709</v>
      </c>
      <c r="AN116" t="s" s="164">
        <v>35</v>
      </c>
      <c r="AO116" s="165">
        <v>14</v>
      </c>
      <c r="AP116" s="166">
        <v>88.3442675544038</v>
      </c>
      <c r="AQ116" s="162"/>
    </row>
    <row r="117" ht="13.75" customHeight="1">
      <c r="A117" s="53"/>
      <c r="B117" s="18"/>
      <c r="C117" s="18"/>
      <c r="D117" s="18"/>
      <c r="E117" s="18"/>
      <c r="F117" s="18"/>
      <c r="G117" s="97"/>
      <c r="H117" t="s" s="32">
        <f>_xlfn.IFERROR(RANK(M117:M117,M3:M177)+COUNTIF($M$3:M117,M117)-1,"")</f>
      </c>
      <c r="I117" s="163">
        <v>115</v>
      </c>
      <c r="J117" s="168"/>
      <c r="K117" s="168"/>
      <c r="L117" s="168"/>
      <c r="M117" s="42"/>
      <c r="N117" s="44"/>
      <c r="O117" s="163">
        <f>_xlfn.IFERROR(RANK(T117:T117,T3:T227)+COUNTIF($T$3:T117,T117)-1,"")</f>
        <v>95</v>
      </c>
      <c r="P117" s="163">
        <v>115</v>
      </c>
      <c r="Q117" t="s" s="32">
        <v>323</v>
      </c>
      <c r="R117" t="s" s="32">
        <v>102</v>
      </c>
      <c r="S117" s="163">
        <v>14</v>
      </c>
      <c r="T117" s="42">
        <v>70.6998400833872</v>
      </c>
      <c r="U117" s="51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67"/>
      <c r="AI117" t="s" s="164">
        <v>381</v>
      </c>
      <c r="AJ117" s="165">
        <f>_xlfn.IFERROR(RANK(AP117:AP117,AP3:AP327)+COUNTIF($AP$3:AP117,AP117)-1,"")</f>
        <v>207</v>
      </c>
      <c r="AK117" s="165">
        <v>15</v>
      </c>
      <c r="AL117" t="s" s="164">
        <v>614</v>
      </c>
      <c r="AM117" t="s" s="164">
        <v>710</v>
      </c>
      <c r="AN117" t="s" s="164">
        <v>35</v>
      </c>
      <c r="AO117" s="165">
        <v>14</v>
      </c>
      <c r="AP117" s="166">
        <v>16.8256985127975</v>
      </c>
      <c r="AQ117" s="162"/>
    </row>
    <row r="118" ht="13.75" customHeight="1">
      <c r="A118" s="53"/>
      <c r="B118" s="18"/>
      <c r="C118" s="18"/>
      <c r="D118" s="18"/>
      <c r="E118" s="18"/>
      <c r="F118" s="18"/>
      <c r="G118" s="97"/>
      <c r="H118" t="s" s="32">
        <f>_xlfn.IFERROR(RANK(M118:M118,M3:M177)+COUNTIF($M$3:M118,M118)-1,"")</f>
      </c>
      <c r="I118" s="163">
        <v>116</v>
      </c>
      <c r="J118" s="168"/>
      <c r="K118" s="168"/>
      <c r="L118" s="168"/>
      <c r="M118" s="42"/>
      <c r="N118" s="44"/>
      <c r="O118" s="163">
        <f>_xlfn.IFERROR(RANK(T118:T118,T3:T227)+COUNTIF($T$3:T118,T118)-1,"")</f>
        <v>86</v>
      </c>
      <c r="P118" s="163">
        <v>116</v>
      </c>
      <c r="Q118" t="s" s="32">
        <v>289</v>
      </c>
      <c r="R118" t="s" s="32">
        <v>102</v>
      </c>
      <c r="S118" s="163">
        <v>14</v>
      </c>
      <c r="T118" s="42">
        <v>92.52014705507391</v>
      </c>
      <c r="U118" s="51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67"/>
      <c r="AI118" t="s" s="164">
        <v>381</v>
      </c>
      <c r="AJ118" s="165">
        <f>_xlfn.IFERROR(RANK(AP118:AP118,AP3:AP327)+COUNTIF($AP$3:AP118,AP118)-1,"")</f>
        <v>166</v>
      </c>
      <c r="AK118" s="165">
        <v>16</v>
      </c>
      <c r="AL118" t="s" s="164">
        <v>351</v>
      </c>
      <c r="AM118" t="s" s="164">
        <v>711</v>
      </c>
      <c r="AN118" t="s" s="164">
        <v>35</v>
      </c>
      <c r="AO118" s="165">
        <v>14</v>
      </c>
      <c r="AP118" s="166">
        <v>33.7141694419459</v>
      </c>
      <c r="AQ118" s="162"/>
    </row>
    <row r="119" ht="13.75" customHeight="1">
      <c r="A119" s="53"/>
      <c r="B119" s="18"/>
      <c r="C119" s="18"/>
      <c r="D119" s="18"/>
      <c r="E119" s="18"/>
      <c r="F119" s="18"/>
      <c r="G119" s="97"/>
      <c r="H119" t="s" s="32">
        <f>_xlfn.IFERROR(RANK(M119:M119,M3:M177)+COUNTIF($M$3:M119,M119)-1,"")</f>
      </c>
      <c r="I119" s="163">
        <v>117</v>
      </c>
      <c r="J119" s="168"/>
      <c r="K119" s="168"/>
      <c r="L119" s="168"/>
      <c r="M119" s="42"/>
      <c r="N119" s="44"/>
      <c r="O119" s="163">
        <f>_xlfn.IFERROR(RANK(T119:T119,T3:T227)+COUNTIF($T$3:T119,T119)-1,"")</f>
        <v>100</v>
      </c>
      <c r="P119" s="163">
        <v>117</v>
      </c>
      <c r="Q119" t="s" s="32">
        <v>321</v>
      </c>
      <c r="R119" t="s" s="32">
        <v>102</v>
      </c>
      <c r="S119" s="163">
        <v>14</v>
      </c>
      <c r="T119" s="42">
        <v>63.0877016835296</v>
      </c>
      <c r="U119" s="51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67"/>
      <c r="AI119" t="s" s="164">
        <v>381</v>
      </c>
      <c r="AJ119" s="165">
        <f>_xlfn.IFERROR(RANK(AP119:AP119,AP3:AP327)+COUNTIF($AP$3:AP119,AP119)-1,"")</f>
        <v>65</v>
      </c>
      <c r="AK119" s="165">
        <v>17</v>
      </c>
      <c r="AL119" t="s" s="164">
        <v>241</v>
      </c>
      <c r="AM119" t="s" s="164">
        <v>712</v>
      </c>
      <c r="AN119" t="s" s="164">
        <v>27</v>
      </c>
      <c r="AO119" s="165">
        <v>12</v>
      </c>
      <c r="AP119" s="166">
        <v>147.771409435651</v>
      </c>
      <c r="AQ119" s="162"/>
    </row>
    <row r="120" ht="13.75" customHeight="1">
      <c r="A120" s="53"/>
      <c r="B120" s="18"/>
      <c r="C120" s="18"/>
      <c r="D120" s="18"/>
      <c r="E120" s="18"/>
      <c r="F120" s="18"/>
      <c r="G120" s="97"/>
      <c r="H120" t="s" s="32">
        <f>_xlfn.IFERROR(RANK(M120:M120,M3:M177)+COUNTIF($M$3:M120,M120)-1,"")</f>
      </c>
      <c r="I120" s="163">
        <v>118</v>
      </c>
      <c r="J120" s="168"/>
      <c r="K120" s="168"/>
      <c r="L120" s="168"/>
      <c r="M120" s="42"/>
      <c r="N120" s="44"/>
      <c r="O120" s="163">
        <f>_xlfn.IFERROR(RANK(T120:T120,T3:T227)+COUNTIF($T$3:T120,T120)-1,"")</f>
        <v>145</v>
      </c>
      <c r="P120" s="163">
        <v>118</v>
      </c>
      <c r="Q120" t="s" s="32">
        <v>341</v>
      </c>
      <c r="R120" t="s" s="32">
        <v>102</v>
      </c>
      <c r="S120" s="163">
        <v>14</v>
      </c>
      <c r="T120" s="42">
        <v>16.6602638984141</v>
      </c>
      <c r="U120" s="5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67"/>
      <c r="AI120" t="s" s="164">
        <v>381</v>
      </c>
      <c r="AJ120" s="165">
        <f>_xlfn.IFERROR(RANK(AP120:AP120,AP3:AP327)+COUNTIF($AP$3:AP120,AP120)-1,"")</f>
        <v>62</v>
      </c>
      <c r="AK120" s="165">
        <v>18</v>
      </c>
      <c r="AL120" t="s" s="164">
        <v>253</v>
      </c>
      <c r="AM120" t="s" s="164">
        <v>713</v>
      </c>
      <c r="AN120" t="s" s="164">
        <v>27</v>
      </c>
      <c r="AO120" s="165">
        <v>12</v>
      </c>
      <c r="AP120" s="166">
        <v>152.299737045312</v>
      </c>
      <c r="AQ120" s="162"/>
    </row>
    <row r="121" ht="13.75" customHeight="1">
      <c r="A121" s="53"/>
      <c r="B121" s="18"/>
      <c r="C121" s="18"/>
      <c r="D121" s="18"/>
      <c r="E121" s="18"/>
      <c r="F121" s="18"/>
      <c r="G121" s="97"/>
      <c r="H121" t="s" s="32">
        <f>_xlfn.IFERROR(RANK(M121:M121,M3:M177)+COUNTIF($M$3:M121,M121)-1,"")</f>
      </c>
      <c r="I121" s="163">
        <v>119</v>
      </c>
      <c r="J121" s="168"/>
      <c r="K121" s="168"/>
      <c r="L121" s="168"/>
      <c r="M121" s="42"/>
      <c r="N121" s="44"/>
      <c r="O121" s="163">
        <f>_xlfn.IFERROR(RANK(T121:T121,T3:T227)+COUNTIF($T$3:T121,T121)-1,"")</f>
        <v>85</v>
      </c>
      <c r="P121" s="163">
        <v>119</v>
      </c>
      <c r="Q121" t="s" s="32">
        <v>319</v>
      </c>
      <c r="R121" t="s" s="32">
        <v>102</v>
      </c>
      <c r="S121" s="163">
        <v>14</v>
      </c>
      <c r="T121" s="42">
        <v>93.98502611210731</v>
      </c>
      <c r="U121" s="51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67"/>
      <c r="AI121" t="s" s="164">
        <v>381</v>
      </c>
      <c r="AJ121" s="165">
        <f>_xlfn.IFERROR(RANK(AP121:AP121,AP3:AP327)+COUNTIF($AP$3:AP121,AP121)-1,"")</f>
        <v>37</v>
      </c>
      <c r="AK121" s="165">
        <v>19</v>
      </c>
      <c r="AL121" t="s" s="164">
        <v>223</v>
      </c>
      <c r="AM121" t="s" s="164">
        <v>714</v>
      </c>
      <c r="AN121" t="s" s="164">
        <v>27</v>
      </c>
      <c r="AO121" s="165">
        <v>12</v>
      </c>
      <c r="AP121" s="166">
        <v>177.324196033797</v>
      </c>
      <c r="AQ121" s="162"/>
    </row>
    <row r="122" ht="13.75" customHeight="1">
      <c r="A122" s="53"/>
      <c r="B122" s="18"/>
      <c r="C122" s="18"/>
      <c r="D122" s="18"/>
      <c r="E122" s="18"/>
      <c r="F122" s="18"/>
      <c r="G122" s="97"/>
      <c r="H122" t="s" s="32">
        <f>_xlfn.IFERROR(RANK(M122:M122,M3:M177)+COUNTIF($M$3:M122,M122)-1,"")</f>
      </c>
      <c r="I122" s="163">
        <v>120</v>
      </c>
      <c r="J122" s="168"/>
      <c r="K122" s="168"/>
      <c r="L122" s="168"/>
      <c r="M122" s="42"/>
      <c r="N122" s="44"/>
      <c r="O122" s="163">
        <f>_xlfn.IFERROR(RANK(T122:T122,T3:T227)+COUNTIF($T$3:T122,T122)-1,"")</f>
        <v>24</v>
      </c>
      <c r="P122" s="163">
        <v>120</v>
      </c>
      <c r="Q122" t="s" s="32">
        <v>114</v>
      </c>
      <c r="R122" t="s" s="32">
        <v>97</v>
      </c>
      <c r="S122" s="163">
        <v>12</v>
      </c>
      <c r="T122" s="42">
        <v>191.514723090809</v>
      </c>
      <c r="U122" s="51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67"/>
      <c r="AI122" t="s" s="164">
        <v>381</v>
      </c>
      <c r="AJ122" s="165">
        <f>_xlfn.IFERROR(RANK(AP122:AP122,AP3:AP327)+COUNTIF($AP$3:AP122,AP122)-1,"")</f>
        <v>161</v>
      </c>
      <c r="AK122" s="165">
        <v>20</v>
      </c>
      <c r="AL122" t="s" s="164">
        <v>355</v>
      </c>
      <c r="AM122" t="s" s="164">
        <v>715</v>
      </c>
      <c r="AN122" t="s" s="164">
        <v>27</v>
      </c>
      <c r="AO122" s="165">
        <v>12</v>
      </c>
      <c r="AP122" s="166">
        <v>38.9478016703037</v>
      </c>
      <c r="AQ122" s="162"/>
    </row>
    <row r="123" ht="13.75" customHeight="1">
      <c r="A123" s="53"/>
      <c r="B123" s="18"/>
      <c r="C123" s="18"/>
      <c r="D123" s="18"/>
      <c r="E123" s="18"/>
      <c r="F123" s="18"/>
      <c r="G123" s="97"/>
      <c r="H123" t="s" s="32">
        <f>_xlfn.IFERROR(RANK(M123:M123,M3:M177)+COUNTIF($M$3:M123,M123)-1,"")</f>
      </c>
      <c r="I123" s="163">
        <v>121</v>
      </c>
      <c r="J123" s="168"/>
      <c r="K123" s="168"/>
      <c r="L123" s="168"/>
      <c r="M123" s="42"/>
      <c r="N123" s="44"/>
      <c r="O123" s="163">
        <f>_xlfn.IFERROR(RANK(T123:T123,T3:T227)+COUNTIF($T$3:T123,T123)-1,"")</f>
        <v>58</v>
      </c>
      <c r="P123" s="163">
        <v>121</v>
      </c>
      <c r="Q123" t="s" s="32">
        <v>257</v>
      </c>
      <c r="R123" t="s" s="32">
        <v>97</v>
      </c>
      <c r="S123" s="163">
        <v>12</v>
      </c>
      <c r="T123" s="42">
        <v>146.610733003602</v>
      </c>
      <c r="U123" s="51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67"/>
      <c r="AI123" t="s" s="164">
        <v>381</v>
      </c>
      <c r="AJ123" s="165">
        <f>_xlfn.IFERROR(RANK(AP123:AP123,AP3:AP327)+COUNTIF($AP$3:AP123,AP123)-1,"")</f>
        <v>225</v>
      </c>
      <c r="AK123" s="165">
        <v>21</v>
      </c>
      <c r="AL123" t="s" s="164">
        <v>625</v>
      </c>
      <c r="AM123" t="s" s="164">
        <v>716</v>
      </c>
      <c r="AN123" t="s" s="164">
        <v>27</v>
      </c>
      <c r="AO123" s="165">
        <v>12</v>
      </c>
      <c r="AP123" s="166">
        <v>11.451657861504</v>
      </c>
      <c r="AQ123" s="162"/>
    </row>
    <row r="124" ht="13.75" customHeight="1">
      <c r="A124" s="53"/>
      <c r="B124" s="18"/>
      <c r="C124" s="18"/>
      <c r="D124" s="18"/>
      <c r="E124" s="18"/>
      <c r="F124" s="18"/>
      <c r="G124" s="97"/>
      <c r="H124" t="s" s="32">
        <f>_xlfn.IFERROR(RANK(M124:M124,M3:M177)+COUNTIF($M$3:M124,M124)-1,"")</f>
      </c>
      <c r="I124" s="163">
        <v>122</v>
      </c>
      <c r="J124" s="168"/>
      <c r="K124" s="168"/>
      <c r="L124" s="168"/>
      <c r="M124" s="42"/>
      <c r="N124" s="44"/>
      <c r="O124" s="163">
        <f>_xlfn.IFERROR(RANK(T124:T124,T3:T227)+COUNTIF($T$3:T124,T124)-1,"")</f>
        <v>99</v>
      </c>
      <c r="P124" s="163">
        <v>122</v>
      </c>
      <c r="Q124" t="s" s="32">
        <v>342</v>
      </c>
      <c r="R124" t="s" s="32">
        <v>97</v>
      </c>
      <c r="S124" s="163">
        <v>12</v>
      </c>
      <c r="T124" s="42">
        <v>63.1352956874973</v>
      </c>
      <c r="U124" s="51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67"/>
      <c r="AI124" t="s" s="164">
        <v>381</v>
      </c>
      <c r="AJ124" s="165">
        <f>_xlfn.IFERROR(RANK(AP124:AP124,AP3:AP327)+COUNTIF($AP$3:AP124,AP124)-1,"")</f>
        <v>42</v>
      </c>
      <c r="AK124" s="165">
        <v>22</v>
      </c>
      <c r="AL124" t="s" s="164">
        <v>168</v>
      </c>
      <c r="AM124" t="s" s="164">
        <v>717</v>
      </c>
      <c r="AN124" t="s" s="164">
        <v>145</v>
      </c>
      <c r="AO124" s="165">
        <v>11</v>
      </c>
      <c r="AP124" s="166">
        <v>171.490628209824</v>
      </c>
      <c r="AQ124" s="162"/>
    </row>
    <row r="125" ht="13.75" customHeight="1">
      <c r="A125" s="53"/>
      <c r="B125" s="18"/>
      <c r="C125" s="18"/>
      <c r="D125" s="18"/>
      <c r="E125" s="18"/>
      <c r="F125" s="18"/>
      <c r="G125" s="97"/>
      <c r="H125" t="s" s="32">
        <f>_xlfn.IFERROR(RANK(M125:M125,M3:M177)+COUNTIF($M$3:M125,M125)-1,"")</f>
      </c>
      <c r="I125" s="163">
        <v>123</v>
      </c>
      <c r="J125" s="168"/>
      <c r="K125" s="168"/>
      <c r="L125" s="168"/>
      <c r="M125" s="42"/>
      <c r="N125" s="44"/>
      <c r="O125" s="163">
        <f>_xlfn.IFERROR(RANK(T125:T125,T3:T227)+COUNTIF($T$3:T125,T125)-1,"")</f>
        <v>111</v>
      </c>
      <c r="P125" s="163">
        <v>123</v>
      </c>
      <c r="Q125" t="s" s="32">
        <v>346</v>
      </c>
      <c r="R125" t="s" s="32">
        <v>97</v>
      </c>
      <c r="S125" s="163">
        <v>12</v>
      </c>
      <c r="T125" s="42">
        <v>45.7897664702405</v>
      </c>
      <c r="U125" s="51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67"/>
      <c r="AI125" t="s" s="164">
        <v>381</v>
      </c>
      <c r="AJ125" s="165">
        <f>_xlfn.IFERROR(RANK(AP125:AP125,AP3:AP327)+COUNTIF($AP$3:AP125,AP125)-1,"")</f>
        <v>77</v>
      </c>
      <c r="AK125" s="165">
        <v>23</v>
      </c>
      <c r="AL125" t="s" s="164">
        <v>291</v>
      </c>
      <c r="AM125" t="s" s="164">
        <v>718</v>
      </c>
      <c r="AN125" t="s" s="164">
        <v>145</v>
      </c>
      <c r="AO125" s="165">
        <v>11</v>
      </c>
      <c r="AP125" s="166">
        <v>126.214416057361</v>
      </c>
      <c r="AQ125" s="162"/>
    </row>
    <row r="126" ht="13.75" customHeight="1">
      <c r="A126" s="53"/>
      <c r="B126" s="18"/>
      <c r="C126" s="18"/>
      <c r="D126" s="18"/>
      <c r="E126" s="18"/>
      <c r="F126" s="18"/>
      <c r="G126" s="97"/>
      <c r="H126" t="s" s="32">
        <f>_xlfn.IFERROR(RANK(M126:M126,M3:M177)+COUNTIF($M$3:M126,M126)-1,"")</f>
      </c>
      <c r="I126" s="163">
        <v>124</v>
      </c>
      <c r="J126" s="168"/>
      <c r="K126" s="168"/>
      <c r="L126" s="168"/>
      <c r="M126" s="42"/>
      <c r="N126" s="44"/>
      <c r="O126" s="163">
        <f>_xlfn.IFERROR(RANK(T126:T126,T3:T227)+COUNTIF($T$3:T126,T126)-1,"")</f>
        <v>141</v>
      </c>
      <c r="P126" s="163">
        <v>124</v>
      </c>
      <c r="Q126" t="s" s="32">
        <v>454</v>
      </c>
      <c r="R126" t="s" s="32">
        <v>97</v>
      </c>
      <c r="S126" s="163">
        <v>12</v>
      </c>
      <c r="T126" s="42">
        <v>19.2391122644554</v>
      </c>
      <c r="U126" s="51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67"/>
      <c r="AI126" t="s" s="164">
        <v>381</v>
      </c>
      <c r="AJ126" s="165">
        <f>_xlfn.IFERROR(RANK(AP126:AP126,AP3:AP327)+COUNTIF($AP$3:AP126,AP126)-1,"")</f>
        <v>72</v>
      </c>
      <c r="AK126" s="165">
        <v>24</v>
      </c>
      <c r="AL126" t="s" s="164">
        <v>275</v>
      </c>
      <c r="AM126" t="s" s="164">
        <v>719</v>
      </c>
      <c r="AN126" t="s" s="164">
        <v>145</v>
      </c>
      <c r="AO126" s="165">
        <v>11</v>
      </c>
      <c r="AP126" s="166">
        <v>136.734991701731</v>
      </c>
      <c r="AQ126" s="162"/>
    </row>
    <row r="127" ht="13.75" customHeight="1">
      <c r="A127" s="53"/>
      <c r="B127" s="18"/>
      <c r="C127" s="18"/>
      <c r="D127" s="18"/>
      <c r="E127" s="18"/>
      <c r="F127" s="18"/>
      <c r="G127" s="97"/>
      <c r="H127" t="s" s="32">
        <f>_xlfn.IFERROR(RANK(M127:M127,M3:M177)+COUNTIF($M$3:M127,M127)-1,"")</f>
      </c>
      <c r="I127" s="163">
        <v>125</v>
      </c>
      <c r="J127" s="168"/>
      <c r="K127" s="168"/>
      <c r="L127" s="168"/>
      <c r="M127" s="42"/>
      <c r="N127" s="44"/>
      <c r="O127" s="163">
        <f>_xlfn.IFERROR(RANK(T127:T127,T3:T227)+COUNTIF($T$3:T127,T127)-1,"")</f>
        <v>174</v>
      </c>
      <c r="P127" s="163">
        <v>125</v>
      </c>
      <c r="Q127" t="s" s="32">
        <v>455</v>
      </c>
      <c r="R127" t="s" s="32">
        <v>97</v>
      </c>
      <c r="S127" s="163">
        <v>12</v>
      </c>
      <c r="T127" s="42">
        <v>6.73218707221445</v>
      </c>
      <c r="U127" s="51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67"/>
      <c r="AI127" t="s" s="164">
        <v>381</v>
      </c>
      <c r="AJ127" s="165">
        <f>_xlfn.IFERROR(RANK(AP127:AP127,AP3:AP327)+COUNTIF($AP$3:AP127,AP127)-1,"")</f>
        <v>137</v>
      </c>
      <c r="AK127" s="165">
        <v>25</v>
      </c>
      <c r="AL127" t="s" s="164">
        <v>338</v>
      </c>
      <c r="AM127" t="s" s="164">
        <v>720</v>
      </c>
      <c r="AN127" t="s" s="164">
        <v>145</v>
      </c>
      <c r="AO127" s="165">
        <v>11</v>
      </c>
      <c r="AP127" s="166">
        <v>58.7484447690888</v>
      </c>
      <c r="AQ127" s="162"/>
    </row>
    <row r="128" ht="13.75" customHeight="1">
      <c r="A128" s="53"/>
      <c r="B128" s="18"/>
      <c r="C128" s="18"/>
      <c r="D128" s="18"/>
      <c r="E128" s="18"/>
      <c r="F128" s="18"/>
      <c r="G128" s="97"/>
      <c r="H128" t="s" s="32">
        <f>_xlfn.IFERROR(RANK(M128:M128,M3:M177)+COUNTIF($M$3:M128,M128)-1,"")</f>
      </c>
      <c r="I128" s="163">
        <v>126</v>
      </c>
      <c r="J128" s="168"/>
      <c r="K128" s="168"/>
      <c r="L128" s="168"/>
      <c r="M128" s="42"/>
      <c r="N128" s="44"/>
      <c r="O128" s="163">
        <f>_xlfn.IFERROR(RANK(T128:T128,T3:T227)+COUNTIF($T$3:T128,T128)-1,"")</f>
        <v>26</v>
      </c>
      <c r="P128" s="163">
        <v>126</v>
      </c>
      <c r="Q128" t="s" s="32">
        <v>155</v>
      </c>
      <c r="R128" t="s" s="32">
        <v>156</v>
      </c>
      <c r="S128" s="163">
        <v>11</v>
      </c>
      <c r="T128" s="42">
        <v>188.235038740573</v>
      </c>
      <c r="U128" s="51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67"/>
      <c r="AI128" t="s" s="164">
        <v>381</v>
      </c>
      <c r="AJ128" s="165">
        <f>_xlfn.IFERROR(RANK(AP128:AP128,AP3:AP327)+COUNTIF($AP$3:AP128,AP128)-1,"")</f>
        <v>187</v>
      </c>
      <c r="AK128" s="165">
        <v>26</v>
      </c>
      <c r="AL128" t="s" s="164">
        <v>633</v>
      </c>
      <c r="AM128" t="s" s="164">
        <v>721</v>
      </c>
      <c r="AN128" t="s" s="164">
        <v>145</v>
      </c>
      <c r="AO128" s="165">
        <v>11</v>
      </c>
      <c r="AP128" s="166">
        <v>22.8383992366884</v>
      </c>
      <c r="AQ128" s="162"/>
    </row>
    <row r="129" ht="13.75" customHeight="1">
      <c r="A129" s="53"/>
      <c r="B129" s="18"/>
      <c r="C129" s="18"/>
      <c r="D129" s="18"/>
      <c r="E129" s="18"/>
      <c r="F129" s="18"/>
      <c r="G129" s="97"/>
      <c r="H129" t="s" s="32">
        <f>_xlfn.IFERROR(RANK(M129:M129,M3:M177)+COUNTIF($M$3:M129,M129)-1,"")</f>
      </c>
      <c r="I129" s="163">
        <v>127</v>
      </c>
      <c r="J129" s="168"/>
      <c r="K129" s="168"/>
      <c r="L129" s="168"/>
      <c r="M129" s="42"/>
      <c r="N129" s="44"/>
      <c r="O129" s="163">
        <f>_xlfn.IFERROR(RANK(T129:T129,T3:T227)+COUNTIF($T$3:T129,T129)-1,"")</f>
        <v>66</v>
      </c>
      <c r="P129" s="163">
        <v>127</v>
      </c>
      <c r="Q129" t="s" s="32">
        <v>277</v>
      </c>
      <c r="R129" t="s" s="32">
        <v>156</v>
      </c>
      <c r="S129" s="163">
        <v>11</v>
      </c>
      <c r="T129" s="42">
        <v>125.381007158962</v>
      </c>
      <c r="U129" s="51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67"/>
      <c r="AI129" t="s" s="164">
        <v>381</v>
      </c>
      <c r="AJ129" s="165">
        <f>_xlfn.IFERROR(RANK(AP129:AP129,AP3:AP327)+COUNTIF($AP$3:AP129,AP129)-1,"")</f>
        <v>23</v>
      </c>
      <c r="AK129" s="165">
        <v>27</v>
      </c>
      <c r="AL129" t="s" s="164">
        <v>123</v>
      </c>
      <c r="AM129" t="s" s="164">
        <v>722</v>
      </c>
      <c r="AN129" t="s" s="164">
        <v>89</v>
      </c>
      <c r="AO129" s="165">
        <v>7</v>
      </c>
      <c r="AP129" s="166">
        <v>192.109397419285</v>
      </c>
      <c r="AQ129" s="162"/>
    </row>
    <row r="130" ht="13.75" customHeight="1">
      <c r="A130" s="53"/>
      <c r="B130" s="18"/>
      <c r="C130" s="18"/>
      <c r="D130" s="18"/>
      <c r="E130" s="18"/>
      <c r="F130" s="18"/>
      <c r="G130" s="97"/>
      <c r="H130" t="s" s="32">
        <f>_xlfn.IFERROR(RANK(M130:M130,M3:M177)+COUNTIF($M$3:M130,M130)-1,"")</f>
      </c>
      <c r="I130" s="163">
        <v>128</v>
      </c>
      <c r="J130" s="168"/>
      <c r="K130" s="168"/>
      <c r="L130" s="168"/>
      <c r="M130" s="42"/>
      <c r="N130" s="44"/>
      <c r="O130" s="163">
        <f>_xlfn.IFERROR(RANK(T130:T130,T3:T227)+COUNTIF($T$3:T130,T130)-1,"")</f>
        <v>83</v>
      </c>
      <c r="P130" s="163">
        <v>128</v>
      </c>
      <c r="Q130" t="s" s="32">
        <v>309</v>
      </c>
      <c r="R130" t="s" s="32">
        <v>156</v>
      </c>
      <c r="S130" s="163">
        <v>11</v>
      </c>
      <c r="T130" s="42">
        <v>99.733947802944</v>
      </c>
      <c r="U130" s="51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67"/>
      <c r="AI130" t="s" s="164">
        <v>381</v>
      </c>
      <c r="AJ130" s="165">
        <f>_xlfn.IFERROR(RANK(AP130:AP130,AP3:AP327)+COUNTIF($AP$3:AP130,AP130)-1,"")</f>
        <v>60</v>
      </c>
      <c r="AK130" s="165">
        <v>28</v>
      </c>
      <c r="AL130" t="s" s="164">
        <v>188</v>
      </c>
      <c r="AM130" t="s" s="164">
        <v>723</v>
      </c>
      <c r="AN130" t="s" s="164">
        <v>89</v>
      </c>
      <c r="AO130" s="165">
        <v>7</v>
      </c>
      <c r="AP130" s="166">
        <v>156.923098989354</v>
      </c>
      <c r="AQ130" s="162"/>
    </row>
    <row r="131" ht="13.75" customHeight="1">
      <c r="A131" s="53"/>
      <c r="B131" s="18"/>
      <c r="C131" s="18"/>
      <c r="D131" s="18"/>
      <c r="E131" s="18"/>
      <c r="F131" s="18"/>
      <c r="G131" s="97"/>
      <c r="H131" t="s" s="32">
        <f>_xlfn.IFERROR(RANK(M131:M131,M3:M177)+COUNTIF($M$3:M131,M131)-1,"")</f>
      </c>
      <c r="I131" s="163">
        <v>129</v>
      </c>
      <c r="J131" s="168"/>
      <c r="K131" s="168"/>
      <c r="L131" s="168"/>
      <c r="M131" s="42"/>
      <c r="N131" s="44"/>
      <c r="O131" s="163">
        <f>_xlfn.IFERROR(RANK(T131:T131,T3:T227)+COUNTIF($T$3:T131,T131)-1,"")</f>
        <v>90</v>
      </c>
      <c r="P131" s="163">
        <v>129</v>
      </c>
      <c r="Q131" t="s" s="32">
        <v>315</v>
      </c>
      <c r="R131" t="s" s="32">
        <v>156</v>
      </c>
      <c r="S131" s="163">
        <v>11</v>
      </c>
      <c r="T131" s="42">
        <v>78.84021276714429</v>
      </c>
      <c r="U131" s="51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67"/>
      <c r="AI131" t="s" s="164">
        <v>381</v>
      </c>
      <c r="AJ131" s="165">
        <f>_xlfn.IFERROR(RANK(AP131:AP131,AP3:AP327)+COUNTIF($AP$3:AP131,AP131)-1,"")</f>
        <v>64</v>
      </c>
      <c r="AK131" s="165">
        <v>29</v>
      </c>
      <c r="AL131" t="s" s="164">
        <v>217</v>
      </c>
      <c r="AM131" t="s" s="164">
        <v>724</v>
      </c>
      <c r="AN131" t="s" s="164">
        <v>89</v>
      </c>
      <c r="AO131" s="165">
        <v>7</v>
      </c>
      <c r="AP131" s="166">
        <v>151.039095678445</v>
      </c>
      <c r="AQ131" s="162"/>
    </row>
    <row r="132" ht="13.75" customHeight="1">
      <c r="A132" s="53"/>
      <c r="B132" s="18"/>
      <c r="C132" s="18"/>
      <c r="D132" s="18"/>
      <c r="E132" s="18"/>
      <c r="F132" s="18"/>
      <c r="G132" s="97"/>
      <c r="H132" t="s" s="32">
        <f>_xlfn.IFERROR(RANK(M132:M132,M3:M177)+COUNTIF($M$3:M132,M132)-1,"")</f>
      </c>
      <c r="I132" s="163">
        <v>130</v>
      </c>
      <c r="J132" s="168"/>
      <c r="K132" s="168"/>
      <c r="L132" s="168"/>
      <c r="M132" s="42"/>
      <c r="N132" s="44"/>
      <c r="O132" s="163">
        <f>_xlfn.IFERROR(RANK(T132:T132,T3:T227)+COUNTIF($T$3:T132,T132)-1,"")</f>
        <v>162</v>
      </c>
      <c r="P132" s="163">
        <v>130</v>
      </c>
      <c r="Q132" t="s" s="32">
        <v>458</v>
      </c>
      <c r="R132" t="s" s="32">
        <v>156</v>
      </c>
      <c r="S132" s="163">
        <v>11</v>
      </c>
      <c r="T132" s="42">
        <v>11.0287687299124</v>
      </c>
      <c r="U132" s="51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67"/>
      <c r="AI132" t="s" s="164">
        <v>381</v>
      </c>
      <c r="AJ132" s="165">
        <f>_xlfn.IFERROR(RANK(AP132:AP132,AP3:AP327)+COUNTIF($AP$3:AP132,AP132)-1,"")</f>
        <v>194</v>
      </c>
      <c r="AK132" s="165">
        <v>30</v>
      </c>
      <c r="AL132" t="s" s="164">
        <v>638</v>
      </c>
      <c r="AM132" t="s" s="164">
        <v>725</v>
      </c>
      <c r="AN132" t="s" s="164">
        <v>89</v>
      </c>
      <c r="AO132" s="165">
        <v>7</v>
      </c>
      <c r="AP132" s="166">
        <v>21.4095014788565</v>
      </c>
      <c r="AQ132" s="162"/>
    </row>
    <row r="133" ht="13.75" customHeight="1">
      <c r="A133" s="53"/>
      <c r="B133" s="18"/>
      <c r="C133" s="18"/>
      <c r="D133" s="18"/>
      <c r="E133" s="18"/>
      <c r="F133" s="18"/>
      <c r="G133" s="97"/>
      <c r="H133" t="s" s="32">
        <f>_xlfn.IFERROR(RANK(M133:M133,M3:M177)+COUNTIF($M$3:M133,M133)-1,"")</f>
      </c>
      <c r="I133" s="163">
        <v>131</v>
      </c>
      <c r="J133" s="168"/>
      <c r="K133" s="168"/>
      <c r="L133" s="168"/>
      <c r="M133" s="42"/>
      <c r="N133" s="44"/>
      <c r="O133" s="163">
        <f>_xlfn.IFERROR(RANK(T133:T133,T3:T227)+COUNTIF($T$3:T133,T133)-1,"")</f>
        <v>23</v>
      </c>
      <c r="P133" s="163">
        <v>131</v>
      </c>
      <c r="Q133" t="s" s="32">
        <v>91</v>
      </c>
      <c r="R133" t="s" s="32">
        <v>37</v>
      </c>
      <c r="S133" s="163">
        <v>12</v>
      </c>
      <c r="T133" s="42">
        <v>191.618406546802</v>
      </c>
      <c r="U133" s="51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67"/>
      <c r="AI133" t="s" s="164">
        <v>381</v>
      </c>
      <c r="AJ133" s="165">
        <f>_xlfn.IFERROR(RANK(AP133:AP133,AP3:AP327)+COUNTIF($AP$3:AP133,AP133)-1,"")</f>
        <v>218</v>
      </c>
      <c r="AK133" s="165">
        <v>31</v>
      </c>
      <c r="AL133" t="s" s="164">
        <v>640</v>
      </c>
      <c r="AM133" t="s" s="164">
        <v>726</v>
      </c>
      <c r="AN133" t="s" s="164">
        <v>89</v>
      </c>
      <c r="AO133" s="165">
        <v>7</v>
      </c>
      <c r="AP133" s="166">
        <v>14.476907333664</v>
      </c>
      <c r="AQ133" s="162"/>
    </row>
    <row r="134" ht="13.75" customHeight="1">
      <c r="A134" s="53"/>
      <c r="B134" s="18"/>
      <c r="C134" s="18"/>
      <c r="D134" s="18"/>
      <c r="E134" s="18"/>
      <c r="F134" s="18"/>
      <c r="G134" s="97"/>
      <c r="H134" t="s" s="32">
        <f>_xlfn.IFERROR(RANK(M134:M134,M3:M177)+COUNTIF($M$3:M134,M134)-1,"")</f>
      </c>
      <c r="I134" s="163">
        <v>132</v>
      </c>
      <c r="J134" s="168"/>
      <c r="K134" s="168"/>
      <c r="L134" s="168"/>
      <c r="M134" s="42"/>
      <c r="N134" s="44"/>
      <c r="O134" s="163">
        <f>_xlfn.IFERROR(RANK(T134:T134,T3:T227)+COUNTIF($T$3:T134,T134)-1,"")</f>
        <v>50</v>
      </c>
      <c r="P134" s="163">
        <v>132</v>
      </c>
      <c r="Q134" t="s" s="32">
        <v>220</v>
      </c>
      <c r="R134" t="s" s="32">
        <v>37</v>
      </c>
      <c r="S134" s="163">
        <v>12</v>
      </c>
      <c r="T134" s="42">
        <v>158.668430771308</v>
      </c>
      <c r="U134" s="51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67"/>
      <c r="AI134" t="s" s="164">
        <v>381</v>
      </c>
      <c r="AJ134" s="165">
        <f>_xlfn.IFERROR(RANK(AP134:AP134,AP3:AP327)+COUNTIF($AP$3:AP134,AP134)-1,"")</f>
        <v>4</v>
      </c>
      <c r="AK134" s="165">
        <v>32</v>
      </c>
      <c r="AL134" t="s" s="164">
        <v>49</v>
      </c>
      <c r="AM134" t="s" s="164">
        <v>727</v>
      </c>
      <c r="AN134" t="s" s="164">
        <v>50</v>
      </c>
      <c r="AO134" s="165">
        <v>12</v>
      </c>
      <c r="AP134" s="166">
        <v>242.692407089142</v>
      </c>
      <c r="AQ134" s="162"/>
    </row>
    <row r="135" ht="13.75" customHeight="1">
      <c r="A135" s="53"/>
      <c r="B135" s="18"/>
      <c r="C135" s="18"/>
      <c r="D135" s="18"/>
      <c r="E135" s="18"/>
      <c r="F135" s="18"/>
      <c r="G135" s="97"/>
      <c r="H135" t="s" s="32">
        <f>_xlfn.IFERROR(RANK(M135:M135,M3:M177)+COUNTIF($M$3:M135,M135)-1,"")</f>
      </c>
      <c r="I135" s="163">
        <v>133</v>
      </c>
      <c r="J135" s="168"/>
      <c r="K135" s="168"/>
      <c r="L135" s="168"/>
      <c r="M135" s="42"/>
      <c r="N135" s="44"/>
      <c r="O135" s="163">
        <f>_xlfn.IFERROR(RANK(T135:T135,T3:T227)+COUNTIF($T$3:T135,T135)-1,"")</f>
        <v>77</v>
      </c>
      <c r="P135" s="163">
        <v>133</v>
      </c>
      <c r="Q135" t="s" s="32">
        <v>311</v>
      </c>
      <c r="R135" t="s" s="32">
        <v>37</v>
      </c>
      <c r="S135" s="163">
        <v>12</v>
      </c>
      <c r="T135" s="42">
        <v>103.061461960529</v>
      </c>
      <c r="U135" s="51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67"/>
      <c r="AI135" t="s" s="164">
        <v>381</v>
      </c>
      <c r="AJ135" s="165">
        <f>_xlfn.IFERROR(RANK(AP135:AP135,AP3:AP327)+COUNTIF($AP$3:AP135,AP135)-1,"")</f>
        <v>15</v>
      </c>
      <c r="AK135" s="165">
        <v>33</v>
      </c>
      <c r="AL135" t="s" s="164">
        <v>142</v>
      </c>
      <c r="AM135" t="s" s="164">
        <v>728</v>
      </c>
      <c r="AN135" t="s" s="164">
        <v>50</v>
      </c>
      <c r="AO135" s="165">
        <v>12</v>
      </c>
      <c r="AP135" s="166">
        <v>204.307988945498</v>
      </c>
      <c r="AQ135" s="162"/>
    </row>
    <row r="136" ht="13.75" customHeight="1">
      <c r="A136" s="53"/>
      <c r="B136" s="18"/>
      <c r="C136" s="18"/>
      <c r="D136" s="18"/>
      <c r="E136" s="18"/>
      <c r="F136" s="18"/>
      <c r="G136" s="97"/>
      <c r="H136" t="s" s="32">
        <f>_xlfn.IFERROR(RANK(M136:M136,M3:M177)+COUNTIF($M$3:M136,M136)-1,"")</f>
      </c>
      <c r="I136" s="163">
        <v>134</v>
      </c>
      <c r="J136" s="168"/>
      <c r="K136" s="168"/>
      <c r="L136" s="168"/>
      <c r="M136" s="42"/>
      <c r="N136" s="44"/>
      <c r="O136" s="163">
        <f>_xlfn.IFERROR(RANK(T136:T136,T3:T227)+COUNTIF($T$3:T136,T136)-1,"")</f>
        <v>114</v>
      </c>
      <c r="P136" s="163">
        <v>134</v>
      </c>
      <c r="Q136" t="s" s="32">
        <v>350</v>
      </c>
      <c r="R136" t="s" s="32">
        <v>37</v>
      </c>
      <c r="S136" s="163">
        <v>12</v>
      </c>
      <c r="T136" s="42">
        <v>42.4603577135732</v>
      </c>
      <c r="U136" s="51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67"/>
      <c r="AI136" t="s" s="164">
        <v>381</v>
      </c>
      <c r="AJ136" s="165">
        <f>_xlfn.IFERROR(RANK(AP136:AP136,AP3:AP327)+COUNTIF($AP$3:AP136,AP136)-1,"")</f>
        <v>97</v>
      </c>
      <c r="AK136" s="165">
        <v>34</v>
      </c>
      <c r="AL136" t="s" s="164">
        <v>307</v>
      </c>
      <c r="AM136" t="s" s="164">
        <v>729</v>
      </c>
      <c r="AN136" t="s" s="164">
        <v>50</v>
      </c>
      <c r="AO136" s="165">
        <v>12</v>
      </c>
      <c r="AP136" s="166">
        <v>100.297110876561</v>
      </c>
      <c r="AQ136" s="162"/>
    </row>
    <row r="137" ht="13.75" customHeight="1">
      <c r="A137" s="53"/>
      <c r="B137" s="18"/>
      <c r="C137" s="18"/>
      <c r="D137" s="18"/>
      <c r="E137" s="18"/>
      <c r="F137" s="18"/>
      <c r="G137" s="97"/>
      <c r="H137" t="s" s="32">
        <f>_xlfn.IFERROR(RANK(M137:M137,M3:M177)+COUNTIF($M$3:M137,M137)-1,"")</f>
      </c>
      <c r="I137" s="163">
        <v>135</v>
      </c>
      <c r="J137" s="168"/>
      <c r="K137" s="168"/>
      <c r="L137" s="168"/>
      <c r="M137" s="42"/>
      <c r="N137" s="44"/>
      <c r="O137" s="163">
        <f>_xlfn.IFERROR(RANK(T137:T137,T3:T227)+COUNTIF($T$3:T137,T137)-1,"")</f>
        <v>143</v>
      </c>
      <c r="P137" s="163">
        <v>135</v>
      </c>
      <c r="Q137" t="s" s="32">
        <v>461</v>
      </c>
      <c r="R137" t="s" s="32">
        <v>37</v>
      </c>
      <c r="S137" s="163">
        <v>12</v>
      </c>
      <c r="T137" s="42">
        <v>17.4081127104461</v>
      </c>
      <c r="U137" s="51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67"/>
      <c r="AI137" t="s" s="164">
        <v>381</v>
      </c>
      <c r="AJ137" s="165">
        <f>_xlfn.IFERROR(RANK(AP137:AP137,AP3:AP327)+COUNTIF($AP$3:AP137,AP137)-1,"")</f>
        <v>96</v>
      </c>
      <c r="AK137" s="165">
        <v>35</v>
      </c>
      <c r="AL137" t="s" s="164">
        <v>273</v>
      </c>
      <c r="AM137" t="s" s="164">
        <v>730</v>
      </c>
      <c r="AN137" t="s" s="164">
        <v>50</v>
      </c>
      <c r="AO137" s="165">
        <v>12</v>
      </c>
      <c r="AP137" s="166">
        <v>100.654727193381</v>
      </c>
      <c r="AQ137" s="162"/>
    </row>
    <row r="138" ht="13.75" customHeight="1">
      <c r="A138" s="53"/>
      <c r="B138" s="18"/>
      <c r="C138" s="18"/>
      <c r="D138" s="18"/>
      <c r="E138" s="18"/>
      <c r="F138" s="18"/>
      <c r="G138" s="97"/>
      <c r="H138" t="s" s="32">
        <f>_xlfn.IFERROR(RANK(M138:M138,M3:M177)+COUNTIF($M$3:M138,M138)-1,"")</f>
      </c>
      <c r="I138" s="163">
        <v>136</v>
      </c>
      <c r="J138" s="168"/>
      <c r="K138" s="168"/>
      <c r="L138" s="168"/>
      <c r="M138" s="42"/>
      <c r="N138" s="44"/>
      <c r="O138" s="163">
        <f>_xlfn.IFERROR(RANK(T138:T138,T3:T227)+COUNTIF($T$3:T138,T138)-1,"")</f>
        <v>128</v>
      </c>
      <c r="P138" s="163">
        <v>136</v>
      </c>
      <c r="Q138" t="s" s="32">
        <v>462</v>
      </c>
      <c r="R138" t="s" s="32">
        <v>37</v>
      </c>
      <c r="S138" s="163">
        <v>12</v>
      </c>
      <c r="T138" s="42">
        <v>27.6289957090291</v>
      </c>
      <c r="U138" s="51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67"/>
      <c r="AI138" t="s" s="164">
        <v>381</v>
      </c>
      <c r="AJ138" s="165">
        <f>_xlfn.IFERROR(RANK(AP138:AP138,AP3:AP327)+COUNTIF($AP$3:AP138,AP138)-1,"")</f>
        <v>241</v>
      </c>
      <c r="AK138" s="165">
        <v>36</v>
      </c>
      <c r="AL138" t="s" s="164">
        <v>646</v>
      </c>
      <c r="AM138" t="s" s="164">
        <v>731</v>
      </c>
      <c r="AN138" t="s" s="164">
        <v>50</v>
      </c>
      <c r="AO138" s="165">
        <v>12</v>
      </c>
      <c r="AP138" s="166">
        <v>8.422085209187101</v>
      </c>
      <c r="AQ138" s="162"/>
    </row>
    <row r="139" ht="13.75" customHeight="1">
      <c r="A139" s="53"/>
      <c r="B139" s="18"/>
      <c r="C139" s="18"/>
      <c r="D139" s="18"/>
      <c r="E139" s="18"/>
      <c r="F139" s="18"/>
      <c r="G139" s="97"/>
      <c r="H139" t="s" s="32">
        <f>_xlfn.IFERROR(RANK(M139:M139,M3:M177)+COUNTIF($M$3:M139,M139)-1,"")</f>
      </c>
      <c r="I139" s="163">
        <v>137</v>
      </c>
      <c r="J139" s="168"/>
      <c r="K139" s="168"/>
      <c r="L139" s="168"/>
      <c r="M139" s="42"/>
      <c r="N139" s="44"/>
      <c r="O139" s="163">
        <f>_xlfn.IFERROR(RANK(T139:T139,T3:T227)+COUNTIF($T$3:T139,T139)-1,"")</f>
        <v>7</v>
      </c>
      <c r="P139" s="163">
        <v>137</v>
      </c>
      <c r="Q139" t="s" s="32">
        <v>62</v>
      </c>
      <c r="R139" t="s" s="32">
        <v>19</v>
      </c>
      <c r="S139" s="163">
        <v>5</v>
      </c>
      <c r="T139" s="42">
        <v>222.938154652631</v>
      </c>
      <c r="U139" s="51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67"/>
      <c r="AI139" t="s" s="164">
        <v>381</v>
      </c>
      <c r="AJ139" s="165">
        <f>_xlfn.IFERROR(RANK(AP139:AP139,AP3:AP327)+COUNTIF($AP$3:AP139,AP139)-1,"")</f>
        <v>30</v>
      </c>
      <c r="AK139" s="165">
        <v>37</v>
      </c>
      <c r="AL139" t="s" s="164">
        <v>172</v>
      </c>
      <c r="AM139" t="s" s="164">
        <v>732</v>
      </c>
      <c r="AN139" t="s" s="164">
        <v>87</v>
      </c>
      <c r="AO139" s="165">
        <v>10</v>
      </c>
      <c r="AP139" s="166">
        <v>183.56746716</v>
      </c>
      <c r="AQ139" s="162"/>
    </row>
    <row r="140" ht="13.75" customHeight="1">
      <c r="A140" s="53"/>
      <c r="B140" s="18"/>
      <c r="C140" s="18"/>
      <c r="D140" s="18"/>
      <c r="E140" s="18"/>
      <c r="F140" s="18"/>
      <c r="G140" s="97"/>
      <c r="H140" t="s" s="32">
        <f>_xlfn.IFERROR(RANK(M140:M140,M3:M177)+COUNTIF($M$3:M140,M140)-1,"")</f>
      </c>
      <c r="I140" s="163">
        <v>138</v>
      </c>
      <c r="J140" s="168"/>
      <c r="K140" s="168"/>
      <c r="L140" s="168"/>
      <c r="M140" s="42"/>
      <c r="N140" s="44"/>
      <c r="O140" s="163">
        <f>_xlfn.IFERROR(RANK(T140:T140,T3:T227)+COUNTIF($T$3:T140,T140)-1,"")</f>
        <v>16</v>
      </c>
      <c r="P140" s="163">
        <v>138</v>
      </c>
      <c r="Q140" t="s" s="32">
        <v>129</v>
      </c>
      <c r="R140" t="s" s="32">
        <v>19</v>
      </c>
      <c r="S140" s="163">
        <v>5</v>
      </c>
      <c r="T140" s="42">
        <v>200.620464721142</v>
      </c>
      <c r="U140" s="51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67"/>
      <c r="AI140" t="s" s="164">
        <v>381</v>
      </c>
      <c r="AJ140" s="165">
        <f>_xlfn.IFERROR(RANK(AP140:AP140,AP3:AP327)+COUNTIF($AP$3:AP140,AP140)-1,"")</f>
        <v>81</v>
      </c>
      <c r="AK140" s="165">
        <v>38</v>
      </c>
      <c r="AL140" t="s" s="164">
        <v>265</v>
      </c>
      <c r="AM140" t="s" s="164">
        <v>733</v>
      </c>
      <c r="AN140" t="s" s="164">
        <v>87</v>
      </c>
      <c r="AO140" s="165">
        <v>10</v>
      </c>
      <c r="AP140" s="166">
        <v>119.456430864780</v>
      </c>
      <c r="AQ140" s="162"/>
    </row>
    <row r="141" ht="13.75" customHeight="1">
      <c r="A141" s="53"/>
      <c r="B141" s="18"/>
      <c r="C141" s="18"/>
      <c r="D141" s="18"/>
      <c r="E141" s="18"/>
      <c r="F141" s="18"/>
      <c r="G141" s="97"/>
      <c r="H141" t="s" s="32">
        <f>_xlfn.IFERROR(RANK(M141:M141,M3:M177)+COUNTIF($M$3:M141,M141)-1,"")</f>
      </c>
      <c r="I141" s="163">
        <v>139</v>
      </c>
      <c r="J141" s="168"/>
      <c r="K141" s="168"/>
      <c r="L141" s="168"/>
      <c r="M141" s="42"/>
      <c r="N141" s="44"/>
      <c r="O141" s="163">
        <f>_xlfn.IFERROR(RANK(T141:T141,T3:T227)+COUNTIF($T$3:T141,T141)-1,"")</f>
        <v>108</v>
      </c>
      <c r="P141" s="163">
        <v>139</v>
      </c>
      <c r="Q141" t="s" s="32">
        <v>327</v>
      </c>
      <c r="R141" t="s" s="32">
        <v>19</v>
      </c>
      <c r="S141" s="163">
        <v>5</v>
      </c>
      <c r="T141" s="42">
        <v>48.6842528611757</v>
      </c>
      <c r="U141" s="51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67"/>
      <c r="AI141" t="s" s="164">
        <v>381</v>
      </c>
      <c r="AJ141" s="165">
        <f>_xlfn.IFERROR(RANK(AP141:AP141,AP3:AP327)+COUNTIF($AP$3:AP141,AP141)-1,"")</f>
        <v>92</v>
      </c>
      <c r="AK141" s="165">
        <v>39</v>
      </c>
      <c r="AL141" t="s" s="164">
        <v>299</v>
      </c>
      <c r="AM141" t="s" s="164">
        <v>734</v>
      </c>
      <c r="AN141" t="s" s="164">
        <v>87</v>
      </c>
      <c r="AO141" s="165">
        <v>10</v>
      </c>
      <c r="AP141" s="166">
        <v>102.869106590250</v>
      </c>
      <c r="AQ141" s="162"/>
    </row>
    <row r="142" ht="13.75" customHeight="1">
      <c r="A142" s="53"/>
      <c r="B142" s="18"/>
      <c r="C142" s="18"/>
      <c r="D142" s="18"/>
      <c r="E142" s="18"/>
      <c r="F142" s="18"/>
      <c r="G142" s="97"/>
      <c r="H142" t="s" s="32">
        <f>_xlfn.IFERROR(RANK(M142:M142,M3:M177)+COUNTIF($M$3:M142,M142)-1,"")</f>
      </c>
      <c r="I142" s="163">
        <v>140</v>
      </c>
      <c r="J142" s="168"/>
      <c r="K142" s="168"/>
      <c r="L142" s="168"/>
      <c r="M142" s="42"/>
      <c r="N142" s="44"/>
      <c r="O142" s="163">
        <f>_xlfn.IFERROR(RANK(T142:T142,T3:T227)+COUNTIF($T$3:T142,T142)-1,"")</f>
        <v>129</v>
      </c>
      <c r="P142" s="163">
        <v>140</v>
      </c>
      <c r="Q142" t="s" s="32">
        <v>464</v>
      </c>
      <c r="R142" t="s" s="32">
        <v>19</v>
      </c>
      <c r="S142" s="163">
        <v>5</v>
      </c>
      <c r="T142" s="42">
        <v>25.7674077784563</v>
      </c>
      <c r="U142" s="51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67"/>
      <c r="AI142" t="s" s="164">
        <v>381</v>
      </c>
      <c r="AJ142" s="165">
        <f>_xlfn.IFERROR(RANK(AP142:AP142,AP3:AP327)+COUNTIF($AP$3:AP142,AP142)-1,"")</f>
        <v>156</v>
      </c>
      <c r="AK142" s="165">
        <v>40</v>
      </c>
      <c r="AL142" t="s" s="164">
        <v>348</v>
      </c>
      <c r="AM142" t="s" s="164">
        <v>735</v>
      </c>
      <c r="AN142" t="s" s="164">
        <v>87</v>
      </c>
      <c r="AO142" s="165">
        <v>10</v>
      </c>
      <c r="AP142" s="166">
        <v>42.8010826166682</v>
      </c>
      <c r="AQ142" s="162"/>
    </row>
    <row r="143" ht="13.75" customHeight="1">
      <c r="A143" s="53"/>
      <c r="B143" s="18"/>
      <c r="C143" s="18"/>
      <c r="D143" s="18"/>
      <c r="E143" s="18"/>
      <c r="F143" s="18"/>
      <c r="G143" s="97"/>
      <c r="H143" t="s" s="32">
        <f>_xlfn.IFERROR(RANK(M143:M143,M3:M177)+COUNTIF($M$3:M143,M143)-1,"")</f>
      </c>
      <c r="I143" s="163">
        <v>141</v>
      </c>
      <c r="J143" s="168"/>
      <c r="K143" s="168"/>
      <c r="L143" s="168"/>
      <c r="M143" s="42"/>
      <c r="N143" s="44"/>
      <c r="O143" s="163">
        <f>_xlfn.IFERROR(RANK(T143:T143,T3:T227)+COUNTIF($T$3:T143,T143)-1,"")</f>
        <v>163</v>
      </c>
      <c r="P143" s="163">
        <v>141</v>
      </c>
      <c r="Q143" t="s" s="32">
        <v>465</v>
      </c>
      <c r="R143" t="s" s="32">
        <v>19</v>
      </c>
      <c r="S143" s="163">
        <v>5</v>
      </c>
      <c r="T143" s="42">
        <v>10.576269518762</v>
      </c>
      <c r="U143" s="51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67"/>
      <c r="AI143" t="s" s="164">
        <v>381</v>
      </c>
      <c r="AJ143" s="165">
        <f>_xlfn.IFERROR(RANK(AP143:AP143,AP3:AP327)+COUNTIF($AP$3:AP143,AP143)-1,"")</f>
        <v>226</v>
      </c>
      <c r="AK143" s="165">
        <v>41</v>
      </c>
      <c r="AL143" t="s" s="164">
        <v>652</v>
      </c>
      <c r="AM143" t="s" s="164">
        <v>736</v>
      </c>
      <c r="AN143" t="s" s="164">
        <v>87</v>
      </c>
      <c r="AO143" s="165">
        <v>10</v>
      </c>
      <c r="AP143" s="166">
        <v>11.415756170280</v>
      </c>
      <c r="AQ143" s="162"/>
    </row>
    <row r="144" ht="13.75" customHeight="1">
      <c r="A144" s="53"/>
      <c r="B144" s="18"/>
      <c r="C144" s="18"/>
      <c r="D144" s="18"/>
      <c r="E144" s="18"/>
      <c r="F144" s="18"/>
      <c r="G144" s="97"/>
      <c r="H144" t="s" s="32">
        <f>_xlfn.IFERROR(RANK(M144:M144,M3:M177)+COUNTIF($M$3:M144,M144)-1,"")</f>
      </c>
      <c r="I144" s="163">
        <v>142</v>
      </c>
      <c r="J144" s="168"/>
      <c r="K144" s="168"/>
      <c r="L144" s="168"/>
      <c r="M144" s="42"/>
      <c r="N144" s="44"/>
      <c r="O144" s="163">
        <f>_xlfn.IFERROR(RANK(T144:T144,T3:T227)+COUNTIF($T$3:T144,T144)-1,"")</f>
        <v>25</v>
      </c>
      <c r="P144" s="163">
        <v>142</v>
      </c>
      <c r="Q144" t="s" s="32">
        <v>147</v>
      </c>
      <c r="R144" t="s" s="32">
        <v>125</v>
      </c>
      <c r="S144" s="163">
        <v>9</v>
      </c>
      <c r="T144" s="42">
        <v>189.095602135601</v>
      </c>
      <c r="U144" s="51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67"/>
      <c r="AI144" t="s" s="164">
        <v>381</v>
      </c>
      <c r="AJ144" s="165">
        <f>_xlfn.IFERROR(RANK(AP144:AP144,AP3:AP327)+COUNTIF($AP$3:AP144,AP144)-1,"")</f>
        <v>256</v>
      </c>
      <c r="AK144" s="165">
        <v>42</v>
      </c>
      <c r="AL144" t="s" s="164">
        <v>654</v>
      </c>
      <c r="AM144" t="s" s="164">
        <v>737</v>
      </c>
      <c r="AN144" t="s" s="164">
        <v>87</v>
      </c>
      <c r="AO144" s="165">
        <v>10</v>
      </c>
      <c r="AP144" s="166">
        <v>6.42660952451503</v>
      </c>
      <c r="AQ144" s="162"/>
    </row>
    <row r="145" ht="13.75" customHeight="1">
      <c r="A145" s="53"/>
      <c r="B145" s="18"/>
      <c r="C145" s="18"/>
      <c r="D145" s="18"/>
      <c r="E145" s="18"/>
      <c r="F145" s="18"/>
      <c r="G145" s="97"/>
      <c r="H145" t="s" s="32">
        <f>_xlfn.IFERROR(RANK(M145:M145,M3:M177)+COUNTIF($M$3:M145,M145)-1,"")</f>
      </c>
      <c r="I145" s="163">
        <v>143</v>
      </c>
      <c r="J145" s="168"/>
      <c r="K145" s="168"/>
      <c r="L145" s="168"/>
      <c r="M145" s="42"/>
      <c r="N145" s="44"/>
      <c r="O145" s="163">
        <f>_xlfn.IFERROR(RANK(T145:T145,T3:T227)+COUNTIF($T$3:T145,T145)-1,"")</f>
        <v>79</v>
      </c>
      <c r="P145" s="163">
        <v>143</v>
      </c>
      <c r="Q145" t="s" s="32">
        <v>305</v>
      </c>
      <c r="R145" t="s" s="32">
        <v>125</v>
      </c>
      <c r="S145" s="163">
        <v>9</v>
      </c>
      <c r="T145" s="42">
        <v>100.986031188</v>
      </c>
      <c r="U145" s="51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67"/>
      <c r="AI145" t="s" s="164">
        <v>381</v>
      </c>
      <c r="AJ145" s="165">
        <f>_xlfn.IFERROR(RANK(AP145:AP145,AP3:AP327)+COUNTIF($AP$3:AP145,AP145)-1,"")</f>
        <v>1</v>
      </c>
      <c r="AK145" s="165">
        <v>43</v>
      </c>
      <c r="AL145" t="s" s="164">
        <v>22</v>
      </c>
      <c r="AM145" t="s" s="164">
        <v>738</v>
      </c>
      <c r="AN145" t="s" s="164">
        <v>23</v>
      </c>
      <c r="AO145" s="165">
        <v>7</v>
      </c>
      <c r="AP145" s="166">
        <v>271.557172342901</v>
      </c>
      <c r="AQ145" s="162"/>
    </row>
    <row r="146" ht="13.75" customHeight="1">
      <c r="A146" s="53"/>
      <c r="B146" s="18"/>
      <c r="C146" s="18"/>
      <c r="D146" s="18"/>
      <c r="E146" s="18"/>
      <c r="F146" s="18"/>
      <c r="G146" s="97"/>
      <c r="H146" t="s" s="32">
        <f>_xlfn.IFERROR(RANK(M146:M146,M3:M177)+COUNTIF($M$3:M146,M146)-1,"")</f>
      </c>
      <c r="I146" s="163">
        <v>144</v>
      </c>
      <c r="J146" s="168"/>
      <c r="K146" s="168"/>
      <c r="L146" s="168"/>
      <c r="M146" s="42"/>
      <c r="N146" s="44"/>
      <c r="O146" s="163">
        <f>_xlfn.IFERROR(RANK(T146:T146,T3:T227)+COUNTIF($T$3:T146,T146)-1,"")</f>
        <v>80</v>
      </c>
      <c r="P146" s="163">
        <v>144</v>
      </c>
      <c r="Q146" t="s" s="32">
        <v>313</v>
      </c>
      <c r="R146" t="s" s="32">
        <v>125</v>
      </c>
      <c r="S146" s="163">
        <v>9</v>
      </c>
      <c r="T146" s="42">
        <v>100.706536924560</v>
      </c>
      <c r="U146" s="51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67"/>
      <c r="AI146" t="s" s="164">
        <v>381</v>
      </c>
      <c r="AJ146" s="165">
        <f>_xlfn.IFERROR(RANK(AP146:AP146,AP3:AP327)+COUNTIF($AP$3:AP146,AP146)-1,"")</f>
        <v>69</v>
      </c>
      <c r="AK146" s="165">
        <v>44</v>
      </c>
      <c r="AL146" t="s" s="164">
        <v>255</v>
      </c>
      <c r="AM146" t="s" s="164">
        <v>739</v>
      </c>
      <c r="AN146" t="s" s="164">
        <v>23</v>
      </c>
      <c r="AO146" s="165">
        <v>7</v>
      </c>
      <c r="AP146" s="166">
        <v>143.243532074281</v>
      </c>
      <c r="AQ146" s="162"/>
    </row>
    <row r="147" ht="13.75" customHeight="1">
      <c r="A147" s="53"/>
      <c r="B147" s="18"/>
      <c r="C147" s="18"/>
      <c r="D147" s="18"/>
      <c r="E147" s="18"/>
      <c r="F147" s="18"/>
      <c r="G147" s="97"/>
      <c r="H147" t="s" s="32">
        <f>_xlfn.IFERROR(RANK(M147:M147,M3:M177)+COUNTIF($M$3:M147,M147)-1,"")</f>
      </c>
      <c r="I147" s="163">
        <v>145</v>
      </c>
      <c r="J147" s="168"/>
      <c r="K147" s="168"/>
      <c r="L147" s="168"/>
      <c r="M147" s="42"/>
      <c r="N147" s="44"/>
      <c r="O147" s="163">
        <f>_xlfn.IFERROR(RANK(T147:T147,T3:T227)+COUNTIF($T$3:T147,T147)-1,"")</f>
        <v>103</v>
      </c>
      <c r="P147" s="163">
        <v>145</v>
      </c>
      <c r="Q147" t="s" s="32">
        <v>344</v>
      </c>
      <c r="R147" t="s" s="32">
        <v>125</v>
      </c>
      <c r="S147" s="163">
        <v>9</v>
      </c>
      <c r="T147" s="42">
        <v>58.376500767337</v>
      </c>
      <c r="U147" s="51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67"/>
      <c r="AI147" t="s" s="164">
        <v>381</v>
      </c>
      <c r="AJ147" s="165">
        <f>_xlfn.IFERROR(RANK(AP147:AP147,AP3:AP327)+COUNTIF($AP$3:AP147,AP147)-1,"")</f>
        <v>80</v>
      </c>
      <c r="AK147" s="165">
        <v>45</v>
      </c>
      <c r="AL147" t="s" s="164">
        <v>293</v>
      </c>
      <c r="AM147" t="s" s="164">
        <v>740</v>
      </c>
      <c r="AN147" t="s" s="164">
        <v>23</v>
      </c>
      <c r="AO147" s="165">
        <v>7</v>
      </c>
      <c r="AP147" s="166">
        <v>123.196002893571</v>
      </c>
      <c r="AQ147" s="162"/>
    </row>
    <row r="148" ht="13.75" customHeight="1">
      <c r="A148" s="53"/>
      <c r="B148" s="18"/>
      <c r="C148" s="18"/>
      <c r="D148" s="18"/>
      <c r="E148" s="18"/>
      <c r="F148" s="18"/>
      <c r="G148" s="97"/>
      <c r="H148" t="s" s="32">
        <f>_xlfn.IFERROR(RANK(M148:M148,M3:M177)+COUNTIF($M$3:M148,M148)-1,"")</f>
      </c>
      <c r="I148" s="163">
        <v>146</v>
      </c>
      <c r="J148" s="168"/>
      <c r="K148" s="168"/>
      <c r="L148" s="168"/>
      <c r="M148" s="42"/>
      <c r="N148" s="44"/>
      <c r="O148" s="163">
        <f>_xlfn.IFERROR(RANK(T148:T148,T3:T227)+COUNTIF($T$3:T148,T148)-1,"")</f>
        <v>168</v>
      </c>
      <c r="P148" s="163">
        <v>146</v>
      </c>
      <c r="Q148" t="s" s="32">
        <v>468</v>
      </c>
      <c r="R148" t="s" s="32">
        <v>125</v>
      </c>
      <c r="S148" s="163">
        <v>9</v>
      </c>
      <c r="T148" s="42">
        <v>8.499920771159999</v>
      </c>
      <c r="U148" s="51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67"/>
      <c r="AI148" t="s" s="164">
        <v>381</v>
      </c>
      <c r="AJ148" s="165">
        <f>_xlfn.IFERROR(RANK(AP148:AP148,AP3:AP327)+COUNTIF($AP$3:AP148,AP148)-1,"")</f>
        <v>192</v>
      </c>
      <c r="AK148" s="165">
        <v>46</v>
      </c>
      <c r="AL148" t="s" s="164">
        <v>382</v>
      </c>
      <c r="AM148" t="s" s="164">
        <v>741</v>
      </c>
      <c r="AN148" t="s" s="164">
        <v>23</v>
      </c>
      <c r="AO148" s="165">
        <v>7</v>
      </c>
      <c r="AP148" s="166">
        <v>21.9588361323685</v>
      </c>
      <c r="AQ148" s="162"/>
    </row>
    <row r="149" ht="13.75" customHeight="1">
      <c r="A149" s="53"/>
      <c r="B149" s="18"/>
      <c r="C149" s="18"/>
      <c r="D149" s="18"/>
      <c r="E149" s="18"/>
      <c r="F149" s="18"/>
      <c r="G149" s="97"/>
      <c r="H149" t="s" s="32">
        <f>_xlfn.IFERROR(RANK(M149:M149,M3:M177)+COUNTIF($M$3:M149,M149)-1,"")</f>
      </c>
      <c r="I149" s="163">
        <v>147</v>
      </c>
      <c r="J149" s="168"/>
      <c r="K149" s="168"/>
      <c r="L149" s="168"/>
      <c r="M149" s="42"/>
      <c r="N149" s="44"/>
      <c r="O149" s="163">
        <f>_xlfn.IFERROR(RANK(T149:T149,T3:T227)+COUNTIF($T$3:T149,T149)-1,"")</f>
        <v>18</v>
      </c>
      <c r="P149" s="163">
        <v>147</v>
      </c>
      <c r="Q149" t="s" s="32">
        <v>105</v>
      </c>
      <c r="R149" t="s" s="32">
        <v>106</v>
      </c>
      <c r="S149" s="163">
        <v>10</v>
      </c>
      <c r="T149" s="42">
        <v>196.755931475140</v>
      </c>
      <c r="U149" s="51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67"/>
      <c r="AI149" t="s" s="164">
        <v>381</v>
      </c>
      <c r="AJ149" s="165">
        <f>_xlfn.IFERROR(RANK(AP149:AP149,AP3:AP327)+COUNTIF($AP$3:AP149,AP149)-1,"")</f>
        <v>210</v>
      </c>
      <c r="AK149" s="165">
        <v>47</v>
      </c>
      <c r="AL149" t="s" s="164">
        <v>383</v>
      </c>
      <c r="AM149" t="s" s="164">
        <v>742</v>
      </c>
      <c r="AN149" t="s" s="164">
        <v>23</v>
      </c>
      <c r="AO149" s="165">
        <v>7</v>
      </c>
      <c r="AP149" s="166">
        <v>15.3667602874901</v>
      </c>
      <c r="AQ149" s="162"/>
    </row>
    <row r="150" ht="13.75" customHeight="1">
      <c r="A150" s="53"/>
      <c r="B150" s="18"/>
      <c r="C150" s="18"/>
      <c r="D150" s="18"/>
      <c r="E150" s="18"/>
      <c r="F150" s="18"/>
      <c r="G150" s="97"/>
      <c r="H150" t="s" s="32">
        <f>_xlfn.IFERROR(RANK(M150:M150,M3:M177)+COUNTIF($M$3:M150,M150)-1,"")</f>
      </c>
      <c r="I150" s="163">
        <v>148</v>
      </c>
      <c r="J150" s="168"/>
      <c r="K150" s="168"/>
      <c r="L150" s="168"/>
      <c r="M150" s="42"/>
      <c r="N150" s="44"/>
      <c r="O150" s="163">
        <f>_xlfn.IFERROR(RANK(T150:T150,T3:T227)+COUNTIF($T$3:T150,T150)-1,"")</f>
        <v>47</v>
      </c>
      <c r="P150" s="163">
        <v>148</v>
      </c>
      <c r="Q150" t="s" s="32">
        <v>249</v>
      </c>
      <c r="R150" t="s" s="32">
        <v>106</v>
      </c>
      <c r="S150" s="163">
        <v>10</v>
      </c>
      <c r="T150" s="42">
        <v>162.314934548650</v>
      </c>
      <c r="U150" s="51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67"/>
      <c r="AI150" t="s" s="164">
        <v>381</v>
      </c>
      <c r="AJ150" s="165">
        <f>_xlfn.IFERROR(RANK(AP150:AP150,AP3:AP327)+COUNTIF($AP$3:AP150,AP150)-1,"")</f>
        <v>211</v>
      </c>
      <c r="AK150" s="165">
        <v>48</v>
      </c>
      <c r="AL150" t="s" s="164">
        <v>384</v>
      </c>
      <c r="AM150" t="s" s="164">
        <v>743</v>
      </c>
      <c r="AN150" t="s" s="164">
        <v>23</v>
      </c>
      <c r="AO150" s="165">
        <v>7</v>
      </c>
      <c r="AP150" s="166">
        <v>15.1787978004776</v>
      </c>
      <c r="AQ150" s="162"/>
    </row>
    <row r="151" ht="13.75" customHeight="1">
      <c r="A151" s="53"/>
      <c r="B151" s="18"/>
      <c r="C151" s="18"/>
      <c r="D151" s="18"/>
      <c r="E151" s="18"/>
      <c r="F151" s="18"/>
      <c r="G151" s="97"/>
      <c r="H151" t="s" s="32">
        <f>_xlfn.IFERROR(RANK(M151:M151,M3:M177)+COUNTIF($M$3:M151,M151)-1,"")</f>
      </c>
      <c r="I151" s="163">
        <v>149</v>
      </c>
      <c r="J151" s="168"/>
      <c r="K151" s="168"/>
      <c r="L151" s="168"/>
      <c r="M151" s="42"/>
      <c r="N151" s="44"/>
      <c r="O151" s="163">
        <f>_xlfn.IFERROR(RANK(T151:T151,T3:T227)+COUNTIF($T$3:T151,T151)-1,"")</f>
        <v>44</v>
      </c>
      <c r="P151" s="163">
        <v>149</v>
      </c>
      <c r="Q151" t="s" s="32">
        <v>232</v>
      </c>
      <c r="R151" t="s" s="32">
        <v>106</v>
      </c>
      <c r="S151" s="163">
        <v>10</v>
      </c>
      <c r="T151" s="42">
        <v>163.845338836857</v>
      </c>
      <c r="U151" s="51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67"/>
      <c r="AI151" t="s" s="164">
        <v>381</v>
      </c>
      <c r="AJ151" s="165">
        <f>_xlfn.IFERROR(RANK(AP151:AP151,AP3:AP327)+COUNTIF($AP$3:AP151,AP151)-1,"")</f>
        <v>47</v>
      </c>
      <c r="AK151" s="165">
        <v>49</v>
      </c>
      <c r="AL151" t="s" s="164">
        <v>208</v>
      </c>
      <c r="AM151" t="s" s="164">
        <v>744</v>
      </c>
      <c r="AN151" t="s" s="164">
        <v>140</v>
      </c>
      <c r="AO151" s="165">
        <v>14</v>
      </c>
      <c r="AP151" s="166">
        <v>165.595488384611</v>
      </c>
      <c r="AQ151" s="162"/>
    </row>
    <row r="152" ht="13.75" customHeight="1">
      <c r="A152" s="53"/>
      <c r="B152" s="18"/>
      <c r="C152" s="18"/>
      <c r="D152" s="18"/>
      <c r="E152" s="18"/>
      <c r="F152" s="18"/>
      <c r="G152" s="97"/>
      <c r="H152" t="s" s="32">
        <f>_xlfn.IFERROR(RANK(M152:M152,M3:M177)+COUNTIF($M$3:M152,M152)-1,"")</f>
      </c>
      <c r="I152" s="163">
        <v>150</v>
      </c>
      <c r="J152" s="168"/>
      <c r="K152" s="168"/>
      <c r="L152" s="168"/>
      <c r="M152" s="42"/>
      <c r="N152" s="44"/>
      <c r="O152" s="163">
        <f>_xlfn.IFERROR(RANK(T152:T152,T3:T227)+COUNTIF($T$3:T152,T152)-1,"")</f>
        <v>118</v>
      </c>
      <c r="P152" s="163">
        <v>150</v>
      </c>
      <c r="Q152" t="s" s="32">
        <v>352</v>
      </c>
      <c r="R152" t="s" s="32">
        <v>106</v>
      </c>
      <c r="S152" s="163">
        <v>10</v>
      </c>
      <c r="T152" s="42">
        <v>34.3413318343676</v>
      </c>
      <c r="U152" s="51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67"/>
      <c r="AI152" t="s" s="164">
        <v>381</v>
      </c>
      <c r="AJ152" s="165">
        <f>_xlfn.IFERROR(RANK(AP152:AP152,AP3:AP327)+COUNTIF($AP$3:AP152,AP152)-1,"")</f>
        <v>84</v>
      </c>
      <c r="AK152" s="165">
        <v>50</v>
      </c>
      <c r="AL152" t="s" s="164">
        <v>301</v>
      </c>
      <c r="AM152" t="s" s="164">
        <v>745</v>
      </c>
      <c r="AN152" t="s" s="164">
        <v>140</v>
      </c>
      <c r="AO152" s="165">
        <v>14</v>
      </c>
      <c r="AP152" s="166">
        <v>115.872770827521</v>
      </c>
      <c r="AQ152" s="162"/>
    </row>
    <row r="153" ht="13.75" customHeight="1">
      <c r="A153" s="53"/>
      <c r="B153" s="18"/>
      <c r="C153" s="18"/>
      <c r="D153" s="18"/>
      <c r="E153" s="18"/>
      <c r="F153" s="18"/>
      <c r="G153" s="97"/>
      <c r="H153" t="s" s="32">
        <f>_xlfn.IFERROR(RANK(M153:M153,M3:M177)+COUNTIF($M$3:M153,M153)-1,"")</f>
      </c>
      <c r="I153" s="163">
        <v>151</v>
      </c>
      <c r="J153" s="168"/>
      <c r="K153" s="168"/>
      <c r="L153" s="168"/>
      <c r="M153" s="42"/>
      <c r="N153" s="44"/>
      <c r="O153" s="163">
        <f>_xlfn.IFERROR(RANK(T153:T153,T3:T227)+COUNTIF($T$3:T153,T153)-1,"")</f>
        <v>153</v>
      </c>
      <c r="P153" s="163">
        <v>151</v>
      </c>
      <c r="Q153" t="s" s="32">
        <v>475</v>
      </c>
      <c r="R153" t="s" s="32">
        <v>106</v>
      </c>
      <c r="S153" s="163">
        <v>10</v>
      </c>
      <c r="T153" s="42">
        <v>14.6292939690157</v>
      </c>
      <c r="U153" s="51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67"/>
      <c r="AI153" t="s" s="164">
        <v>381</v>
      </c>
      <c r="AJ153" s="165">
        <f>_xlfn.IFERROR(RANK(AP153:AP153,AP3:AP327)+COUNTIF($AP$3:AP153,AP153)-1,"")</f>
        <v>86</v>
      </c>
      <c r="AK153" s="165">
        <v>51</v>
      </c>
      <c r="AL153" t="s" s="164">
        <v>297</v>
      </c>
      <c r="AM153" t="s" s="164">
        <v>746</v>
      </c>
      <c r="AN153" t="s" s="164">
        <v>140</v>
      </c>
      <c r="AO153" s="165">
        <v>14</v>
      </c>
      <c r="AP153" s="166">
        <v>113.951818570555</v>
      </c>
      <c r="AQ153" s="162"/>
    </row>
    <row r="154" ht="13.75" customHeight="1">
      <c r="A154" s="53"/>
      <c r="B154" s="18"/>
      <c r="C154" s="18"/>
      <c r="D154" s="18"/>
      <c r="E154" s="18"/>
      <c r="F154" s="18"/>
      <c r="G154" s="97"/>
      <c r="H154" t="s" s="32">
        <f>_xlfn.IFERROR(RANK(M154:M154,M3:M177)+COUNTIF($M$3:M154,M154)-1,"")</f>
      </c>
      <c r="I154" s="163">
        <v>152</v>
      </c>
      <c r="J154" s="168"/>
      <c r="K154" s="168"/>
      <c r="L154" s="168"/>
      <c r="M154" s="42"/>
      <c r="N154" s="44"/>
      <c r="O154" s="163">
        <f>_xlfn.IFERROR(RANK(T154:T154,T3:T227)+COUNTIF($T$3:T154,T154)-1,"")</f>
        <v>14</v>
      </c>
      <c r="P154" s="163">
        <v>152</v>
      </c>
      <c r="Q154" t="s" s="32">
        <v>85</v>
      </c>
      <c r="R154" t="s" s="32">
        <v>21</v>
      </c>
      <c r="S154" s="163">
        <v>9</v>
      </c>
      <c r="T154" s="42">
        <v>204.932700677376</v>
      </c>
      <c r="U154" s="51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67"/>
      <c r="AI154" t="s" s="164">
        <v>381</v>
      </c>
      <c r="AJ154" s="165">
        <f>_xlfn.IFERROR(RANK(AP154:AP154,AP3:AP327)+COUNTIF($AP$3:AP154,AP154)-1,"")</f>
        <v>119</v>
      </c>
      <c r="AK154" s="165">
        <v>52</v>
      </c>
      <c r="AL154" t="s" s="164">
        <v>337</v>
      </c>
      <c r="AM154" t="s" s="164">
        <v>747</v>
      </c>
      <c r="AN154" t="s" s="164">
        <v>140</v>
      </c>
      <c r="AO154" s="165">
        <v>14</v>
      </c>
      <c r="AP154" s="166">
        <v>77.84097849880879</v>
      </c>
      <c r="AQ154" s="162"/>
    </row>
    <row r="155" ht="13.75" customHeight="1">
      <c r="A155" s="53"/>
      <c r="B155" s="18"/>
      <c r="C155" s="18"/>
      <c r="D155" s="18"/>
      <c r="E155" s="18"/>
      <c r="F155" s="18"/>
      <c r="G155" s="97"/>
      <c r="H155" t="s" s="32">
        <f>_xlfn.IFERROR(RANK(M155:M155,M3:M177)+COUNTIF($M$3:M155,M155)-1,"")</f>
      </c>
      <c r="I155" s="163">
        <v>153</v>
      </c>
      <c r="J155" s="168"/>
      <c r="K155" s="168"/>
      <c r="L155" s="168"/>
      <c r="M155" s="42"/>
      <c r="N155" s="44"/>
      <c r="O155" s="163">
        <f>_xlfn.IFERROR(RANK(T155:T155,T3:T227)+COUNTIF($T$3:T155,T155)-1,"")</f>
        <v>10</v>
      </c>
      <c r="P155" s="163">
        <v>153</v>
      </c>
      <c r="Q155" t="s" s="32">
        <v>76</v>
      </c>
      <c r="R155" t="s" s="32">
        <v>21</v>
      </c>
      <c r="S155" s="163">
        <v>9</v>
      </c>
      <c r="T155" s="42">
        <v>209.427082039560</v>
      </c>
      <c r="U155" s="51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67"/>
      <c r="AI155" t="s" s="164">
        <v>381</v>
      </c>
      <c r="AJ155" s="165">
        <f>_xlfn.IFERROR(RANK(AP155:AP155,AP3:AP327)+COUNTIF($AP$3:AP155,AP155)-1,"")</f>
        <v>170</v>
      </c>
      <c r="AK155" s="165">
        <v>53</v>
      </c>
      <c r="AL155" t="s" s="164">
        <v>408</v>
      </c>
      <c r="AM155" t="s" s="164">
        <v>748</v>
      </c>
      <c r="AN155" t="s" s="164">
        <v>140</v>
      </c>
      <c r="AO155" s="165">
        <v>14</v>
      </c>
      <c r="AP155" s="166">
        <v>30.0252204156012</v>
      </c>
      <c r="AQ155" s="162"/>
    </row>
    <row r="156" ht="13.75" customHeight="1">
      <c r="A156" s="53"/>
      <c r="B156" s="18"/>
      <c r="C156" s="18"/>
      <c r="D156" s="18"/>
      <c r="E156" s="18"/>
      <c r="F156" s="18"/>
      <c r="G156" s="97"/>
      <c r="H156" t="s" s="32">
        <f>_xlfn.IFERROR(RANK(M156:M156,M3:M177)+COUNTIF($M$3:M156,M156)-1,"")</f>
      </c>
      <c r="I156" s="163">
        <v>154</v>
      </c>
      <c r="J156" s="168"/>
      <c r="K156" s="168"/>
      <c r="L156" s="168"/>
      <c r="M156" s="42"/>
      <c r="N156" s="44"/>
      <c r="O156" s="163">
        <f>_xlfn.IFERROR(RANK(T156:T156,T3:T227)+COUNTIF($T$3:T156,T156)-1,"")</f>
        <v>98</v>
      </c>
      <c r="P156" s="163">
        <v>154</v>
      </c>
      <c r="Q156" t="s" s="32">
        <v>331</v>
      </c>
      <c r="R156" t="s" s="32">
        <v>21</v>
      </c>
      <c r="S156" s="163">
        <v>9</v>
      </c>
      <c r="T156" s="42">
        <v>64.5154912002166</v>
      </c>
      <c r="U156" s="51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67"/>
      <c r="AI156" t="s" s="164">
        <v>381</v>
      </c>
      <c r="AJ156" s="165">
        <f>_xlfn.IFERROR(RANK(AP156:AP156,AP3:AP327)+COUNTIF($AP$3:AP156,AP156)-1,"")</f>
        <v>48</v>
      </c>
      <c r="AK156" s="165">
        <v>54</v>
      </c>
      <c r="AL156" t="s" s="164">
        <v>235</v>
      </c>
      <c r="AM156" t="s" s="164">
        <v>749</v>
      </c>
      <c r="AN156" t="s" s="164">
        <v>33</v>
      </c>
      <c r="AO156" s="165">
        <v>5</v>
      </c>
      <c r="AP156" s="166">
        <v>164.898813632574</v>
      </c>
      <c r="AQ156" s="162"/>
    </row>
    <row r="157" ht="13.75" customHeight="1">
      <c r="A157" s="53"/>
      <c r="B157" s="18"/>
      <c r="C157" s="18"/>
      <c r="D157" s="18"/>
      <c r="E157" s="18"/>
      <c r="F157" s="18"/>
      <c r="G157" s="97"/>
      <c r="H157" t="s" s="32">
        <f>_xlfn.IFERROR(RANK(M157:M157,M3:M177)+COUNTIF($M$3:M157,M157)-1,"")</f>
      </c>
      <c r="I157" s="163">
        <v>155</v>
      </c>
      <c r="J157" s="168"/>
      <c r="K157" s="168"/>
      <c r="L157" s="168"/>
      <c r="M157" s="42"/>
      <c r="N157" s="44"/>
      <c r="O157" s="163">
        <f>_xlfn.IFERROR(RANK(T157:T157,T3:T227)+COUNTIF($T$3:T157,T157)-1,"")</f>
        <v>101</v>
      </c>
      <c r="P157" s="163">
        <v>155</v>
      </c>
      <c r="Q157" t="s" s="32">
        <v>343</v>
      </c>
      <c r="R157" t="s" s="32">
        <v>21</v>
      </c>
      <c r="S157" s="163">
        <v>9</v>
      </c>
      <c r="T157" s="42">
        <v>60.6966838928968</v>
      </c>
      <c r="U157" s="51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67"/>
      <c r="AI157" t="s" s="164">
        <v>381</v>
      </c>
      <c r="AJ157" s="165">
        <f>_xlfn.IFERROR(RANK(AP157:AP157,AP3:AP327)+COUNTIF($AP$3:AP157,AP157)-1,"")</f>
        <v>3</v>
      </c>
      <c r="AK157" s="165">
        <v>55</v>
      </c>
      <c r="AL157" t="s" s="164">
        <v>45</v>
      </c>
      <c r="AM157" t="s" s="164">
        <v>750</v>
      </c>
      <c r="AN157" t="s" s="164">
        <v>33</v>
      </c>
      <c r="AO157" s="165">
        <v>5</v>
      </c>
      <c r="AP157" s="166">
        <v>251.215563048737</v>
      </c>
      <c r="AQ157" s="162"/>
    </row>
    <row r="158" ht="13.75" customHeight="1">
      <c r="A158" s="53"/>
      <c r="B158" s="18"/>
      <c r="C158" s="18"/>
      <c r="D158" s="18"/>
      <c r="E158" s="18"/>
      <c r="F158" s="18"/>
      <c r="G158" s="97"/>
      <c r="H158" t="s" s="32">
        <f>_xlfn.IFERROR(RANK(M158:M158,M3:M177)+COUNTIF($M$3:M158,M158)-1,"")</f>
      </c>
      <c r="I158" s="163">
        <v>156</v>
      </c>
      <c r="J158" s="168"/>
      <c r="K158" s="168"/>
      <c r="L158" s="168"/>
      <c r="M158" s="42"/>
      <c r="N158" s="44"/>
      <c r="O158" s="163">
        <f>_xlfn.IFERROR(RANK(T158:T158,T3:T227)+COUNTIF($T$3:T158,T158)-1,"")</f>
        <v>161</v>
      </c>
      <c r="P158" s="163">
        <v>156</v>
      </c>
      <c r="Q158" t="s" s="32">
        <v>470</v>
      </c>
      <c r="R158" t="s" s="32">
        <v>21</v>
      </c>
      <c r="S158" s="163">
        <v>9</v>
      </c>
      <c r="T158" s="42">
        <v>11.0505988755053</v>
      </c>
      <c r="U158" s="51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67"/>
      <c r="AI158" t="s" s="164">
        <v>381</v>
      </c>
      <c r="AJ158" s="165">
        <f>_xlfn.IFERROR(RANK(AP158:AP158,AP3:AP327)+COUNTIF($AP$3:AP158,AP158)-1,"")</f>
        <v>172</v>
      </c>
      <c r="AK158" s="165">
        <v>56</v>
      </c>
      <c r="AL158" t="s" s="164">
        <v>412</v>
      </c>
      <c r="AM158" t="s" s="164">
        <v>751</v>
      </c>
      <c r="AN158" t="s" s="164">
        <v>33</v>
      </c>
      <c r="AO158" s="165">
        <v>5</v>
      </c>
      <c r="AP158" s="166">
        <v>29.4086467553188</v>
      </c>
      <c r="AQ158" s="162"/>
    </row>
    <row r="159" ht="13.75" customHeight="1">
      <c r="A159" s="53"/>
      <c r="B159" s="18"/>
      <c r="C159" s="18"/>
      <c r="D159" s="18"/>
      <c r="E159" s="18"/>
      <c r="F159" s="18"/>
      <c r="G159" s="97"/>
      <c r="H159" t="s" s="32">
        <f>_xlfn.IFERROR(RANK(M159:M159,M3:M177)+COUNTIF($M$3:M159,M159)-1,"")</f>
      </c>
      <c r="I159" s="163">
        <v>157</v>
      </c>
      <c r="J159" s="168"/>
      <c r="K159" s="168"/>
      <c r="L159" s="168"/>
      <c r="M159" s="42"/>
      <c r="N159" s="44"/>
      <c r="O159" s="163">
        <f>_xlfn.IFERROR(RANK(T159:T159,T3:T227)+COUNTIF($T$3:T159,T159)-1,"")</f>
        <v>166</v>
      </c>
      <c r="P159" s="163">
        <v>157</v>
      </c>
      <c r="Q159" t="s" s="32">
        <v>471</v>
      </c>
      <c r="R159" t="s" s="32">
        <v>21</v>
      </c>
      <c r="S159" s="163">
        <v>9</v>
      </c>
      <c r="T159" s="42">
        <v>8.597893917690</v>
      </c>
      <c r="U159" s="51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67"/>
      <c r="AI159" t="s" s="164">
        <v>381</v>
      </c>
      <c r="AJ159" s="165">
        <f>_xlfn.IFERROR(RANK(AP159:AP159,AP3:AP327)+COUNTIF($AP$3:AP159,AP159)-1,"")</f>
        <v>121</v>
      </c>
      <c r="AK159" s="165">
        <v>57</v>
      </c>
      <c r="AL159" t="s" s="164">
        <v>335</v>
      </c>
      <c r="AM159" t="s" s="164">
        <v>752</v>
      </c>
      <c r="AN159" t="s" s="164">
        <v>33</v>
      </c>
      <c r="AO159" s="165">
        <v>5</v>
      </c>
      <c r="AP159" s="166">
        <v>75.81528334678261</v>
      </c>
      <c r="AQ159" s="162"/>
    </row>
    <row r="160" ht="13.75" customHeight="1">
      <c r="A160" s="53"/>
      <c r="B160" s="18"/>
      <c r="C160" s="18"/>
      <c r="D160" s="18"/>
      <c r="E160" s="18"/>
      <c r="F160" s="18"/>
      <c r="G160" s="97"/>
      <c r="H160" t="s" s="32">
        <f>_xlfn.IFERROR(RANK(M160:M160,M3:M177)+COUNTIF($M$3:M160,M160)-1,"")</f>
      </c>
      <c r="I160" s="163">
        <v>158</v>
      </c>
      <c r="J160" s="168"/>
      <c r="K160" s="168"/>
      <c r="L160" s="168"/>
      <c r="M160" s="42"/>
      <c r="N160" s="44"/>
      <c r="O160" s="163">
        <f>_xlfn.IFERROR(RANK(T160:T160,T3:T227)+COUNTIF($T$3:T160,T160)-1,"")</f>
        <v>9</v>
      </c>
      <c r="P160" s="163">
        <v>158</v>
      </c>
      <c r="Q160" t="s" s="32">
        <v>71</v>
      </c>
      <c r="R160" t="s" s="32">
        <v>72</v>
      </c>
      <c r="S160" s="163">
        <v>11</v>
      </c>
      <c r="T160" s="42">
        <v>209.613638920076</v>
      </c>
      <c r="U160" s="51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67"/>
      <c r="AI160" t="s" s="164">
        <v>381</v>
      </c>
      <c r="AJ160" s="165">
        <f>_xlfn.IFERROR(RANK(AP160:AP160,AP3:AP327)+COUNTIF($AP$3:AP160,AP160)-1,"")</f>
        <v>213</v>
      </c>
      <c r="AK160" s="165">
        <v>58</v>
      </c>
      <c r="AL160" t="s" s="164">
        <v>413</v>
      </c>
      <c r="AM160" t="s" s="164">
        <v>753</v>
      </c>
      <c r="AN160" t="s" s="164">
        <v>33</v>
      </c>
      <c r="AO160" s="165">
        <v>5</v>
      </c>
      <c r="AP160" s="166">
        <v>14.8619223189732</v>
      </c>
      <c r="AQ160" s="162"/>
    </row>
    <row r="161" ht="13.75" customHeight="1">
      <c r="A161" s="53"/>
      <c r="B161" s="18"/>
      <c r="C161" s="18"/>
      <c r="D161" s="18"/>
      <c r="E161" s="18"/>
      <c r="F161" s="18"/>
      <c r="G161" s="97"/>
      <c r="H161" t="s" s="32">
        <f>_xlfn.IFERROR(RANK(M161:M161,M3:M177)+COUNTIF($M$3:M161,M161)-1,"")</f>
      </c>
      <c r="I161" s="163">
        <v>159</v>
      </c>
      <c r="J161" s="168"/>
      <c r="K161" s="168"/>
      <c r="L161" s="168"/>
      <c r="M161" s="42"/>
      <c r="N161" s="44"/>
      <c r="O161" s="163">
        <f>_xlfn.IFERROR(RANK(T161:T161,T3:T227)+COUNTIF($T$3:T161,T161)-1,"")</f>
        <v>41</v>
      </c>
      <c r="P161" s="163">
        <v>159</v>
      </c>
      <c r="Q161" t="s" s="32">
        <v>192</v>
      </c>
      <c r="R161" t="s" s="32">
        <v>72</v>
      </c>
      <c r="S161" s="163">
        <v>11</v>
      </c>
      <c r="T161" s="42">
        <v>167.292086947188</v>
      </c>
      <c r="U161" s="51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67"/>
      <c r="AI161" t="s" s="164">
        <v>381</v>
      </c>
      <c r="AJ161" s="165">
        <f>_xlfn.IFERROR(RANK(AP161:AP161,AP3:AP327)+COUNTIF($AP$3:AP161,AP161)-1,"")</f>
        <v>61</v>
      </c>
      <c r="AK161" s="165">
        <v>59</v>
      </c>
      <c r="AL161" t="s" s="164">
        <v>211</v>
      </c>
      <c r="AM161" t="s" s="164">
        <v>754</v>
      </c>
      <c r="AN161" t="s" s="164">
        <v>53</v>
      </c>
      <c r="AO161" s="165">
        <v>10</v>
      </c>
      <c r="AP161" s="166">
        <v>155.865570594849</v>
      </c>
      <c r="AQ161" s="162"/>
    </row>
    <row r="162" ht="13.75" customHeight="1">
      <c r="A162" s="53"/>
      <c r="B162" s="18"/>
      <c r="C162" s="18"/>
      <c r="D162" s="18"/>
      <c r="E162" s="18"/>
      <c r="F162" s="18"/>
      <c r="G162" s="97"/>
      <c r="H162" t="s" s="32">
        <f>_xlfn.IFERROR(RANK(M162:M162,M3:M177)+COUNTIF($M$3:M162,M162)-1,"")</f>
      </c>
      <c r="I162" s="163">
        <v>160</v>
      </c>
      <c r="J162" s="168"/>
      <c r="K162" s="168"/>
      <c r="L162" s="168"/>
      <c r="M162" s="42"/>
      <c r="N162" s="44"/>
      <c r="O162" s="163">
        <f>_xlfn.IFERROR(RANK(T162:T162,T3:T227)+COUNTIF($T$3:T162,T162)-1,"")</f>
        <v>109</v>
      </c>
      <c r="P162" s="163">
        <v>160</v>
      </c>
      <c r="Q162" t="s" s="32">
        <v>345</v>
      </c>
      <c r="R162" t="s" s="32">
        <v>72</v>
      </c>
      <c r="S162" s="163">
        <v>11</v>
      </c>
      <c r="T162" s="42">
        <v>48.3948429088741</v>
      </c>
      <c r="U162" s="51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67"/>
      <c r="AI162" t="s" s="164">
        <v>381</v>
      </c>
      <c r="AJ162" s="165">
        <f>_xlfn.IFERROR(RANK(AP162:AP162,AP3:AP327)+COUNTIF($AP$3:AP162,AP162)-1,"")</f>
        <v>57</v>
      </c>
      <c r="AK162" s="165">
        <v>60</v>
      </c>
      <c r="AL162" t="s" s="164">
        <v>214</v>
      </c>
      <c r="AM162" t="s" s="164">
        <v>755</v>
      </c>
      <c r="AN162" t="s" s="164">
        <v>53</v>
      </c>
      <c r="AO162" s="165">
        <v>10</v>
      </c>
      <c r="AP162" s="166">
        <v>159.424358838671</v>
      </c>
      <c r="AQ162" s="162"/>
    </row>
    <row r="163" ht="13.75" customHeight="1">
      <c r="A163" s="53"/>
      <c r="B163" s="18"/>
      <c r="C163" s="18"/>
      <c r="D163" s="18"/>
      <c r="E163" s="18"/>
      <c r="F163" s="18"/>
      <c r="G163" s="97"/>
      <c r="H163" t="s" s="32">
        <f>_xlfn.IFERROR(RANK(M163:M163,M3:M177)+COUNTIF($M$3:M163,M163)-1,"")</f>
      </c>
      <c r="I163" s="163">
        <v>161</v>
      </c>
      <c r="J163" s="168"/>
      <c r="K163" s="168"/>
      <c r="L163" s="168"/>
      <c r="M163" s="42"/>
      <c r="N163" s="44"/>
      <c r="O163" s="163">
        <f>_xlfn.IFERROR(RANK(T163:T163,T3:T227)+COUNTIF($T$3:T163,T163)-1,"")</f>
        <v>75</v>
      </c>
      <c r="P163" s="163">
        <v>161</v>
      </c>
      <c r="Q163" t="s" s="32">
        <v>283</v>
      </c>
      <c r="R163" t="s" s="32">
        <v>72</v>
      </c>
      <c r="S163" s="163">
        <v>11</v>
      </c>
      <c r="T163" s="42">
        <v>109.116036275917</v>
      </c>
      <c r="U163" s="51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67"/>
      <c r="AI163" t="s" s="164">
        <v>381</v>
      </c>
      <c r="AJ163" s="165">
        <f>_xlfn.IFERROR(RANK(AP163:AP163,AP3:AP327)+COUNTIF($AP$3:AP163,AP163)-1,"")</f>
        <v>68</v>
      </c>
      <c r="AK163" s="165">
        <v>61</v>
      </c>
      <c r="AL163" t="s" s="164">
        <v>245</v>
      </c>
      <c r="AM163" t="s" s="164">
        <v>756</v>
      </c>
      <c r="AN163" t="s" s="164">
        <v>53</v>
      </c>
      <c r="AO163" s="165">
        <v>10</v>
      </c>
      <c r="AP163" s="166">
        <v>145.490223969720</v>
      </c>
      <c r="AQ163" s="162"/>
    </row>
    <row r="164" ht="13.75" customHeight="1">
      <c r="A164" s="53"/>
      <c r="B164" s="18"/>
      <c r="C164" s="18"/>
      <c r="D164" s="18"/>
      <c r="E164" s="18"/>
      <c r="F164" s="18"/>
      <c r="G164" s="97"/>
      <c r="H164" t="s" s="32">
        <f>_xlfn.IFERROR(RANK(M164:M164,M3:M177)+COUNTIF($M$3:M164,M164)-1,"")</f>
      </c>
      <c r="I164" s="163">
        <v>162</v>
      </c>
      <c r="J164" s="168"/>
      <c r="K164" s="168"/>
      <c r="L164" s="168"/>
      <c r="M164" s="42"/>
      <c r="N164" s="44"/>
      <c r="O164" s="163">
        <f>_xlfn.IFERROR(RANK(T164:T164,T3:T227)+COUNTIF($T$3:T164,T164)-1,"")</f>
        <v>165</v>
      </c>
      <c r="P164" s="163">
        <v>162</v>
      </c>
      <c r="Q164" t="s" s="32">
        <v>479</v>
      </c>
      <c r="R164" t="s" s="32">
        <v>72</v>
      </c>
      <c r="S164" s="163">
        <v>11</v>
      </c>
      <c r="T164" s="42">
        <v>9.062546575091419</v>
      </c>
      <c r="U164" s="51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67"/>
      <c r="AI164" t="s" s="164">
        <v>381</v>
      </c>
      <c r="AJ164" s="165">
        <f>_xlfn.IFERROR(RANK(AP164:AP164,AP3:AP327)+COUNTIF($AP$3:AP164,AP164)-1,"")</f>
        <v>83</v>
      </c>
      <c r="AK164" s="165">
        <v>62</v>
      </c>
      <c r="AL164" t="s" s="164">
        <v>269</v>
      </c>
      <c r="AM164" t="s" s="164">
        <v>757</v>
      </c>
      <c r="AN164" t="s" s="164">
        <v>53</v>
      </c>
      <c r="AO164" s="165">
        <v>10</v>
      </c>
      <c r="AP164" s="166">
        <v>116.826421080959</v>
      </c>
      <c r="AQ164" s="162"/>
    </row>
    <row r="165" ht="13.75" customHeight="1">
      <c r="A165" s="53"/>
      <c r="B165" s="18"/>
      <c r="C165" s="18"/>
      <c r="D165" s="18"/>
      <c r="E165" s="18"/>
      <c r="F165" s="18"/>
      <c r="G165" s="97"/>
      <c r="H165" t="s" s="32">
        <f>_xlfn.IFERROR(RANK(M165:M165,M3:M177)+COUNTIF($M$3:M165,M165)-1,"")</f>
      </c>
      <c r="I165" s="163">
        <v>163</v>
      </c>
      <c r="J165" s="168"/>
      <c r="K165" s="168"/>
      <c r="L165" s="168"/>
      <c r="M165" s="42"/>
      <c r="N165" s="44"/>
      <c r="O165" s="163">
        <f>_xlfn.IFERROR(RANK(T165:T165,T3:T227)+COUNTIF($T$3:T165,T165)-1,"")</f>
        <v>39</v>
      </c>
      <c r="P165" s="163">
        <v>163</v>
      </c>
      <c r="Q165" t="s" s="32">
        <v>196</v>
      </c>
      <c r="R165" t="s" s="32">
        <v>117</v>
      </c>
      <c r="S165" s="163">
        <v>5</v>
      </c>
      <c r="T165" s="42">
        <v>170.196713712167</v>
      </c>
      <c r="U165" s="51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67"/>
      <c r="AI165" t="s" s="164">
        <v>381</v>
      </c>
      <c r="AJ165" s="165">
        <f>_xlfn.IFERROR(RANK(AP165:AP165,AP3:AP327)+COUNTIF($AP$3:AP165,AP165)-1,"")</f>
        <v>209</v>
      </c>
      <c r="AK165" s="165">
        <v>63</v>
      </c>
      <c r="AL165" t="s" s="164">
        <v>417</v>
      </c>
      <c r="AM165" t="s" s="164">
        <v>758</v>
      </c>
      <c r="AN165" t="s" s="164">
        <v>53</v>
      </c>
      <c r="AO165" s="165">
        <v>10</v>
      </c>
      <c r="AP165" s="166">
        <v>15.792781181632</v>
      </c>
      <c r="AQ165" s="162"/>
    </row>
    <row r="166" ht="13.75" customHeight="1">
      <c r="A166" s="53"/>
      <c r="B166" s="18"/>
      <c r="C166" s="18"/>
      <c r="D166" s="18"/>
      <c r="E166" s="18"/>
      <c r="F166" s="18"/>
      <c r="G166" s="97"/>
      <c r="H166" t="s" s="32">
        <f>_xlfn.IFERROR(RANK(M166:M166,M3:M177)+COUNTIF($M$3:M166,M166)-1,"")</f>
      </c>
      <c r="I166" s="163">
        <v>164</v>
      </c>
      <c r="J166" s="168"/>
      <c r="K166" s="168"/>
      <c r="L166" s="168"/>
      <c r="M166" s="42"/>
      <c r="N166" s="44"/>
      <c r="O166" s="163">
        <f>_xlfn.IFERROR(RANK(T166:T166,T3:T227)+COUNTIF($T$3:T166,T166)-1,"")</f>
        <v>30</v>
      </c>
      <c r="P166" s="163">
        <v>164</v>
      </c>
      <c r="Q166" t="s" s="32">
        <v>176</v>
      </c>
      <c r="R166" t="s" s="32">
        <v>117</v>
      </c>
      <c r="S166" s="163">
        <v>5</v>
      </c>
      <c r="T166" s="42">
        <v>182.913294542545</v>
      </c>
      <c r="U166" s="51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67"/>
      <c r="AI166" t="s" s="164">
        <v>381</v>
      </c>
      <c r="AJ166" s="165">
        <f>_xlfn.IFERROR(RANK(AP166:AP166,AP3:AP327)+COUNTIF($AP$3:AP166,AP166)-1,"")</f>
        <v>29</v>
      </c>
      <c r="AK166" s="165">
        <v>64</v>
      </c>
      <c r="AL166" t="s" s="164">
        <v>151</v>
      </c>
      <c r="AM166" t="s" s="164">
        <v>759</v>
      </c>
      <c r="AN166" t="s" s="164">
        <v>60</v>
      </c>
      <c r="AO166" s="165">
        <v>14</v>
      </c>
      <c r="AP166" s="166">
        <v>185.174426887869</v>
      </c>
      <c r="AQ166" s="162"/>
    </row>
    <row r="167" ht="13.75" customHeight="1">
      <c r="A167" s="53"/>
      <c r="B167" s="18"/>
      <c r="C167" s="18"/>
      <c r="D167" s="18"/>
      <c r="E167" s="18"/>
      <c r="F167" s="18"/>
      <c r="G167" s="97"/>
      <c r="H167" t="s" s="32">
        <f>_xlfn.IFERROR(RANK(M167:M167,M3:M177)+COUNTIF($M$3:M167,M167)-1,"")</f>
      </c>
      <c r="I167" s="163">
        <v>165</v>
      </c>
      <c r="J167" s="168"/>
      <c r="K167" s="168"/>
      <c r="L167" s="168"/>
      <c r="M167" s="42"/>
      <c r="N167" s="44"/>
      <c r="O167" s="163">
        <f>_xlfn.IFERROR(RANK(T167:T167,T3:T227)+COUNTIF($T$3:T167,T167)-1,"")</f>
        <v>89</v>
      </c>
      <c r="P167" s="163">
        <v>165</v>
      </c>
      <c r="Q167" t="s" s="32">
        <v>317</v>
      </c>
      <c r="R167" t="s" s="32">
        <v>117</v>
      </c>
      <c r="S167" s="163">
        <v>5</v>
      </c>
      <c r="T167" s="42">
        <v>81.5556920153459</v>
      </c>
      <c r="U167" s="51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67"/>
      <c r="AI167" t="s" s="164">
        <v>381</v>
      </c>
      <c r="AJ167" s="165">
        <f>_xlfn.IFERROR(RANK(AP167:AP167,AP3:AP327)+COUNTIF($AP$3:AP167,AP167)-1,"")</f>
        <v>11</v>
      </c>
      <c r="AK167" s="165">
        <v>65</v>
      </c>
      <c r="AL167" t="s" s="164">
        <v>80</v>
      </c>
      <c r="AM167" t="s" s="164">
        <v>760</v>
      </c>
      <c r="AN167" t="s" s="164">
        <v>60</v>
      </c>
      <c r="AO167" s="165">
        <v>14</v>
      </c>
      <c r="AP167" s="166">
        <v>206.518688183808</v>
      </c>
      <c r="AQ167" s="162"/>
    </row>
    <row r="168" ht="13.75" customHeight="1">
      <c r="A168" s="53"/>
      <c r="B168" s="18"/>
      <c r="C168" s="18"/>
      <c r="D168" s="18"/>
      <c r="E168" s="18"/>
      <c r="F168" s="18"/>
      <c r="G168" s="97"/>
      <c r="H168" t="s" s="32">
        <f>_xlfn.IFERROR(RANK(M168:M168,M3:M177)+COUNTIF($M$3:M168,M168)-1,"")</f>
      </c>
      <c r="I168" s="163">
        <v>166</v>
      </c>
      <c r="J168" s="168"/>
      <c r="K168" s="168"/>
      <c r="L168" s="168"/>
      <c r="M168" s="42"/>
      <c r="N168" s="44"/>
      <c r="O168" s="163">
        <f>_xlfn.IFERROR(RANK(T168:T168,T3:T227)+COUNTIF($T$3:T168,T168)-1,"")</f>
        <v>125</v>
      </c>
      <c r="P168" s="163">
        <v>166</v>
      </c>
      <c r="Q168" t="s" s="32">
        <v>353</v>
      </c>
      <c r="R168" t="s" s="32">
        <v>117</v>
      </c>
      <c r="S168" s="163">
        <v>5</v>
      </c>
      <c r="T168" s="42">
        <v>28.7381553313112</v>
      </c>
      <c r="U168" s="51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67"/>
      <c r="AI168" t="s" s="164">
        <v>381</v>
      </c>
      <c r="AJ168" s="165">
        <f>_xlfn.IFERROR(RANK(AP168:AP168,AP3:AP327)+COUNTIF($AP$3:AP168,AP168)-1,"")</f>
        <v>34</v>
      </c>
      <c r="AK168" s="165">
        <v>66</v>
      </c>
      <c r="AL168" t="s" s="164">
        <v>200</v>
      </c>
      <c r="AM168" t="s" s="164">
        <v>761</v>
      </c>
      <c r="AN168" t="s" s="164">
        <v>60</v>
      </c>
      <c r="AO168" s="165">
        <v>14</v>
      </c>
      <c r="AP168" s="166">
        <v>181.865772349603</v>
      </c>
      <c r="AQ168" s="162"/>
    </row>
    <row r="169" ht="13.75" customHeight="1">
      <c r="A169" s="53"/>
      <c r="B169" s="18"/>
      <c r="C169" s="18"/>
      <c r="D169" s="18"/>
      <c r="E169" s="18"/>
      <c r="F169" s="18"/>
      <c r="G169" s="97"/>
      <c r="H169" t="s" s="32">
        <f>_xlfn.IFERROR(RANK(M169:M169,M3:M177)+COUNTIF($M$3:M169,M169)-1,"")</f>
      </c>
      <c r="I169" s="163">
        <v>167</v>
      </c>
      <c r="J169" s="168"/>
      <c r="K169" s="168"/>
      <c r="L169" s="168"/>
      <c r="M169" s="42"/>
      <c r="N169" s="44"/>
      <c r="O169" s="163">
        <f>_xlfn.IFERROR(RANK(T169:T169,T3:T227)+COUNTIF($T$3:T169,T169)-1,"")</f>
        <v>142</v>
      </c>
      <c r="P169" s="163">
        <v>167</v>
      </c>
      <c r="Q169" t="s" s="32">
        <v>484</v>
      </c>
      <c r="R169" t="s" s="32">
        <v>117</v>
      </c>
      <c r="S169" s="163">
        <v>5</v>
      </c>
      <c r="T169" s="42">
        <v>18.6613961368363</v>
      </c>
      <c r="U169" s="51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67"/>
      <c r="AI169" t="s" s="164">
        <v>381</v>
      </c>
      <c r="AJ169" s="165">
        <f>_xlfn.IFERROR(RANK(AP169:AP169,AP3:AP327)+COUNTIF($AP$3:AP169,AP169)-1,"")</f>
        <v>171</v>
      </c>
      <c r="AK169" s="165">
        <v>67</v>
      </c>
      <c r="AL169" t="s" s="164">
        <v>419</v>
      </c>
      <c r="AM169" t="s" s="164">
        <v>762</v>
      </c>
      <c r="AN169" t="s" s="164">
        <v>60</v>
      </c>
      <c r="AO169" s="165">
        <v>14</v>
      </c>
      <c r="AP169" s="166">
        <v>29.4214315652092</v>
      </c>
      <c r="AQ169" s="162"/>
    </row>
    <row r="170" ht="13.75" customHeight="1">
      <c r="A170" s="53"/>
      <c r="B170" s="18"/>
      <c r="C170" s="18"/>
      <c r="D170" s="18"/>
      <c r="E170" s="18"/>
      <c r="F170" s="18"/>
      <c r="G170" s="97"/>
      <c r="H170" t="s" s="32">
        <f>_xlfn.IFERROR(RANK(M170:M170,M3:M177)+COUNTIF($M$3:M170,M170)-1,"")</f>
      </c>
      <c r="I170" s="163">
        <v>168</v>
      </c>
      <c r="J170" s="168"/>
      <c r="K170" s="168"/>
      <c r="L170" s="168"/>
      <c r="M170" s="42"/>
      <c r="N170" s="44"/>
      <c r="O170" s="163">
        <f>_xlfn.IFERROR(RANK(T170:T170,T3:T227)+COUNTIF($T$3:T170,T170)-1,"")</f>
        <v>171</v>
      </c>
      <c r="P170" s="163">
        <v>168</v>
      </c>
      <c r="Q170" t="s" s="32">
        <v>485</v>
      </c>
      <c r="R170" t="s" s="32">
        <v>117</v>
      </c>
      <c r="S170" s="163">
        <v>5</v>
      </c>
      <c r="T170" s="42">
        <v>7.61279530925987</v>
      </c>
      <c r="U170" s="51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67"/>
      <c r="AI170" t="s" s="164">
        <v>381</v>
      </c>
      <c r="AJ170" s="165">
        <f>_xlfn.IFERROR(RANK(AP170:AP170,AP3:AP327)+COUNTIF($AP$3:AP170,AP170)-1,"")</f>
        <v>219</v>
      </c>
      <c r="AK170" s="165">
        <v>68</v>
      </c>
      <c r="AL170" t="s" s="164">
        <v>420</v>
      </c>
      <c r="AM170" t="s" s="164">
        <v>763</v>
      </c>
      <c r="AN170" t="s" s="164">
        <v>60</v>
      </c>
      <c r="AO170" s="165">
        <v>14</v>
      </c>
      <c r="AP170" s="166">
        <v>14.4061935150224</v>
      </c>
      <c r="AQ170" s="162"/>
    </row>
    <row r="171" ht="13.75" customHeight="1">
      <c r="A171" s="53"/>
      <c r="B171" s="18"/>
      <c r="C171" s="18"/>
      <c r="D171" s="18"/>
      <c r="E171" s="18"/>
      <c r="F171" s="18"/>
      <c r="G171" s="97"/>
      <c r="H171" t="s" s="32">
        <f>_xlfn.IFERROR(RANK(M171:M171,M3:M177)+COUNTIF($M$3:M171,M171)-1,"")</f>
      </c>
      <c r="I171" s="163">
        <v>169</v>
      </c>
      <c r="J171" s="168"/>
      <c r="K171" s="168"/>
      <c r="L171" s="168"/>
      <c r="M171" s="42"/>
      <c r="N171" s="44"/>
      <c r="O171" s="163">
        <f>_xlfn.IFERROR(RANK(T171:T171,T3:T227)+COUNTIF($T$3:T171,T171)-1,"")</f>
        <v>173</v>
      </c>
      <c r="P171" s="163">
        <v>169</v>
      </c>
      <c r="Q171" t="s" s="32">
        <v>486</v>
      </c>
      <c r="R171" t="s" s="32">
        <v>117</v>
      </c>
      <c r="S171" s="163">
        <v>5</v>
      </c>
      <c r="T171" s="42">
        <v>6.8794944646428</v>
      </c>
      <c r="U171" s="51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67"/>
      <c r="AI171" t="s" s="164">
        <v>381</v>
      </c>
      <c r="AJ171" s="165">
        <f>_xlfn.IFERROR(RANK(AP171:AP171,AP3:AP327)+COUNTIF($AP$3:AP171,AP171)-1,"")</f>
        <v>169</v>
      </c>
      <c r="AK171" s="165">
        <v>69</v>
      </c>
      <c r="AL171" t="s" s="164">
        <v>356</v>
      </c>
      <c r="AM171" t="s" s="164">
        <v>764</v>
      </c>
      <c r="AN171" t="s" s="164">
        <v>60</v>
      </c>
      <c r="AO171" s="165">
        <v>14</v>
      </c>
      <c r="AP171" s="166">
        <v>31.120723425792</v>
      </c>
      <c r="AQ171" s="162"/>
    </row>
    <row r="172" ht="13.75" customHeight="1">
      <c r="A172" s="53"/>
      <c r="B172" s="18"/>
      <c r="C172" s="18"/>
      <c r="D172" s="18"/>
      <c r="E172" s="18"/>
      <c r="F172" s="18"/>
      <c r="G172" s="97"/>
      <c r="H172" t="s" s="32">
        <f>_xlfn.IFERROR(RANK(M172:M172,M3:M177)+COUNTIF($M$3:M172,M172)-1,"")</f>
      </c>
      <c r="I172" s="163">
        <v>170</v>
      </c>
      <c r="J172" s="168"/>
      <c r="K172" s="168"/>
      <c r="L172" s="168"/>
      <c r="M172" s="42"/>
      <c r="N172" s="44"/>
      <c r="O172" s="163">
        <f>_xlfn.IFERROR(RANK(T172:T172,T3:T227)+COUNTIF($T$3:T172,T172)-1,"")</f>
        <v>19</v>
      </c>
      <c r="P172" s="163">
        <v>170</v>
      </c>
      <c r="Q172" t="s" s="32">
        <v>133</v>
      </c>
      <c r="R172" t="s" s="32">
        <v>69</v>
      </c>
      <c r="S172" s="163">
        <v>14</v>
      </c>
      <c r="T172" s="42">
        <v>196.635863764872</v>
      </c>
      <c r="U172" s="51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67"/>
      <c r="AI172" t="s" s="164">
        <v>381</v>
      </c>
      <c r="AJ172" s="165">
        <f>_xlfn.IFERROR(RANK(AP172:AP172,AP3:AP327)+COUNTIF($AP$3:AP172,AP172)-1,"")</f>
        <v>40</v>
      </c>
      <c r="AK172" s="165">
        <v>70</v>
      </c>
      <c r="AL172" t="s" s="164">
        <v>164</v>
      </c>
      <c r="AM172" t="s" s="164">
        <v>765</v>
      </c>
      <c r="AN172" t="s" s="164">
        <v>29</v>
      </c>
      <c r="AO172" s="165">
        <v>14</v>
      </c>
      <c r="AP172" s="166">
        <v>173.370185710445</v>
      </c>
      <c r="AQ172" s="162"/>
    </row>
    <row r="173" ht="13.75" customHeight="1">
      <c r="A173" s="53"/>
      <c r="B173" s="18"/>
      <c r="C173" s="18"/>
      <c r="D173" s="18"/>
      <c r="E173" s="18"/>
      <c r="F173" s="18"/>
      <c r="G173" s="97"/>
      <c r="H173" t="s" s="32">
        <f>_xlfn.IFERROR(RANK(M173:M173,M3:M177)+COUNTIF($M$3:M173,M173)-1,"")</f>
      </c>
      <c r="I173" s="163">
        <v>171</v>
      </c>
      <c r="J173" s="168"/>
      <c r="K173" s="168"/>
      <c r="L173" s="168"/>
      <c r="M173" s="42"/>
      <c r="N173" s="44"/>
      <c r="O173" s="163">
        <f>_xlfn.IFERROR(RANK(T173:T173,T3:T227)+COUNTIF($T$3:T173,T173)-1,"")</f>
        <v>94</v>
      </c>
      <c r="P173" s="163">
        <v>171</v>
      </c>
      <c r="Q173" t="s" s="32">
        <v>285</v>
      </c>
      <c r="R173" t="s" s="32">
        <v>69</v>
      </c>
      <c r="S173" s="163">
        <v>14</v>
      </c>
      <c r="T173" s="42">
        <v>71.775430096650</v>
      </c>
      <c r="U173" s="51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67"/>
      <c r="AI173" t="s" s="164">
        <v>381</v>
      </c>
      <c r="AJ173" s="165">
        <f>_xlfn.IFERROR(RANK(AP173:AP173,AP3:AP327)+COUNTIF($AP$3:AP173,AP173)-1,"")</f>
        <v>63</v>
      </c>
      <c r="AK173" s="165">
        <v>71</v>
      </c>
      <c r="AL173" t="s" s="164">
        <v>238</v>
      </c>
      <c r="AM173" t="s" s="164">
        <v>766</v>
      </c>
      <c r="AN173" t="s" s="164">
        <v>29</v>
      </c>
      <c r="AO173" s="165">
        <v>14</v>
      </c>
      <c r="AP173" s="166">
        <v>151.991193594240</v>
      </c>
      <c r="AQ173" s="162"/>
    </row>
    <row r="174" ht="13.75" customHeight="1">
      <c r="A174" s="53"/>
      <c r="B174" s="18"/>
      <c r="C174" s="18"/>
      <c r="D174" s="18"/>
      <c r="E174" s="18"/>
      <c r="F174" s="18"/>
      <c r="G174" s="97"/>
      <c r="H174" t="s" s="32">
        <f>_xlfn.IFERROR(RANK(M174:M174,M3:M177)+COUNTIF($M$3:M174,M174)-1,"")</f>
      </c>
      <c r="I174" s="163">
        <v>172</v>
      </c>
      <c r="J174" s="168"/>
      <c r="K174" s="168"/>
      <c r="L174" s="168"/>
      <c r="M174" s="42"/>
      <c r="N174" s="44"/>
      <c r="O174" s="163">
        <f>_xlfn.IFERROR(RANK(T174:T174,T3:T227)+COUNTIF($T$3:T174,T174)-1,"")</f>
        <v>156</v>
      </c>
      <c r="P174" s="163">
        <v>172</v>
      </c>
      <c r="Q174" t="s" s="32">
        <v>490</v>
      </c>
      <c r="R174" t="s" s="32">
        <v>69</v>
      </c>
      <c r="S174" s="163">
        <v>14</v>
      </c>
      <c r="T174" s="42">
        <v>13.927226789448</v>
      </c>
      <c r="U174" s="51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67"/>
      <c r="AI174" t="s" s="164">
        <v>381</v>
      </c>
      <c r="AJ174" s="165">
        <f>_xlfn.IFERROR(RANK(AP174:AP174,AP3:AP327)+COUNTIF($AP$3:AP174,AP174)-1,"")</f>
        <v>82</v>
      </c>
      <c r="AK174" s="165">
        <v>72</v>
      </c>
      <c r="AL174" t="s" s="164">
        <v>287</v>
      </c>
      <c r="AM174" t="s" s="164">
        <v>767</v>
      </c>
      <c r="AN174" t="s" s="164">
        <v>29</v>
      </c>
      <c r="AO174" s="165">
        <v>14</v>
      </c>
      <c r="AP174" s="166">
        <v>118.200347733667</v>
      </c>
      <c r="AQ174" s="162"/>
    </row>
    <row r="175" ht="13.75" customHeight="1">
      <c r="A175" s="53"/>
      <c r="B175" s="18"/>
      <c r="C175" s="18"/>
      <c r="D175" s="18"/>
      <c r="E175" s="18"/>
      <c r="F175" s="18"/>
      <c r="G175" s="97"/>
      <c r="H175" t="s" s="32">
        <f>_xlfn.IFERROR(RANK(M175:M175,M3:M177)+COUNTIF($M$3:M175,M175)-1,"")</f>
      </c>
      <c r="I175" s="163">
        <v>173</v>
      </c>
      <c r="J175" s="168"/>
      <c r="K175" s="168"/>
      <c r="L175" s="168"/>
      <c r="M175" s="42"/>
      <c r="N175" s="44"/>
      <c r="O175" s="163">
        <f>_xlfn.IFERROR(RANK(T175:T175,T3:T227)+COUNTIF($T$3:T175,T175)-1,"")</f>
        <v>107</v>
      </c>
      <c r="P175" s="163">
        <v>173</v>
      </c>
      <c r="Q175" t="s" s="32">
        <v>325</v>
      </c>
      <c r="R175" t="s" s="32">
        <v>69</v>
      </c>
      <c r="S175" s="163">
        <v>14</v>
      </c>
      <c r="T175" s="42">
        <v>49.7093169367872</v>
      </c>
      <c r="U175" s="51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67"/>
      <c r="AI175" t="s" s="164">
        <v>381</v>
      </c>
      <c r="AJ175" s="165">
        <f>_xlfn.IFERROR(RANK(AP175:AP175,AP3:AP327)+COUNTIF($AP$3:AP175,AP175)-1,"")</f>
        <v>176</v>
      </c>
      <c r="AK175" s="165">
        <v>73</v>
      </c>
      <c r="AL175" t="s" s="164">
        <v>424</v>
      </c>
      <c r="AM175" t="s" s="164">
        <v>768</v>
      </c>
      <c r="AN175" t="s" s="164">
        <v>29</v>
      </c>
      <c r="AO175" s="165">
        <v>14</v>
      </c>
      <c r="AP175" s="166">
        <v>28.0995609162576</v>
      </c>
      <c r="AQ175" s="162"/>
    </row>
    <row r="176" ht="13.75" customHeight="1">
      <c r="A176" s="53"/>
      <c r="B176" s="18"/>
      <c r="C176" s="18"/>
      <c r="D176" s="18"/>
      <c r="E176" s="18"/>
      <c r="F176" s="18"/>
      <c r="G176" s="97"/>
      <c r="H176" t="s" s="32">
        <f>_xlfn.IFERROR(RANK(M176:M176,M3:M177)+COUNTIF($M$3:M176,M176)-1,"")</f>
      </c>
      <c r="I176" s="163">
        <v>174</v>
      </c>
      <c r="J176" s="168"/>
      <c r="K176" s="168"/>
      <c r="L176" s="168"/>
      <c r="M176" s="42"/>
      <c r="N176" s="44"/>
      <c r="O176" s="163">
        <f>_xlfn.IFERROR(RANK(T176:T176,T3:T227)+COUNTIF($T$3:T176,T176)-1,"")</f>
        <v>84</v>
      </c>
      <c r="P176" s="163">
        <v>174</v>
      </c>
      <c r="Q176" t="s" s="32">
        <v>263</v>
      </c>
      <c r="R176" t="s" s="32">
        <v>69</v>
      </c>
      <c r="S176" s="163">
        <v>14</v>
      </c>
      <c r="T176" s="42">
        <v>99.2536443266256</v>
      </c>
      <c r="U176" s="51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67"/>
      <c r="AI176" t="s" s="164">
        <v>381</v>
      </c>
      <c r="AJ176" s="165">
        <f>_xlfn.IFERROR(RANK(AP176:AP176,AP3:AP327)+COUNTIF($AP$3:AP176,AP176)-1,"")</f>
        <v>181</v>
      </c>
      <c r="AK176" s="165">
        <v>74</v>
      </c>
      <c r="AL176" t="s" s="164">
        <v>425</v>
      </c>
      <c r="AM176" t="s" s="164">
        <v>769</v>
      </c>
      <c r="AN176" t="s" s="164">
        <v>29</v>
      </c>
      <c r="AO176" s="165">
        <v>14</v>
      </c>
      <c r="AP176" s="166">
        <v>25.0498260992963</v>
      </c>
      <c r="AQ176" s="162"/>
    </row>
    <row r="177" ht="13.75" customHeight="1">
      <c r="A177" s="53"/>
      <c r="B177" s="18"/>
      <c r="C177" s="18"/>
      <c r="D177" s="18"/>
      <c r="E177" s="18"/>
      <c r="F177" s="18"/>
      <c r="G177" s="97"/>
      <c r="H177" t="s" s="32">
        <f>_xlfn.IFERROR(RANK(M177:M177,M3:M177)+COUNTIF($M$3:M177,M177)-1,"")</f>
      </c>
      <c r="I177" s="163">
        <v>175</v>
      </c>
      <c r="J177" s="168"/>
      <c r="K177" s="168"/>
      <c r="L177" s="168"/>
      <c r="M177" s="42"/>
      <c r="N177" s="44"/>
      <c r="O177" s="163">
        <f>_xlfn.IFERROR(RANK(T177:T177,T3:T227)+COUNTIF($T$3:T177,T177)-1,"")</f>
        <v>116</v>
      </c>
      <c r="P177" s="163">
        <v>175</v>
      </c>
      <c r="Q177" t="s" s="32">
        <v>329</v>
      </c>
      <c r="R177" t="s" s="32">
        <v>69</v>
      </c>
      <c r="S177" s="163">
        <v>14</v>
      </c>
      <c r="T177" s="42">
        <v>38.6799421554</v>
      </c>
      <c r="U177" s="51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67"/>
      <c r="AI177" t="s" s="164">
        <v>381</v>
      </c>
      <c r="AJ177" s="165">
        <f>_xlfn.IFERROR(RANK(AP177:AP177,AP3:AP327)+COUNTIF($AP$3:AP177,AP177)-1,"")</f>
        <v>28</v>
      </c>
      <c r="AK177" s="165">
        <v>75</v>
      </c>
      <c r="AL177" t="s" s="164">
        <v>160</v>
      </c>
      <c r="AM177" t="s" s="164">
        <v>770</v>
      </c>
      <c r="AN177" t="s" s="164">
        <v>58</v>
      </c>
      <c r="AO177" s="165">
        <v>12</v>
      </c>
      <c r="AP177" s="166">
        <v>185.577580039958</v>
      </c>
      <c r="AQ177" s="162"/>
    </row>
    <row r="178" ht="13.75" customHeight="1">
      <c r="A178" s="53"/>
      <c r="B178" s="18"/>
      <c r="C178" s="18"/>
      <c r="D178" s="18"/>
      <c r="E178" s="18"/>
      <c r="F178" s="18"/>
      <c r="G178" s="18"/>
      <c r="H178" s="61"/>
      <c r="I178" s="61"/>
      <c r="J178" s="61"/>
      <c r="K178" s="61"/>
      <c r="L178" s="61"/>
      <c r="M178" s="62"/>
      <c r="N178" s="97"/>
      <c r="O178" t="s" s="32">
        <f>_xlfn.IFERROR(RANK(T178:T178,T3:T227)+COUNTIF($T$3:T178,T178)-1,"")</f>
      </c>
      <c r="P178" s="163">
        <v>176</v>
      </c>
      <c r="Q178" s="168"/>
      <c r="R178" s="168"/>
      <c r="S178" s="168"/>
      <c r="T178" s="42"/>
      <c r="U178" s="51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67"/>
      <c r="AI178" t="s" s="164">
        <v>381</v>
      </c>
      <c r="AJ178" s="165">
        <f>_xlfn.IFERROR(RANK(AP178:AP178,AP3:AP327)+COUNTIF($AP$3:AP178,AP178)-1,"")</f>
        <v>35</v>
      </c>
      <c r="AK178" s="165">
        <v>76</v>
      </c>
      <c r="AL178" t="s" s="164">
        <v>184</v>
      </c>
      <c r="AM178" t="s" s="164">
        <v>771</v>
      </c>
      <c r="AN178" t="s" s="164">
        <v>58</v>
      </c>
      <c r="AO178" s="165">
        <v>12</v>
      </c>
      <c r="AP178" s="166">
        <v>181.1515057352</v>
      </c>
      <c r="AQ178" s="162"/>
    </row>
    <row r="179" ht="13.75" customHeight="1">
      <c r="A179" s="5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63"/>
      <c r="N179" s="97"/>
      <c r="O179" t="s" s="32">
        <f>_xlfn.IFERROR(RANK(T179:T179,T3:T227)+COUNTIF($T$3:T179,T179)-1,"")</f>
      </c>
      <c r="P179" s="163">
        <v>177</v>
      </c>
      <c r="Q179" s="168"/>
      <c r="R179" s="168"/>
      <c r="S179" s="168"/>
      <c r="T179" s="42"/>
      <c r="U179" s="51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67"/>
      <c r="AI179" t="s" s="164">
        <v>381</v>
      </c>
      <c r="AJ179" s="165">
        <f>_xlfn.IFERROR(RANK(AP179:AP179,AP3:AP327)+COUNTIF($AP$3:AP179,AP179)-1,"")</f>
        <v>73</v>
      </c>
      <c r="AK179" s="165">
        <v>77</v>
      </c>
      <c r="AL179" t="s" s="164">
        <v>261</v>
      </c>
      <c r="AM179" t="s" s="164">
        <v>772</v>
      </c>
      <c r="AN179" t="s" s="164">
        <v>58</v>
      </c>
      <c r="AO179" s="165">
        <v>12</v>
      </c>
      <c r="AP179" s="166">
        <v>132.404660473254</v>
      </c>
      <c r="AQ179" s="162"/>
    </row>
    <row r="180" ht="13.75" customHeight="1">
      <c r="A180" s="5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63"/>
      <c r="N180" s="97"/>
      <c r="O180" t="s" s="32">
        <f>_xlfn.IFERROR(RANK(T180:T180,T3:T227)+COUNTIF($T$3:T180,T180)-1,"")</f>
      </c>
      <c r="P180" s="163">
        <v>178</v>
      </c>
      <c r="Q180" s="168"/>
      <c r="R180" s="168"/>
      <c r="S180" s="168"/>
      <c r="T180" s="42"/>
      <c r="U180" s="51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67"/>
      <c r="AI180" t="s" s="164">
        <v>381</v>
      </c>
      <c r="AJ180" s="165">
        <f>_xlfn.IFERROR(RANK(AP180:AP180,AP3:AP327)+COUNTIF($AP$3:AP180,AP180)-1,"")</f>
        <v>191</v>
      </c>
      <c r="AK180" s="165">
        <v>78</v>
      </c>
      <c r="AL180" t="s" s="164">
        <v>429</v>
      </c>
      <c r="AM180" t="s" s="164">
        <v>773</v>
      </c>
      <c r="AN180" t="s" s="164">
        <v>58</v>
      </c>
      <c r="AO180" s="165">
        <v>12</v>
      </c>
      <c r="AP180" s="166">
        <v>22.0721445272328</v>
      </c>
      <c r="AQ180" s="162"/>
    </row>
    <row r="181" ht="13.75" customHeight="1">
      <c r="A181" s="5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63"/>
      <c r="N181" s="97"/>
      <c r="O181" t="s" s="32">
        <f>_xlfn.IFERROR(RANK(T181:T181,T3:T227)+COUNTIF($T$3:T181,T181)-1,"")</f>
      </c>
      <c r="P181" s="163">
        <v>179</v>
      </c>
      <c r="Q181" s="168"/>
      <c r="R181" s="168"/>
      <c r="S181" s="168"/>
      <c r="T181" s="42"/>
      <c r="U181" s="51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67"/>
      <c r="AI181" t="s" s="164">
        <v>381</v>
      </c>
      <c r="AJ181" s="165">
        <f>_xlfn.IFERROR(RANK(AP181:AP181,AP3:AP327)+COUNTIF($AP$3:AP181,AP181)-1,"")</f>
        <v>222</v>
      </c>
      <c r="AK181" s="165">
        <v>79</v>
      </c>
      <c r="AL181" t="s" s="164">
        <v>430</v>
      </c>
      <c r="AM181" t="s" s="164">
        <v>774</v>
      </c>
      <c r="AN181" t="s" s="164">
        <v>58</v>
      </c>
      <c r="AO181" s="165">
        <v>12</v>
      </c>
      <c r="AP181" s="166">
        <v>13.4515187956516</v>
      </c>
      <c r="AQ181" s="162"/>
    </row>
    <row r="182" ht="13.75" customHeight="1">
      <c r="A182" s="5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63"/>
      <c r="N182" s="97"/>
      <c r="O182" t="s" s="32">
        <f>_xlfn.IFERROR(RANK(T182:T182,T3:T227)+COUNTIF($T$3:T182,T182)-1,"")</f>
      </c>
      <c r="P182" s="163">
        <v>180</v>
      </c>
      <c r="Q182" s="168"/>
      <c r="R182" s="168"/>
      <c r="S182" s="168"/>
      <c r="T182" s="42"/>
      <c r="U182" s="51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67"/>
      <c r="AI182" t="s" s="164">
        <v>381</v>
      </c>
      <c r="AJ182" s="165">
        <f>_xlfn.IFERROR(RANK(AP182:AP182,AP3:AP327)+COUNTIF($AP$3:AP182,AP182)-1,"")</f>
        <v>251</v>
      </c>
      <c r="AK182" s="165">
        <v>80</v>
      </c>
      <c r="AL182" t="s" s="164">
        <v>431</v>
      </c>
      <c r="AM182" t="s" s="164">
        <v>775</v>
      </c>
      <c r="AN182" t="s" s="164">
        <v>58</v>
      </c>
      <c r="AO182" s="165">
        <v>12</v>
      </c>
      <c r="AP182" s="166">
        <v>7.23243871786695</v>
      </c>
      <c r="AQ182" s="162"/>
    </row>
    <row r="183" ht="13.75" customHeight="1">
      <c r="A183" s="5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63"/>
      <c r="N183" s="97"/>
      <c r="O183" t="s" s="32">
        <f>_xlfn.IFERROR(RANK(T183:T183,T3:T227)+COUNTIF($T$3:T183,T183)-1,"")</f>
      </c>
      <c r="P183" s="163">
        <v>181</v>
      </c>
      <c r="Q183" s="168"/>
      <c r="R183" s="168"/>
      <c r="S183" s="168"/>
      <c r="T183" s="42"/>
      <c r="U183" s="51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67"/>
      <c r="AI183" t="s" s="164">
        <v>381</v>
      </c>
      <c r="AJ183" s="165">
        <f>_xlfn.IFERROR(RANK(AP183:AP183,AP3:AP327)+COUNTIF($AP$3:AP183,AP183)-1,"")</f>
        <v>45</v>
      </c>
      <c r="AK183" s="165">
        <v>81</v>
      </c>
      <c r="AL183" t="s" s="164">
        <v>229</v>
      </c>
      <c r="AM183" t="s" s="164">
        <v>776</v>
      </c>
      <c r="AN183" t="s" s="164">
        <v>25</v>
      </c>
      <c r="AO183" s="165">
        <v>6</v>
      </c>
      <c r="AP183" s="166">
        <v>169.582782979021</v>
      </c>
      <c r="AQ183" s="162"/>
    </row>
    <row r="184" ht="13.75" customHeight="1">
      <c r="A184" s="5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63"/>
      <c r="N184" s="97"/>
      <c r="O184" t="s" s="32">
        <f>_xlfn.IFERROR(RANK(T184:T184,T3:T227)+COUNTIF($T$3:T184,T184)-1,"")</f>
      </c>
      <c r="P184" s="163">
        <v>182</v>
      </c>
      <c r="Q184" s="168"/>
      <c r="R184" s="168"/>
      <c r="S184" s="168"/>
      <c r="T184" s="42"/>
      <c r="U184" s="51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67"/>
      <c r="AI184" t="s" s="164">
        <v>381</v>
      </c>
      <c r="AJ184" s="165">
        <f>_xlfn.IFERROR(RANK(AP184:AP184,AP3:AP327)+COUNTIF($AP$3:AP184,AP184)-1,"")</f>
        <v>12</v>
      </c>
      <c r="AK184" s="165">
        <v>82</v>
      </c>
      <c r="AL184" t="s" s="164">
        <v>110</v>
      </c>
      <c r="AM184" t="s" s="164">
        <v>777</v>
      </c>
      <c r="AN184" t="s" s="164">
        <v>25</v>
      </c>
      <c r="AO184" s="165">
        <v>6</v>
      </c>
      <c r="AP184" s="166">
        <v>205.378845791094</v>
      </c>
      <c r="AQ184" s="162"/>
    </row>
    <row r="185" ht="13.75" customHeight="1">
      <c r="A185" s="5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63"/>
      <c r="N185" s="97"/>
      <c r="O185" t="s" s="32">
        <f>_xlfn.IFERROR(RANK(T185:T185,T3:T227)+COUNTIF($T$3:T185,T185)-1,"")</f>
      </c>
      <c r="P185" s="163">
        <v>183</v>
      </c>
      <c r="Q185" s="168"/>
      <c r="R185" s="168"/>
      <c r="S185" s="168"/>
      <c r="T185" s="42"/>
      <c r="U185" s="51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67"/>
      <c r="AI185" t="s" s="164">
        <v>381</v>
      </c>
      <c r="AJ185" s="165">
        <f>_xlfn.IFERROR(RANK(AP185:AP185,AP3:AP327)+COUNTIF($AP$3:AP185,AP185)-1,"")</f>
        <v>51</v>
      </c>
      <c r="AK185" s="165">
        <v>83</v>
      </c>
      <c r="AL185" t="s" s="164">
        <v>243</v>
      </c>
      <c r="AM185" t="s" s="164">
        <v>778</v>
      </c>
      <c r="AN185" t="s" s="164">
        <v>25</v>
      </c>
      <c r="AO185" s="165">
        <v>6</v>
      </c>
      <c r="AP185" s="166">
        <v>163.433100932455</v>
      </c>
      <c r="AQ185" s="162"/>
    </row>
    <row r="186" ht="13.75" customHeight="1">
      <c r="A186" s="5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63"/>
      <c r="N186" s="97"/>
      <c r="O186" t="s" s="32">
        <f>_xlfn.IFERROR(RANK(T186:T186,T3:T227)+COUNTIF($T$3:T186,T186)-1,"")</f>
      </c>
      <c r="P186" s="163">
        <v>184</v>
      </c>
      <c r="Q186" s="168"/>
      <c r="R186" s="168"/>
      <c r="S186" s="168"/>
      <c r="T186" s="42"/>
      <c r="U186" s="51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67"/>
      <c r="AI186" t="s" s="164">
        <v>381</v>
      </c>
      <c r="AJ186" s="165">
        <f>_xlfn.IFERROR(RANK(AP186:AP186,AP3:AP327)+COUNTIF($AP$3:AP186,AP186)-1,"")</f>
        <v>168</v>
      </c>
      <c r="AK186" s="165">
        <v>84</v>
      </c>
      <c r="AL186" t="s" s="164">
        <v>339</v>
      </c>
      <c r="AM186" t="s" s="164">
        <v>779</v>
      </c>
      <c r="AN186" t="s" s="164">
        <v>25</v>
      </c>
      <c r="AO186" s="165">
        <v>6</v>
      </c>
      <c r="AP186" s="166">
        <v>32.587761034752</v>
      </c>
      <c r="AQ186" s="162"/>
    </row>
    <row r="187" ht="13.75" customHeight="1">
      <c r="A187" s="5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63"/>
      <c r="N187" s="97"/>
      <c r="O187" t="s" s="32">
        <f>_xlfn.IFERROR(RANK(T187:T187,T3:T227)+COUNTIF($T$3:T187,T187)-1,"")</f>
      </c>
      <c r="P187" s="163">
        <v>185</v>
      </c>
      <c r="Q187" s="168"/>
      <c r="R187" s="168"/>
      <c r="S187" s="168"/>
      <c r="T187" s="42"/>
      <c r="U187" s="51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67"/>
      <c r="AI187" t="s" s="164">
        <v>381</v>
      </c>
      <c r="AJ187" s="165">
        <f>_xlfn.IFERROR(RANK(AP187:AP187,AP3:AP327)+COUNTIF($AP$3:AP187,AP187)-1,"")</f>
        <v>182</v>
      </c>
      <c r="AK187" s="165">
        <v>85</v>
      </c>
      <c r="AL187" t="s" s="164">
        <v>357</v>
      </c>
      <c r="AM187" t="s" s="164">
        <v>780</v>
      </c>
      <c r="AN187" t="s" s="164">
        <v>25</v>
      </c>
      <c r="AO187" s="165">
        <v>6</v>
      </c>
      <c r="AP187" s="166">
        <v>24.945080751360</v>
      </c>
      <c r="AQ187" s="162"/>
    </row>
    <row r="188" ht="13.75" customHeight="1">
      <c r="A188" s="5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63"/>
      <c r="N188" s="97"/>
      <c r="O188" t="s" s="32">
        <f>_xlfn.IFERROR(RANK(T188:T188,T3:T227)+COUNTIF($T$3:T188,T188)-1,"")</f>
      </c>
      <c r="P188" s="163">
        <v>186</v>
      </c>
      <c r="Q188" s="168"/>
      <c r="R188" s="168"/>
      <c r="S188" s="168"/>
      <c r="T188" s="42"/>
      <c r="U188" s="51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67"/>
      <c r="AI188" t="s" s="164">
        <v>381</v>
      </c>
      <c r="AJ188" s="165">
        <f>_xlfn.IFERROR(RANK(AP188:AP188,AP3:AP327)+COUNTIF($AP$3:AP188,AP188)-1,"")</f>
        <v>198</v>
      </c>
      <c r="AK188" s="165">
        <v>86</v>
      </c>
      <c r="AL188" t="s" s="164">
        <v>435</v>
      </c>
      <c r="AM188" t="s" s="164">
        <v>781</v>
      </c>
      <c r="AN188" t="s" s="164">
        <v>25</v>
      </c>
      <c r="AO188" s="165">
        <v>6</v>
      </c>
      <c r="AP188" s="166">
        <v>19.5942428089987</v>
      </c>
      <c r="AQ188" s="162"/>
    </row>
    <row r="189" ht="13.75" customHeight="1">
      <c r="A189" s="5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63"/>
      <c r="N189" s="97"/>
      <c r="O189" t="s" s="32">
        <f>_xlfn.IFERROR(RANK(T189:T189,T3:T227)+COUNTIF($T$3:T189,T189)-1,"")</f>
      </c>
      <c r="P189" s="163">
        <v>187</v>
      </c>
      <c r="Q189" s="168"/>
      <c r="R189" s="168"/>
      <c r="S189" s="168"/>
      <c r="T189" s="42"/>
      <c r="U189" s="51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67"/>
      <c r="AI189" t="s" s="164">
        <v>381</v>
      </c>
      <c r="AJ189" s="165">
        <f>_xlfn.IFERROR(RANK(AP189:AP189,AP3:AP327)+COUNTIF($AP$3:AP189,AP189)-1,"")</f>
        <v>41</v>
      </c>
      <c r="AK189" s="165">
        <v>87</v>
      </c>
      <c r="AL189" t="s" s="164">
        <v>204</v>
      </c>
      <c r="AM189" t="s" s="164">
        <v>782</v>
      </c>
      <c r="AN189" t="s" s="164">
        <v>127</v>
      </c>
      <c r="AO189" s="165">
        <v>5</v>
      </c>
      <c r="AP189" s="166">
        <v>172.749391553804</v>
      </c>
      <c r="AQ189" s="162"/>
    </row>
    <row r="190" ht="13.75" customHeight="1">
      <c r="A190" s="5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63"/>
      <c r="N190" s="97"/>
      <c r="O190" t="s" s="32">
        <f>_xlfn.IFERROR(RANK(T190:T190,T3:T227)+COUNTIF($T$3:T190,T190)-1,"")</f>
      </c>
      <c r="P190" s="163">
        <v>188</v>
      </c>
      <c r="Q190" s="168"/>
      <c r="R190" s="168"/>
      <c r="S190" s="168"/>
      <c r="T190" s="42"/>
      <c r="U190" s="51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67"/>
      <c r="AI190" t="s" s="164">
        <v>381</v>
      </c>
      <c r="AJ190" s="165">
        <f>_xlfn.IFERROR(RANK(AP190:AP190,AP3:AP327)+COUNTIF($AP$3:AP190,AP190)-1,"")</f>
        <v>52</v>
      </c>
      <c r="AK190" s="165">
        <v>88</v>
      </c>
      <c r="AL190" t="s" s="164">
        <v>247</v>
      </c>
      <c r="AM190" t="s" s="164">
        <v>783</v>
      </c>
      <c r="AN190" t="s" s="164">
        <v>127</v>
      </c>
      <c r="AO190" s="165">
        <v>5</v>
      </c>
      <c r="AP190" s="166">
        <v>163.298828400222</v>
      </c>
      <c r="AQ190" s="162"/>
    </row>
    <row r="191" ht="13.75" customHeight="1">
      <c r="A191" s="5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63"/>
      <c r="N191" s="97"/>
      <c r="O191" t="s" s="32">
        <f>_xlfn.IFERROR(RANK(T191:T191,T3:T227)+COUNTIF($T$3:T191,T191)-1,"")</f>
      </c>
      <c r="P191" s="163">
        <v>189</v>
      </c>
      <c r="Q191" s="168"/>
      <c r="R191" s="168"/>
      <c r="S191" s="168"/>
      <c r="T191" s="42"/>
      <c r="U191" s="51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67"/>
      <c r="AI191" t="s" s="164">
        <v>381</v>
      </c>
      <c r="AJ191" s="165">
        <f>_xlfn.IFERROR(RANK(AP191:AP191,AP3:AP327)+COUNTIF($AP$3:AP191,AP191)-1,"")</f>
        <v>122</v>
      </c>
      <c r="AK191" s="165">
        <v>89</v>
      </c>
      <c r="AL191" t="s" s="164">
        <v>326</v>
      </c>
      <c r="AM191" t="s" s="164">
        <v>784</v>
      </c>
      <c r="AN191" t="s" s="164">
        <v>127</v>
      </c>
      <c r="AO191" s="165">
        <v>5</v>
      </c>
      <c r="AP191" s="166">
        <v>74.74853649727299</v>
      </c>
      <c r="AQ191" s="162"/>
    </row>
    <row r="192" ht="13.75" customHeight="1">
      <c r="A192" s="5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63"/>
      <c r="N192" s="97"/>
      <c r="O192" t="s" s="32">
        <f>_xlfn.IFERROR(RANK(T192:T192,T3:T227)+COUNTIF($T$3:T192,T192)-1,"")</f>
      </c>
      <c r="P192" s="163">
        <v>190</v>
      </c>
      <c r="Q192" s="168"/>
      <c r="R192" s="168"/>
      <c r="S192" s="168"/>
      <c r="T192" s="42"/>
      <c r="U192" s="51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67"/>
      <c r="AI192" t="s" s="164">
        <v>381</v>
      </c>
      <c r="AJ192" s="165">
        <f>_xlfn.IFERROR(RANK(AP192:AP192,AP3:AP327)+COUNTIF($AP$3:AP192,AP192)-1,"")</f>
        <v>127</v>
      </c>
      <c r="AK192" s="165">
        <v>90</v>
      </c>
      <c r="AL192" t="s" s="164">
        <v>333</v>
      </c>
      <c r="AM192" t="s" s="164">
        <v>785</v>
      </c>
      <c r="AN192" t="s" s="164">
        <v>127</v>
      </c>
      <c r="AO192" s="165">
        <v>5</v>
      </c>
      <c r="AP192" s="166">
        <v>65.7136341047693</v>
      </c>
      <c r="AQ192" s="162"/>
    </row>
    <row r="193" ht="13.75" customHeight="1">
      <c r="A193" s="5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63"/>
      <c r="N193" s="97"/>
      <c r="O193" t="s" s="32">
        <f>_xlfn.IFERROR(RANK(T193:T193,T3:T227)+COUNTIF($T$3:T193,T193)-1,"")</f>
      </c>
      <c r="P193" s="163">
        <v>191</v>
      </c>
      <c r="Q193" s="168"/>
      <c r="R193" s="168"/>
      <c r="S193" s="168"/>
      <c r="T193" s="42"/>
      <c r="U193" s="51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67"/>
      <c r="AI193" t="s" s="164">
        <v>381</v>
      </c>
      <c r="AJ193" s="165">
        <f>_xlfn.IFERROR(RANK(AP193:AP193,AP3:AP327)+COUNTIF($AP$3:AP193,AP193)-1,"")</f>
        <v>143</v>
      </c>
      <c r="AK193" s="165">
        <v>91</v>
      </c>
      <c r="AL193" t="s" s="164">
        <v>340</v>
      </c>
      <c r="AM193" t="s" s="164">
        <v>786</v>
      </c>
      <c r="AN193" t="s" s="164">
        <v>127</v>
      </c>
      <c r="AO193" s="165">
        <v>5</v>
      </c>
      <c r="AP193" s="166">
        <v>55.1743686211318</v>
      </c>
      <c r="AQ193" s="162"/>
    </row>
    <row r="194" ht="13.75" customHeight="1">
      <c r="A194" s="5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63"/>
      <c r="N194" s="97"/>
      <c r="O194" t="s" s="32">
        <f>_xlfn.IFERROR(RANK(T194:T194,T3:T227)+COUNTIF($T$3:T194,T194)-1,"")</f>
      </c>
      <c r="P194" s="163">
        <v>192</v>
      </c>
      <c r="Q194" s="168"/>
      <c r="R194" s="168"/>
      <c r="S194" s="168"/>
      <c r="T194" s="42"/>
      <c r="U194" s="51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67"/>
      <c r="AI194" t="s" s="164">
        <v>381</v>
      </c>
      <c r="AJ194" s="165">
        <f>_xlfn.IFERROR(RANK(AP194:AP194,AP3:AP327)+COUNTIF($AP$3:AP194,AP194)-1,"")</f>
        <v>214</v>
      </c>
      <c r="AK194" s="165">
        <v>92</v>
      </c>
      <c r="AL194" t="s" s="164">
        <v>440</v>
      </c>
      <c r="AM194" t="s" s="164">
        <v>787</v>
      </c>
      <c r="AN194" t="s" s="164">
        <v>127</v>
      </c>
      <c r="AO194" s="165">
        <v>5</v>
      </c>
      <c r="AP194" s="166">
        <v>14.8153859690134</v>
      </c>
      <c r="AQ194" s="162"/>
    </row>
    <row r="195" ht="13.75" customHeight="1">
      <c r="A195" s="5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63"/>
      <c r="N195" s="97"/>
      <c r="O195" t="s" s="32">
        <f>_xlfn.IFERROR(RANK(T195:T195,T3:T227)+COUNTIF($T$3:T195,T195)-1,"")</f>
      </c>
      <c r="P195" s="163">
        <v>193</v>
      </c>
      <c r="Q195" s="168"/>
      <c r="R195" s="168"/>
      <c r="S195" s="168"/>
      <c r="T195" s="42"/>
      <c r="U195" s="51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67"/>
      <c r="AI195" t="s" s="164">
        <v>381</v>
      </c>
      <c r="AJ195" s="165">
        <f>_xlfn.IFERROR(RANK(AP195:AP195,AP3:AP327)+COUNTIF($AP$3:AP195,AP195)-1,"")</f>
        <v>8</v>
      </c>
      <c r="AK195" s="165">
        <v>93</v>
      </c>
      <c r="AL195" t="s" s="164">
        <v>100</v>
      </c>
      <c r="AM195" t="s" s="164">
        <v>788</v>
      </c>
      <c r="AN195" t="s" s="164">
        <v>56</v>
      </c>
      <c r="AO195" s="165">
        <v>6</v>
      </c>
      <c r="AP195" s="166">
        <v>212.002701061031</v>
      </c>
      <c r="AQ195" s="162"/>
    </row>
    <row r="196" ht="13.75" customHeight="1">
      <c r="A196" s="5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63"/>
      <c r="N196" s="97"/>
      <c r="O196" t="s" s="32">
        <f>_xlfn.IFERROR(RANK(T196:T196,T3:T227)+COUNTIF($T$3:T196,T196)-1,"")</f>
      </c>
      <c r="P196" s="163">
        <v>194</v>
      </c>
      <c r="Q196" s="168"/>
      <c r="R196" s="168"/>
      <c r="S196" s="168"/>
      <c r="T196" s="42"/>
      <c r="U196" s="51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67"/>
      <c r="AI196" t="s" s="164">
        <v>381</v>
      </c>
      <c r="AJ196" s="165">
        <f>_xlfn.IFERROR(RANK(AP196:AP196,AP3:AP327)+COUNTIF($AP$3:AP196,AP196)-1,"")</f>
        <v>6</v>
      </c>
      <c r="AK196" s="165">
        <v>94</v>
      </c>
      <c r="AL196" t="s" s="164">
        <v>55</v>
      </c>
      <c r="AM196" t="s" s="164">
        <v>789</v>
      </c>
      <c r="AN196" t="s" s="164">
        <v>56</v>
      </c>
      <c r="AO196" s="165">
        <v>6</v>
      </c>
      <c r="AP196" s="166">
        <v>229.197355388563</v>
      </c>
      <c r="AQ196" s="162"/>
    </row>
    <row r="197" ht="13.75" customHeight="1">
      <c r="A197" s="5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63"/>
      <c r="N197" s="97"/>
      <c r="O197" t="s" s="32">
        <f>_xlfn.IFERROR(RANK(T197:T197,T3:T227)+COUNTIF($T$3:T197,T197)-1,"")</f>
      </c>
      <c r="P197" s="163">
        <v>195</v>
      </c>
      <c r="Q197" s="168"/>
      <c r="R197" s="168"/>
      <c r="S197" s="168"/>
      <c r="T197" s="42"/>
      <c r="U197" s="51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67"/>
      <c r="AI197" t="s" s="164">
        <v>381</v>
      </c>
      <c r="AJ197" s="165">
        <f>_xlfn.IFERROR(RANK(AP197:AP197,AP3:AP327)+COUNTIF($AP$3:AP197,AP197)-1,"")</f>
        <v>75</v>
      </c>
      <c r="AK197" s="165">
        <v>95</v>
      </c>
      <c r="AL197" t="s" s="164">
        <v>267</v>
      </c>
      <c r="AM197" t="s" s="164">
        <v>790</v>
      </c>
      <c r="AN197" t="s" s="164">
        <v>56</v>
      </c>
      <c r="AO197" s="165">
        <v>6</v>
      </c>
      <c r="AP197" s="166">
        <v>130.315608349290</v>
      </c>
      <c r="AQ197" s="162"/>
    </row>
    <row r="198" ht="13.75" customHeight="1">
      <c r="A198" s="5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63"/>
      <c r="N198" s="97"/>
      <c r="O198" t="s" s="32">
        <f>_xlfn.IFERROR(RANK(T198:T198,T3:T227)+COUNTIF($T$3:T198,T198)-1,"")</f>
      </c>
      <c r="P198" s="163">
        <v>196</v>
      </c>
      <c r="Q198" s="168"/>
      <c r="R198" s="168"/>
      <c r="S198" s="168"/>
      <c r="T198" s="42"/>
      <c r="U198" s="51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67"/>
      <c r="AI198" t="s" s="164">
        <v>381</v>
      </c>
      <c r="AJ198" s="165">
        <f>_xlfn.IFERROR(RANK(AP198:AP198,AP3:AP327)+COUNTIF($AP$3:AP198,AP198)-1,"")</f>
        <v>142</v>
      </c>
      <c r="AK198" s="165">
        <v>96</v>
      </c>
      <c r="AL198" t="s" s="164">
        <v>330</v>
      </c>
      <c r="AM198" t="s" s="164">
        <v>791</v>
      </c>
      <c r="AN198" t="s" s="164">
        <v>56</v>
      </c>
      <c r="AO198" s="165">
        <v>6</v>
      </c>
      <c r="AP198" s="166">
        <v>55.8731400328596</v>
      </c>
      <c r="AQ198" s="162"/>
    </row>
    <row r="199" ht="13.75" customHeight="1">
      <c r="A199" s="5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63"/>
      <c r="N199" s="97"/>
      <c r="O199" t="s" s="32">
        <f>_xlfn.IFERROR(RANK(T199:T199,T3:T227)+COUNTIF($T$3:T199,T199)-1,"")</f>
      </c>
      <c r="P199" s="163">
        <v>197</v>
      </c>
      <c r="Q199" s="168"/>
      <c r="R199" s="168"/>
      <c r="S199" s="168"/>
      <c r="T199" s="42"/>
      <c r="U199" s="51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67"/>
      <c r="AI199" t="s" s="164">
        <v>381</v>
      </c>
      <c r="AJ199" s="165">
        <f>_xlfn.IFERROR(RANK(AP199:AP199,AP3:AP327)+COUNTIF($AP$3:AP199,AP199)-1,"")</f>
        <v>195</v>
      </c>
      <c r="AK199" s="165">
        <v>97</v>
      </c>
      <c r="AL199" t="s" s="164">
        <v>354</v>
      </c>
      <c r="AM199" t="s" s="164">
        <v>792</v>
      </c>
      <c r="AN199" t="s" s="164">
        <v>56</v>
      </c>
      <c r="AO199" s="165">
        <v>6</v>
      </c>
      <c r="AP199" s="166">
        <v>21.0224611179501</v>
      </c>
      <c r="AQ199" s="162"/>
    </row>
    <row r="200" ht="13.75" customHeight="1">
      <c r="A200" s="5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63"/>
      <c r="N200" s="97"/>
      <c r="O200" t="s" s="32">
        <f>_xlfn.IFERROR(RANK(T200:T200,T3:T227)+COUNTIF($T$3:T200,T200)-1,"")</f>
      </c>
      <c r="P200" s="163">
        <v>198</v>
      </c>
      <c r="Q200" s="168"/>
      <c r="R200" s="168"/>
      <c r="S200" s="168"/>
      <c r="T200" s="42"/>
      <c r="U200" s="51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67"/>
      <c r="AI200" t="s" s="164">
        <v>381</v>
      </c>
      <c r="AJ200" s="165">
        <f>_xlfn.IFERROR(RANK(AP200:AP200,AP3:AP327)+COUNTIF($AP$3:AP200,AP200)-1,"")</f>
        <v>22</v>
      </c>
      <c r="AK200" s="165">
        <v>98</v>
      </c>
      <c r="AL200" t="s" s="164">
        <v>119</v>
      </c>
      <c r="AM200" t="s" s="164">
        <v>793</v>
      </c>
      <c r="AN200" t="s" s="164">
        <v>82</v>
      </c>
      <c r="AO200" s="165">
        <v>10</v>
      </c>
      <c r="AP200" s="166">
        <v>193.5261541439</v>
      </c>
      <c r="AQ200" s="162"/>
    </row>
    <row r="201" ht="13.75" customHeight="1">
      <c r="A201" s="5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63"/>
      <c r="N201" s="97"/>
      <c r="O201" t="s" s="32">
        <f>_xlfn.IFERROR(RANK(T201:T201,T3:T227)+COUNTIF($T$3:T201,T201)-1,"")</f>
      </c>
      <c r="P201" s="163">
        <v>199</v>
      </c>
      <c r="Q201" s="168"/>
      <c r="R201" s="168"/>
      <c r="S201" s="168"/>
      <c r="T201" s="42"/>
      <c r="U201" s="51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67"/>
      <c r="AI201" t="s" s="164">
        <v>381</v>
      </c>
      <c r="AJ201" s="165">
        <f>_xlfn.IFERROR(RANK(AP201:AP201,AP3:AP327)+COUNTIF($AP$3:AP201,AP201)-1,"")</f>
        <v>56</v>
      </c>
      <c r="AK201" s="165">
        <v>99</v>
      </c>
      <c r="AL201" t="s" s="164">
        <v>251</v>
      </c>
      <c r="AM201" t="s" s="164">
        <v>794</v>
      </c>
      <c r="AN201" t="s" s="164">
        <v>82</v>
      </c>
      <c r="AO201" s="165">
        <v>10</v>
      </c>
      <c r="AP201" s="166">
        <v>159.517556627360</v>
      </c>
      <c r="AQ201" s="162"/>
    </row>
    <row r="202" ht="13.75" customHeight="1">
      <c r="A202" s="5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63"/>
      <c r="N202" s="97"/>
      <c r="O202" t="s" s="32">
        <f>_xlfn.IFERROR(RANK(T202:T202,T3:T227)+COUNTIF($T$3:T202,T202)-1,"")</f>
      </c>
      <c r="P202" s="163">
        <v>200</v>
      </c>
      <c r="Q202" s="168"/>
      <c r="R202" s="168"/>
      <c r="S202" s="168"/>
      <c r="T202" s="42"/>
      <c r="U202" s="51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67"/>
      <c r="AI202" t="s" s="164">
        <v>381</v>
      </c>
      <c r="AJ202" s="165">
        <f>_xlfn.IFERROR(RANK(AP202:AP202,AP3:AP327)+COUNTIF($AP$3:AP202,AP202)-1,"")</f>
        <v>189</v>
      </c>
      <c r="AK202" s="165">
        <v>100</v>
      </c>
      <c r="AL202" t="s" s="164">
        <v>436</v>
      </c>
      <c r="AM202" t="s" s="164">
        <v>795</v>
      </c>
      <c r="AN202" t="s" s="164">
        <v>82</v>
      </c>
      <c r="AO202" s="165">
        <v>10</v>
      </c>
      <c r="AP202" s="166">
        <v>22.294969914</v>
      </c>
      <c r="AQ202" s="162"/>
    </row>
    <row r="203" ht="13.75" customHeight="1">
      <c r="A203" s="5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63"/>
      <c r="N203" s="97"/>
      <c r="O203" t="s" s="32">
        <f>_xlfn.IFERROR(RANK(T203:T203,T3:T227)+COUNTIF($T$3:T203,T203)-1,"")</f>
      </c>
      <c r="P203" s="163">
        <v>201</v>
      </c>
      <c r="Q203" s="168"/>
      <c r="R203" s="168"/>
      <c r="S203" s="168"/>
      <c r="T203" s="42"/>
      <c r="U203" s="51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67"/>
      <c r="AI203" t="s" s="164">
        <v>381</v>
      </c>
      <c r="AJ203" s="165">
        <f>_xlfn.IFERROR(RANK(AP203:AP203,AP3:AP327)+COUNTIF($AP$3:AP203,AP203)-1,"")</f>
        <v>151</v>
      </c>
      <c r="AK203" s="165">
        <v>101</v>
      </c>
      <c r="AL203" t="s" s="164">
        <v>332</v>
      </c>
      <c r="AM203" t="s" s="164">
        <v>796</v>
      </c>
      <c r="AN203" t="s" s="164">
        <v>82</v>
      </c>
      <c r="AO203" s="165">
        <v>10</v>
      </c>
      <c r="AP203" s="166">
        <v>46.5549640340318</v>
      </c>
      <c r="AQ203" s="162"/>
    </row>
    <row r="204" ht="13.75" customHeight="1">
      <c r="A204" s="5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63"/>
      <c r="N204" s="97"/>
      <c r="O204" t="s" s="32">
        <f>_xlfn.IFERROR(RANK(T204:T204,T3:T227)+COUNTIF($T$3:T204,T204)-1,"")</f>
      </c>
      <c r="P204" s="163">
        <v>202</v>
      </c>
      <c r="Q204" s="168"/>
      <c r="R204" s="168"/>
      <c r="S204" s="168"/>
      <c r="T204" s="42"/>
      <c r="U204" s="51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67"/>
      <c r="AI204" t="s" s="164">
        <v>381</v>
      </c>
      <c r="AJ204" s="165">
        <f>_xlfn.IFERROR(RANK(AP204:AP204,AP3:AP327)+COUNTIF($AP$3:AP204,AP204)-1,"")</f>
        <v>245</v>
      </c>
      <c r="AK204" s="165">
        <v>102</v>
      </c>
      <c r="AL204" t="s" s="164">
        <v>437</v>
      </c>
      <c r="AM204" t="s" s="164">
        <v>797</v>
      </c>
      <c r="AN204" t="s" s="164">
        <v>82</v>
      </c>
      <c r="AO204" s="165">
        <v>10</v>
      </c>
      <c r="AP204" s="166">
        <v>7.78919031865648</v>
      </c>
      <c r="AQ204" s="162"/>
    </row>
    <row r="205" ht="13.75" customHeight="1">
      <c r="A205" s="5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63"/>
      <c r="N205" s="97"/>
      <c r="O205" t="s" s="32">
        <f>_xlfn.IFERROR(RANK(T205:T205,T3:T227)+COUNTIF($T$3:T205,T205)-1,"")</f>
      </c>
      <c r="P205" s="163">
        <v>203</v>
      </c>
      <c r="Q205" s="168"/>
      <c r="R205" s="168"/>
      <c r="S205" s="168"/>
      <c r="T205" s="42"/>
      <c r="U205" s="51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67"/>
      <c r="AI205" t="s" s="164">
        <v>381</v>
      </c>
      <c r="AJ205" s="165">
        <f>_xlfn.IFERROR(RANK(AP205:AP205,AP3:AP327)+COUNTIF($AP$3:AP205,AP205)-1,"")</f>
        <v>2</v>
      </c>
      <c r="AK205" s="165">
        <v>103</v>
      </c>
      <c r="AL205" t="s" s="164">
        <v>30</v>
      </c>
      <c r="AM205" t="s" s="164">
        <v>798</v>
      </c>
      <c r="AN205" t="s" s="164">
        <v>31</v>
      </c>
      <c r="AO205" s="165">
        <v>6</v>
      </c>
      <c r="AP205" s="166">
        <v>266.359241144052</v>
      </c>
      <c r="AQ205" s="162"/>
    </row>
    <row r="206" ht="13.75" customHeight="1">
      <c r="A206" s="5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63"/>
      <c r="N206" s="97"/>
      <c r="O206" t="s" s="32">
        <f>_xlfn.IFERROR(RANK(T206:T206,T3:T227)+COUNTIF($T$3:T206,T206)-1,"")</f>
      </c>
      <c r="P206" s="163">
        <v>204</v>
      </c>
      <c r="Q206" s="168"/>
      <c r="R206" s="168"/>
      <c r="S206" s="168"/>
      <c r="T206" s="42"/>
      <c r="U206" s="51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67"/>
      <c r="AI206" t="s" s="164">
        <v>381</v>
      </c>
      <c r="AJ206" s="165">
        <f>_xlfn.IFERROR(RANK(AP206:AP206,AP3:AP327)+COUNTIF($AP$3:AP206,AP206)-1,"")</f>
        <v>13</v>
      </c>
      <c r="AK206" s="165">
        <v>104</v>
      </c>
      <c r="AL206" t="s" s="164">
        <v>137</v>
      </c>
      <c r="AM206" t="s" s="164">
        <v>799</v>
      </c>
      <c r="AN206" t="s" s="164">
        <v>31</v>
      </c>
      <c r="AO206" s="165">
        <v>6</v>
      </c>
      <c r="AP206" s="166">
        <v>205.176215809171</v>
      </c>
      <c r="AQ206" s="162"/>
    </row>
    <row r="207" ht="13.75" customHeight="1">
      <c r="A207" s="5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63"/>
      <c r="N207" s="97"/>
      <c r="O207" t="s" s="32">
        <f>_xlfn.IFERROR(RANK(T207:T207,T3:T227)+COUNTIF($T$3:T207,T207)-1,"")</f>
      </c>
      <c r="P207" s="163">
        <v>205</v>
      </c>
      <c r="Q207" s="168"/>
      <c r="R207" s="168"/>
      <c r="S207" s="168"/>
      <c r="T207" s="42"/>
      <c r="U207" s="51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67"/>
      <c r="AI207" t="s" s="164">
        <v>381</v>
      </c>
      <c r="AJ207" s="165">
        <f>_xlfn.IFERROR(RANK(AP207:AP207,AP3:AP327)+COUNTIF($AP$3:AP207,AP207)-1,"")</f>
        <v>154</v>
      </c>
      <c r="AK207" s="165">
        <v>105</v>
      </c>
      <c r="AL207" t="s" s="164">
        <v>347</v>
      </c>
      <c r="AM207" t="s" s="164">
        <v>800</v>
      </c>
      <c r="AN207" t="s" s="164">
        <v>31</v>
      </c>
      <c r="AO207" s="165">
        <v>6</v>
      </c>
      <c r="AP207" s="166">
        <v>43.1448739040393</v>
      </c>
      <c r="AQ207" s="162"/>
    </row>
    <row r="208" ht="13.75" customHeight="1">
      <c r="A208" s="5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63"/>
      <c r="N208" s="97"/>
      <c r="O208" t="s" s="32">
        <f>_xlfn.IFERROR(RANK(T208:T208,T3:T227)+COUNTIF($T$3:T208,T208)-1,"")</f>
      </c>
      <c r="P208" s="163">
        <v>206</v>
      </c>
      <c r="Q208" s="168"/>
      <c r="R208" s="168"/>
      <c r="S208" s="168"/>
      <c r="T208" s="42"/>
      <c r="U208" s="51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67"/>
      <c r="AI208" t="s" s="164">
        <v>381</v>
      </c>
      <c r="AJ208" s="165">
        <f>_xlfn.IFERROR(RANK(AP208:AP208,AP3:AP327)+COUNTIF($AP$3:AP208,AP208)-1,"")</f>
        <v>227</v>
      </c>
      <c r="AK208" s="165">
        <v>106</v>
      </c>
      <c r="AL208" t="s" s="164">
        <v>443</v>
      </c>
      <c r="AM208" t="s" s="164">
        <v>801</v>
      </c>
      <c r="AN208" t="s" s="164">
        <v>31</v>
      </c>
      <c r="AO208" s="165">
        <v>6</v>
      </c>
      <c r="AP208" s="166">
        <v>11.4049676401759</v>
      </c>
      <c r="AQ208" s="162"/>
    </row>
    <row r="209" ht="13.75" customHeight="1">
      <c r="A209" s="5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63"/>
      <c r="N209" s="97"/>
      <c r="O209" t="s" s="32">
        <f>_xlfn.IFERROR(RANK(T209:T209,T3:T227)+COUNTIF($T$3:T209,T209)-1,"")</f>
      </c>
      <c r="P209" s="163">
        <v>207</v>
      </c>
      <c r="Q209" s="168"/>
      <c r="R209" s="168"/>
      <c r="S209" s="168"/>
      <c r="T209" s="42"/>
      <c r="U209" s="51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67"/>
      <c r="AI209" t="s" s="164">
        <v>381</v>
      </c>
      <c r="AJ209" s="165">
        <f>_xlfn.IFERROR(RANK(AP209:AP209,AP3:AP327)+COUNTIF($AP$3:AP209,AP209)-1,"")</f>
        <v>140</v>
      </c>
      <c r="AK209" s="165">
        <v>107</v>
      </c>
      <c r="AL209" t="s" s="164">
        <v>303</v>
      </c>
      <c r="AM209" t="s" s="164">
        <v>802</v>
      </c>
      <c r="AN209" t="s" s="164">
        <v>31</v>
      </c>
      <c r="AO209" s="165">
        <v>6</v>
      </c>
      <c r="AP209" s="166">
        <v>56.7403696815648</v>
      </c>
      <c r="AQ209" s="162"/>
    </row>
    <row r="210" ht="13.75" customHeight="1">
      <c r="A210" s="5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63"/>
      <c r="N210" s="97"/>
      <c r="O210" t="s" s="32">
        <f>_xlfn.IFERROR(RANK(T210:T210,T3:T227)+COUNTIF($T$3:T210,T210)-1,"")</f>
      </c>
      <c r="P210" s="163">
        <v>208</v>
      </c>
      <c r="Q210" s="168"/>
      <c r="R210" s="168"/>
      <c r="S210" s="168"/>
      <c r="T210" s="42"/>
      <c r="U210" s="51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67"/>
      <c r="AI210" t="s" s="164">
        <v>381</v>
      </c>
      <c r="AJ210" s="165">
        <f>_xlfn.IFERROR(RANK(AP210:AP210,AP3:AP327)+COUNTIF($AP$3:AP210,AP210)-1,"")</f>
        <v>237</v>
      </c>
      <c r="AK210" s="165">
        <v>108</v>
      </c>
      <c r="AL210" t="s" s="164">
        <v>444</v>
      </c>
      <c r="AM210" t="s" s="164">
        <v>803</v>
      </c>
      <c r="AN210" t="s" s="164">
        <v>31</v>
      </c>
      <c r="AO210" s="165">
        <v>6</v>
      </c>
      <c r="AP210" s="166">
        <v>8.515632778529071</v>
      </c>
      <c r="AQ210" s="162"/>
    </row>
    <row r="211" ht="13.75" customHeight="1">
      <c r="A211" s="5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63"/>
      <c r="N211" s="97"/>
      <c r="O211" t="s" s="32">
        <f>_xlfn.IFERROR(RANK(T211:T211,T3:T227)+COUNTIF($T$3:T211,T211)-1,"")</f>
      </c>
      <c r="P211" s="163">
        <v>209</v>
      </c>
      <c r="Q211" s="168"/>
      <c r="R211" s="168"/>
      <c r="S211" s="168"/>
      <c r="T211" s="42"/>
      <c r="U211" s="51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67"/>
      <c r="AI211" t="s" s="164">
        <v>381</v>
      </c>
      <c r="AJ211" s="165">
        <f>_xlfn.IFERROR(RANK(AP211:AP211,AP3:AP327)+COUNTIF($AP$3:AP211,AP211)-1,"")</f>
        <v>5</v>
      </c>
      <c r="AK211" s="165">
        <v>109</v>
      </c>
      <c r="AL211" t="s" s="164">
        <v>38</v>
      </c>
      <c r="AM211" t="s" s="164">
        <v>804</v>
      </c>
      <c r="AN211" t="s" s="164">
        <v>39</v>
      </c>
      <c r="AO211" s="165">
        <v>6</v>
      </c>
      <c r="AP211" s="166">
        <v>241.321188217262</v>
      </c>
      <c r="AQ211" s="162"/>
    </row>
    <row r="212" ht="13.75" customHeight="1">
      <c r="A212" s="5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63"/>
      <c r="N212" s="97"/>
      <c r="O212" t="s" s="32">
        <f>_xlfn.IFERROR(RANK(T212:T212,T3:T227)+COUNTIF($T$3:T212,T212)-1,"")</f>
      </c>
      <c r="P212" s="163">
        <v>210</v>
      </c>
      <c r="Q212" s="168"/>
      <c r="R212" s="168"/>
      <c r="S212" s="168"/>
      <c r="T212" s="42"/>
      <c r="U212" s="51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67"/>
      <c r="AI212" t="s" s="164">
        <v>381</v>
      </c>
      <c r="AJ212" s="165">
        <f>_xlfn.IFERROR(RANK(AP212:AP212,AP3:AP327)+COUNTIF($AP$3:AP212,AP212)-1,"")</f>
        <v>39</v>
      </c>
      <c r="AK212" s="165">
        <v>110</v>
      </c>
      <c r="AL212" t="s" s="164">
        <v>226</v>
      </c>
      <c r="AM212" t="s" s="164">
        <v>805</v>
      </c>
      <c r="AN212" t="s" s="164">
        <v>39</v>
      </c>
      <c r="AO212" s="165">
        <v>6</v>
      </c>
      <c r="AP212" s="166">
        <v>173.554315124736</v>
      </c>
      <c r="AQ212" s="162"/>
    </row>
    <row r="213" ht="13.75" customHeight="1">
      <c r="A213" s="5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63"/>
      <c r="N213" s="97"/>
      <c r="O213" t="s" s="32">
        <f>_xlfn.IFERROR(RANK(T213:T213,T3:T227)+COUNTIF($T$3:T213,T213)-1,"")</f>
      </c>
      <c r="P213" s="163">
        <v>211</v>
      </c>
      <c r="Q213" s="168"/>
      <c r="R213" s="168"/>
      <c r="S213" s="168"/>
      <c r="T213" s="42"/>
      <c r="U213" s="51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67"/>
      <c r="AI213" t="s" s="164">
        <v>381</v>
      </c>
      <c r="AJ213" s="165">
        <f>_xlfn.IFERROR(RANK(AP213:AP213,AP3:AP327)+COUNTIF($AP$3:AP213,AP213)-1,"")</f>
        <v>184</v>
      </c>
      <c r="AK213" s="165">
        <v>111</v>
      </c>
      <c r="AL213" t="s" s="164">
        <v>447</v>
      </c>
      <c r="AM213" t="s" s="164">
        <v>806</v>
      </c>
      <c r="AN213" t="s" s="164">
        <v>39</v>
      </c>
      <c r="AO213" s="165">
        <v>6</v>
      </c>
      <c r="AP213" s="166">
        <v>24.4070911295654</v>
      </c>
      <c r="AQ213" s="162"/>
    </row>
    <row r="214" ht="13.75" customHeight="1">
      <c r="A214" s="5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63"/>
      <c r="N214" s="97"/>
      <c r="O214" t="s" s="32">
        <f>_xlfn.IFERROR(RANK(T214:T214,T3:T227)+COUNTIF($T$3:T214,T214)-1,"")</f>
      </c>
      <c r="P214" s="163">
        <v>212</v>
      </c>
      <c r="Q214" s="168"/>
      <c r="R214" s="168"/>
      <c r="S214" s="168"/>
      <c r="T214" s="42"/>
      <c r="U214" s="51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67"/>
      <c r="AI214" t="s" s="164">
        <v>381</v>
      </c>
      <c r="AJ214" s="165">
        <f>_xlfn.IFERROR(RANK(AP214:AP214,AP3:AP327)+COUNTIF($AP$3:AP214,AP214)-1,"")</f>
        <v>216</v>
      </c>
      <c r="AK214" s="165">
        <v>112</v>
      </c>
      <c r="AL214" t="s" s="164">
        <v>448</v>
      </c>
      <c r="AM214" t="s" s="164">
        <v>807</v>
      </c>
      <c r="AN214" t="s" s="164">
        <v>39</v>
      </c>
      <c r="AO214" s="165">
        <v>6</v>
      </c>
      <c r="AP214" s="166">
        <v>14.6794690506031</v>
      </c>
      <c r="AQ214" s="162"/>
    </row>
    <row r="215" ht="13.75" customHeight="1">
      <c r="A215" s="5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63"/>
      <c r="N215" s="97"/>
      <c r="O215" t="s" s="32">
        <f>_xlfn.IFERROR(RANK(T215:T215,T3:T227)+COUNTIF($T$3:T215,T215)-1,"")</f>
      </c>
      <c r="P215" s="163">
        <v>213</v>
      </c>
      <c r="Q215" s="168"/>
      <c r="R215" s="168"/>
      <c r="S215" s="168"/>
      <c r="T215" s="42"/>
      <c r="U215" s="51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67"/>
      <c r="AI215" t="s" s="164">
        <v>381</v>
      </c>
      <c r="AJ215" s="165">
        <f>_xlfn.IFERROR(RANK(AP215:AP215,AP3:AP327)+COUNTIF($AP$3:AP215,AP215)-1,"")</f>
        <v>129</v>
      </c>
      <c r="AK215" s="165">
        <v>113</v>
      </c>
      <c r="AL215" t="s" s="164">
        <v>328</v>
      </c>
      <c r="AM215" t="s" s="164">
        <v>808</v>
      </c>
      <c r="AN215" t="s" s="164">
        <v>39</v>
      </c>
      <c r="AO215" s="165">
        <v>6</v>
      </c>
      <c r="AP215" s="166">
        <v>64.716988902048</v>
      </c>
      <c r="AQ215" s="162"/>
    </row>
    <row r="216" ht="13.75" customHeight="1">
      <c r="A216" s="5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63"/>
      <c r="N216" s="97"/>
      <c r="O216" t="s" s="32">
        <f>_xlfn.IFERROR(RANK(T216:T216,T3:T227)+COUNTIF($T$3:T216,T216)-1,"")</f>
      </c>
      <c r="P216" s="163">
        <v>214</v>
      </c>
      <c r="Q216" s="168"/>
      <c r="R216" s="168"/>
      <c r="S216" s="168"/>
      <c r="T216" s="42"/>
      <c r="U216" s="51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67"/>
      <c r="AI216" t="s" s="164">
        <v>381</v>
      </c>
      <c r="AJ216" s="165">
        <f>_xlfn.IFERROR(RANK(AP216:AP216,AP3:AP327)+COUNTIF($AP$3:AP216,AP216)-1,"")</f>
        <v>76</v>
      </c>
      <c r="AK216" s="165">
        <v>114</v>
      </c>
      <c r="AL216" t="s" s="164">
        <v>451</v>
      </c>
      <c r="AM216" t="s" s="164">
        <v>809</v>
      </c>
      <c r="AN216" t="s" s="164">
        <v>102</v>
      </c>
      <c r="AO216" s="165">
        <v>14</v>
      </c>
      <c r="AP216" s="166">
        <v>127.436423173920</v>
      </c>
      <c r="AQ216" s="162"/>
    </row>
    <row r="217" ht="13.75" customHeight="1">
      <c r="A217" s="5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63"/>
      <c r="N217" s="97"/>
      <c r="O217" t="s" s="32">
        <f>_xlfn.IFERROR(RANK(T217:T217,T3:T227)+COUNTIF($T$3:T217,T217)-1,"")</f>
      </c>
      <c r="P217" s="163">
        <v>215</v>
      </c>
      <c r="Q217" s="168"/>
      <c r="R217" s="168"/>
      <c r="S217" s="168"/>
      <c r="T217" s="42"/>
      <c r="U217" s="51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67"/>
      <c r="AI217" t="s" s="164">
        <v>381</v>
      </c>
      <c r="AJ217" s="165">
        <f>_xlfn.IFERROR(RANK(AP217:AP217,AP3:AP327)+COUNTIF($AP$3:AP217,AP217)-1,"")</f>
        <v>126</v>
      </c>
      <c r="AK217" s="165">
        <v>115</v>
      </c>
      <c r="AL217" t="s" s="164">
        <v>323</v>
      </c>
      <c r="AM217" t="s" s="164">
        <v>810</v>
      </c>
      <c r="AN217" t="s" s="164">
        <v>102</v>
      </c>
      <c r="AO217" s="165">
        <v>14</v>
      </c>
      <c r="AP217" s="166">
        <v>70.6998400833872</v>
      </c>
      <c r="AQ217" s="162"/>
    </row>
    <row r="218" ht="13.75" customHeight="1">
      <c r="A218" s="5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63"/>
      <c r="N218" s="97"/>
      <c r="O218" t="s" s="32">
        <f>_xlfn.IFERROR(RANK(T218:T218,T3:T227)+COUNTIF($T$3:T218,T218)-1,"")</f>
      </c>
      <c r="P218" s="163">
        <v>216</v>
      </c>
      <c r="Q218" s="168"/>
      <c r="R218" s="168"/>
      <c r="S218" s="168"/>
      <c r="T218" s="42"/>
      <c r="U218" s="51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67"/>
      <c r="AI218" t="s" s="164">
        <v>381</v>
      </c>
      <c r="AJ218" s="165">
        <f>_xlfn.IFERROR(RANK(AP218:AP218,AP3:AP327)+COUNTIF($AP$3:AP218,AP218)-1,"")</f>
        <v>106</v>
      </c>
      <c r="AK218" s="165">
        <v>116</v>
      </c>
      <c r="AL218" t="s" s="164">
        <v>289</v>
      </c>
      <c r="AM218" t="s" s="164">
        <v>811</v>
      </c>
      <c r="AN218" t="s" s="164">
        <v>102</v>
      </c>
      <c r="AO218" s="165">
        <v>14</v>
      </c>
      <c r="AP218" s="166">
        <v>92.52014705507391</v>
      </c>
      <c r="AQ218" s="162"/>
    </row>
    <row r="219" ht="13.75" customHeight="1">
      <c r="A219" s="5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63"/>
      <c r="N219" s="97"/>
      <c r="O219" t="s" s="32">
        <f>_xlfn.IFERROR(RANK(T219:T219,T3:T227)+COUNTIF($T$3:T219,T219)-1,"")</f>
      </c>
      <c r="P219" s="163">
        <v>217</v>
      </c>
      <c r="Q219" s="168"/>
      <c r="R219" s="168"/>
      <c r="S219" s="168"/>
      <c r="T219" s="42"/>
      <c r="U219" s="51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67"/>
      <c r="AI219" t="s" s="164">
        <v>381</v>
      </c>
      <c r="AJ219" s="165">
        <f>_xlfn.IFERROR(RANK(AP219:AP219,AP3:AP327)+COUNTIF($AP$3:AP219,AP219)-1,"")</f>
        <v>133</v>
      </c>
      <c r="AK219" s="165">
        <v>117</v>
      </c>
      <c r="AL219" t="s" s="164">
        <v>321</v>
      </c>
      <c r="AM219" t="s" s="164">
        <v>812</v>
      </c>
      <c r="AN219" t="s" s="164">
        <v>102</v>
      </c>
      <c r="AO219" s="165">
        <v>14</v>
      </c>
      <c r="AP219" s="166">
        <v>63.0877016835296</v>
      </c>
      <c r="AQ219" s="162"/>
    </row>
    <row r="220" ht="13.75" customHeight="1">
      <c r="A220" s="5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63"/>
      <c r="N220" s="97"/>
      <c r="O220" t="s" s="32">
        <f>_xlfn.IFERROR(RANK(T220:T220,T3:T227)+COUNTIF($T$3:T220,T220)-1,"")</f>
      </c>
      <c r="P220" s="163">
        <v>218</v>
      </c>
      <c r="Q220" s="168"/>
      <c r="R220" s="168"/>
      <c r="S220" s="168"/>
      <c r="T220" s="42"/>
      <c r="U220" s="51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67"/>
      <c r="AI220" t="s" s="164">
        <v>381</v>
      </c>
      <c r="AJ220" s="165">
        <f>_xlfn.IFERROR(RANK(AP220:AP220,AP3:AP327)+COUNTIF($AP$3:AP220,AP220)-1,"")</f>
        <v>208</v>
      </c>
      <c r="AK220" s="165">
        <v>118</v>
      </c>
      <c r="AL220" t="s" s="164">
        <v>341</v>
      </c>
      <c r="AM220" t="s" s="164">
        <v>813</v>
      </c>
      <c r="AN220" t="s" s="164">
        <v>102</v>
      </c>
      <c r="AO220" s="165">
        <v>14</v>
      </c>
      <c r="AP220" s="166">
        <v>16.6602638984141</v>
      </c>
      <c r="AQ220" s="162"/>
    </row>
    <row r="221" ht="13.75" customHeight="1">
      <c r="A221" s="5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63"/>
      <c r="N221" s="97"/>
      <c r="O221" t="s" s="32">
        <f>_xlfn.IFERROR(RANK(T221:T221,T3:T227)+COUNTIF($T$3:T221,T221)-1,"")</f>
      </c>
      <c r="P221" s="163">
        <v>219</v>
      </c>
      <c r="Q221" s="168"/>
      <c r="R221" s="168"/>
      <c r="S221" s="168"/>
      <c r="T221" s="42"/>
      <c r="U221" s="51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67"/>
      <c r="AI221" t="s" s="164">
        <v>381</v>
      </c>
      <c r="AJ221" s="165">
        <f>_xlfn.IFERROR(RANK(AP221:AP221,AP3:AP327)+COUNTIF($AP$3:AP221,AP221)-1,"")</f>
        <v>104</v>
      </c>
      <c r="AK221" s="165">
        <v>119</v>
      </c>
      <c r="AL221" t="s" s="164">
        <v>319</v>
      </c>
      <c r="AM221" t="s" s="164">
        <v>814</v>
      </c>
      <c r="AN221" t="s" s="164">
        <v>102</v>
      </c>
      <c r="AO221" s="165">
        <v>14</v>
      </c>
      <c r="AP221" s="166">
        <v>93.98502611210731</v>
      </c>
      <c r="AQ221" s="162"/>
    </row>
    <row r="222" ht="13.75" customHeight="1">
      <c r="A222" s="5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63"/>
      <c r="N222" s="97"/>
      <c r="O222" t="s" s="32">
        <f>_xlfn.IFERROR(RANK(T222:T222,T3:T227)+COUNTIF($T$3:T222,T222)-1,"")</f>
      </c>
      <c r="P222" s="163">
        <v>220</v>
      </c>
      <c r="Q222" s="168"/>
      <c r="R222" s="168"/>
      <c r="S222" s="168"/>
      <c r="T222" s="42"/>
      <c r="U222" s="51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67"/>
      <c r="AI222" t="s" s="164">
        <v>381</v>
      </c>
      <c r="AJ222" s="165">
        <f>_xlfn.IFERROR(RANK(AP222:AP222,AP3:AP327)+COUNTIF($AP$3:AP222,AP222)-1,"")</f>
        <v>25</v>
      </c>
      <c r="AK222" s="165">
        <v>120</v>
      </c>
      <c r="AL222" t="s" s="164">
        <v>114</v>
      </c>
      <c r="AM222" t="s" s="164">
        <v>815</v>
      </c>
      <c r="AN222" t="s" s="164">
        <v>97</v>
      </c>
      <c r="AO222" s="165">
        <v>12</v>
      </c>
      <c r="AP222" s="166">
        <v>191.514723090809</v>
      </c>
      <c r="AQ222" s="162"/>
    </row>
    <row r="223" ht="13.75" customHeight="1">
      <c r="A223" s="5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63"/>
      <c r="N223" s="97"/>
      <c r="O223" t="s" s="32">
        <f>_xlfn.IFERROR(RANK(T223:T223,T3:T227)+COUNTIF($T$3:T223,T223)-1,"")</f>
      </c>
      <c r="P223" s="163">
        <v>221</v>
      </c>
      <c r="Q223" s="168"/>
      <c r="R223" s="168"/>
      <c r="S223" s="168"/>
      <c r="T223" s="42"/>
      <c r="U223" s="51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67"/>
      <c r="AI223" t="s" s="164">
        <v>381</v>
      </c>
      <c r="AJ223" s="165">
        <f>_xlfn.IFERROR(RANK(AP223:AP223,AP3:AP327)+COUNTIF($AP$3:AP223,AP223)-1,"")</f>
        <v>67</v>
      </c>
      <c r="AK223" s="165">
        <v>121</v>
      </c>
      <c r="AL223" t="s" s="164">
        <v>257</v>
      </c>
      <c r="AM223" t="s" s="164">
        <v>816</v>
      </c>
      <c r="AN223" t="s" s="164">
        <v>97</v>
      </c>
      <c r="AO223" s="165">
        <v>12</v>
      </c>
      <c r="AP223" s="166">
        <v>146.610733003602</v>
      </c>
      <c r="AQ223" s="162"/>
    </row>
    <row r="224" ht="13.75" customHeight="1">
      <c r="A224" s="5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63"/>
      <c r="N224" s="97"/>
      <c r="O224" t="s" s="32">
        <f>_xlfn.IFERROR(RANK(T224:T224,T3:T227)+COUNTIF($T$3:T224,T224)-1,"")</f>
      </c>
      <c r="P224" s="163">
        <v>222</v>
      </c>
      <c r="Q224" s="168"/>
      <c r="R224" s="168"/>
      <c r="S224" s="168"/>
      <c r="T224" s="42"/>
      <c r="U224" s="51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67"/>
      <c r="AI224" t="s" s="164">
        <v>381</v>
      </c>
      <c r="AJ224" s="165">
        <f>_xlfn.IFERROR(RANK(AP224:AP224,AP3:AP327)+COUNTIF($AP$3:AP224,AP224)-1,"")</f>
        <v>132</v>
      </c>
      <c r="AK224" s="165">
        <v>122</v>
      </c>
      <c r="AL224" t="s" s="164">
        <v>342</v>
      </c>
      <c r="AM224" t="s" s="164">
        <v>817</v>
      </c>
      <c r="AN224" t="s" s="164">
        <v>97</v>
      </c>
      <c r="AO224" s="165">
        <v>12</v>
      </c>
      <c r="AP224" s="166">
        <v>63.1352956874973</v>
      </c>
      <c r="AQ224" s="162"/>
    </row>
    <row r="225" ht="13.75" customHeight="1">
      <c r="A225" s="5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63"/>
      <c r="N225" s="97"/>
      <c r="O225" t="s" s="32">
        <f>_xlfn.IFERROR(RANK(T225:T225,T3:T227)+COUNTIF($T$3:T225,T225)-1,"")</f>
      </c>
      <c r="P225" s="163">
        <v>223</v>
      </c>
      <c r="Q225" s="168"/>
      <c r="R225" s="168"/>
      <c r="S225" s="168"/>
      <c r="T225" s="42"/>
      <c r="U225" s="51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67"/>
      <c r="AI225" t="s" s="164">
        <v>381</v>
      </c>
      <c r="AJ225" s="165">
        <f>_xlfn.IFERROR(RANK(AP225:AP225,AP3:AP327)+COUNTIF($AP$3:AP225,AP225)-1,"")</f>
        <v>152</v>
      </c>
      <c r="AK225" s="165">
        <v>123</v>
      </c>
      <c r="AL225" t="s" s="164">
        <v>346</v>
      </c>
      <c r="AM225" t="s" s="164">
        <v>818</v>
      </c>
      <c r="AN225" t="s" s="164">
        <v>97</v>
      </c>
      <c r="AO225" s="165">
        <v>12</v>
      </c>
      <c r="AP225" s="166">
        <v>45.7897664702405</v>
      </c>
      <c r="AQ225" s="162"/>
    </row>
    <row r="226" ht="13.75" customHeight="1">
      <c r="A226" s="5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63"/>
      <c r="N226" s="97"/>
      <c r="O226" t="s" s="32">
        <f>_xlfn.IFERROR(RANK(T226:T226,T3:T227)+COUNTIF($T$3:T226,T226)-1,"")</f>
      </c>
      <c r="P226" s="163">
        <v>224</v>
      </c>
      <c r="Q226" s="168"/>
      <c r="R226" s="168"/>
      <c r="S226" s="168"/>
      <c r="T226" s="42"/>
      <c r="U226" s="51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67"/>
      <c r="AI226" t="s" s="164">
        <v>381</v>
      </c>
      <c r="AJ226" s="165">
        <f>_xlfn.IFERROR(RANK(AP226:AP226,AP3:AP327)+COUNTIF($AP$3:AP226,AP226)-1,"")</f>
        <v>199</v>
      </c>
      <c r="AK226" s="165">
        <v>124</v>
      </c>
      <c r="AL226" t="s" s="164">
        <v>454</v>
      </c>
      <c r="AM226" t="s" s="164">
        <v>819</v>
      </c>
      <c r="AN226" t="s" s="164">
        <v>97</v>
      </c>
      <c r="AO226" s="165">
        <v>12</v>
      </c>
      <c r="AP226" s="166">
        <v>19.2391122644554</v>
      </c>
      <c r="AQ226" s="162"/>
    </row>
    <row r="227" ht="13.75" customHeight="1">
      <c r="A227" s="5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63"/>
      <c r="N227" s="97"/>
      <c r="O227" t="s" s="32">
        <f>_xlfn.IFERROR(RANK(T227:T227,T3:T227)+COUNTIF($T$3:T227,T227)-1,"")</f>
      </c>
      <c r="P227" s="163">
        <v>225</v>
      </c>
      <c r="Q227" s="168"/>
      <c r="R227" s="168"/>
      <c r="S227" s="168"/>
      <c r="T227" s="42"/>
      <c r="U227" s="51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67"/>
      <c r="AI227" t="s" s="164">
        <v>381</v>
      </c>
      <c r="AJ227" s="165">
        <f>_xlfn.IFERROR(RANK(AP227:AP227,AP3:AP327)+COUNTIF($AP$3:AP227,AP227)-1,"")</f>
        <v>255</v>
      </c>
      <c r="AK227" s="165">
        <v>125</v>
      </c>
      <c r="AL227" t="s" s="164">
        <v>455</v>
      </c>
      <c r="AM227" t="s" s="164">
        <v>820</v>
      </c>
      <c r="AN227" t="s" s="164">
        <v>97</v>
      </c>
      <c r="AO227" s="165">
        <v>12</v>
      </c>
      <c r="AP227" s="166">
        <v>6.73218707221445</v>
      </c>
      <c r="AQ227" s="162"/>
    </row>
    <row r="228" ht="13.75" customHeight="1">
      <c r="A228" s="5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63"/>
      <c r="N228" s="18"/>
      <c r="O228" s="61"/>
      <c r="P228" s="61"/>
      <c r="Q228" s="61"/>
      <c r="R228" s="61"/>
      <c r="S228" s="61"/>
      <c r="T228" s="62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67"/>
      <c r="AI228" t="s" s="164">
        <v>381</v>
      </c>
      <c r="AJ228" s="165">
        <f>_xlfn.IFERROR(RANK(AP228:AP228,AP3:AP327)+COUNTIF($AP$3:AP228,AP228)-1,"")</f>
        <v>27</v>
      </c>
      <c r="AK228" s="165">
        <v>126</v>
      </c>
      <c r="AL228" t="s" s="164">
        <v>155</v>
      </c>
      <c r="AM228" t="s" s="164">
        <v>821</v>
      </c>
      <c r="AN228" t="s" s="164">
        <v>156</v>
      </c>
      <c r="AO228" s="165">
        <v>11</v>
      </c>
      <c r="AP228" s="166">
        <v>188.235038740573</v>
      </c>
      <c r="AQ228" s="162"/>
    </row>
    <row r="229" ht="13.75" customHeight="1">
      <c r="A229" s="5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63"/>
      <c r="N229" s="18"/>
      <c r="O229" s="18"/>
      <c r="P229" s="18"/>
      <c r="Q229" s="18"/>
      <c r="R229" s="18"/>
      <c r="S229" s="18"/>
      <c r="T229" s="63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67"/>
      <c r="AI229" t="s" s="164">
        <v>381</v>
      </c>
      <c r="AJ229" s="165">
        <f>_xlfn.IFERROR(RANK(AP229:AP229,AP3:AP327)+COUNTIF($AP$3:AP229,AP229)-1,"")</f>
        <v>78</v>
      </c>
      <c r="AK229" s="165">
        <v>127</v>
      </c>
      <c r="AL229" t="s" s="164">
        <v>277</v>
      </c>
      <c r="AM229" t="s" s="164">
        <v>822</v>
      </c>
      <c r="AN229" t="s" s="164">
        <v>156</v>
      </c>
      <c r="AO229" s="165">
        <v>11</v>
      </c>
      <c r="AP229" s="166">
        <v>125.381007158962</v>
      </c>
      <c r="AQ229" s="162"/>
    </row>
    <row r="230" ht="13.75" customHeight="1">
      <c r="A230" s="5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63"/>
      <c r="N230" s="18"/>
      <c r="O230" s="18"/>
      <c r="P230" s="18"/>
      <c r="Q230" s="18"/>
      <c r="R230" s="18"/>
      <c r="S230" s="18"/>
      <c r="T230" s="63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67"/>
      <c r="AI230" t="s" s="164">
        <v>381</v>
      </c>
      <c r="AJ230" s="165">
        <f>_xlfn.IFERROR(RANK(AP230:AP230,AP3:AP327)+COUNTIF($AP$3:AP230,AP230)-1,"")</f>
        <v>98</v>
      </c>
      <c r="AK230" s="165">
        <v>128</v>
      </c>
      <c r="AL230" t="s" s="164">
        <v>309</v>
      </c>
      <c r="AM230" t="s" s="164">
        <v>823</v>
      </c>
      <c r="AN230" t="s" s="164">
        <v>156</v>
      </c>
      <c r="AO230" s="165">
        <v>11</v>
      </c>
      <c r="AP230" s="166">
        <v>99.733947802944</v>
      </c>
      <c r="AQ230" s="162"/>
    </row>
    <row r="231" ht="13.75" customHeight="1">
      <c r="A231" s="5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63"/>
      <c r="N231" s="18"/>
      <c r="O231" s="18"/>
      <c r="P231" s="18"/>
      <c r="Q231" s="18"/>
      <c r="R231" s="18"/>
      <c r="S231" s="18"/>
      <c r="T231" s="63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67"/>
      <c r="AI231" t="s" s="164">
        <v>381</v>
      </c>
      <c r="AJ231" s="165">
        <f>_xlfn.IFERROR(RANK(AP231:AP231,AP3:AP327)+COUNTIF($AP$3:AP231,AP231)-1,"")</f>
        <v>118</v>
      </c>
      <c r="AK231" s="165">
        <v>129</v>
      </c>
      <c r="AL231" t="s" s="164">
        <v>315</v>
      </c>
      <c r="AM231" t="s" s="164">
        <v>824</v>
      </c>
      <c r="AN231" t="s" s="164">
        <v>156</v>
      </c>
      <c r="AO231" s="165">
        <v>11</v>
      </c>
      <c r="AP231" s="166">
        <v>78.84021276714429</v>
      </c>
      <c r="AQ231" s="162"/>
    </row>
    <row r="232" ht="13.75" customHeight="1">
      <c r="A232" s="5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63"/>
      <c r="N232" s="18"/>
      <c r="O232" s="18"/>
      <c r="P232" s="18"/>
      <c r="Q232" s="18"/>
      <c r="R232" s="18"/>
      <c r="S232" s="18"/>
      <c r="T232" s="63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67"/>
      <c r="AI232" t="s" s="164">
        <v>381</v>
      </c>
      <c r="AJ232" s="165">
        <f>_xlfn.IFERROR(RANK(AP232:AP232,AP3:AP327)+COUNTIF($AP$3:AP232,AP232)-1,"")</f>
        <v>229</v>
      </c>
      <c r="AK232" s="165">
        <v>130</v>
      </c>
      <c r="AL232" t="s" s="164">
        <v>458</v>
      </c>
      <c r="AM232" t="s" s="164">
        <v>825</v>
      </c>
      <c r="AN232" t="s" s="164">
        <v>156</v>
      </c>
      <c r="AO232" s="165">
        <v>11</v>
      </c>
      <c r="AP232" s="166">
        <v>11.0287687299124</v>
      </c>
      <c r="AQ232" s="162"/>
    </row>
    <row r="233" ht="13.75" customHeight="1">
      <c r="A233" s="5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63"/>
      <c r="N233" s="18"/>
      <c r="O233" s="18"/>
      <c r="P233" s="18"/>
      <c r="Q233" s="18"/>
      <c r="R233" s="18"/>
      <c r="S233" s="18"/>
      <c r="T233" s="63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67"/>
      <c r="AI233" t="s" s="164">
        <v>381</v>
      </c>
      <c r="AJ233" s="165">
        <f>_xlfn.IFERROR(RANK(AP233:AP233,AP3:AP327)+COUNTIF($AP$3:AP233,AP233)-1,"")</f>
        <v>24</v>
      </c>
      <c r="AK233" s="165">
        <v>131</v>
      </c>
      <c r="AL233" t="s" s="164">
        <v>91</v>
      </c>
      <c r="AM233" t="s" s="164">
        <v>826</v>
      </c>
      <c r="AN233" t="s" s="164">
        <v>37</v>
      </c>
      <c r="AO233" s="165">
        <v>12</v>
      </c>
      <c r="AP233" s="166">
        <v>191.618406546802</v>
      </c>
      <c r="AQ233" s="162"/>
    </row>
    <row r="234" ht="13.75" customHeight="1">
      <c r="A234" s="5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63"/>
      <c r="N234" s="18"/>
      <c r="O234" s="18"/>
      <c r="P234" s="18"/>
      <c r="Q234" s="18"/>
      <c r="R234" s="18"/>
      <c r="S234" s="18"/>
      <c r="T234" s="63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67"/>
      <c r="AI234" t="s" s="164">
        <v>381</v>
      </c>
      <c r="AJ234" s="165">
        <f>_xlfn.IFERROR(RANK(AP234:AP234,AP3:AP327)+COUNTIF($AP$3:AP234,AP234)-1,"")</f>
        <v>58</v>
      </c>
      <c r="AK234" s="165">
        <v>132</v>
      </c>
      <c r="AL234" t="s" s="164">
        <v>220</v>
      </c>
      <c r="AM234" t="s" s="164">
        <v>827</v>
      </c>
      <c r="AN234" t="s" s="164">
        <v>37</v>
      </c>
      <c r="AO234" s="165">
        <v>12</v>
      </c>
      <c r="AP234" s="166">
        <v>158.668430771308</v>
      </c>
      <c r="AQ234" s="162"/>
    </row>
    <row r="235" ht="13.75" customHeight="1">
      <c r="A235" s="5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63"/>
      <c r="N235" s="18"/>
      <c r="O235" s="18"/>
      <c r="P235" s="18"/>
      <c r="Q235" s="18"/>
      <c r="R235" s="18"/>
      <c r="S235" s="18"/>
      <c r="T235" s="63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67"/>
      <c r="AI235" t="s" s="164">
        <v>381</v>
      </c>
      <c r="AJ235" s="165">
        <f>_xlfn.IFERROR(RANK(AP235:AP235,AP3:AP327)+COUNTIF($AP$3:AP235,AP235)-1,"")</f>
        <v>91</v>
      </c>
      <c r="AK235" s="165">
        <v>133</v>
      </c>
      <c r="AL235" t="s" s="164">
        <v>311</v>
      </c>
      <c r="AM235" t="s" s="164">
        <v>828</v>
      </c>
      <c r="AN235" t="s" s="164">
        <v>37</v>
      </c>
      <c r="AO235" s="165">
        <v>12</v>
      </c>
      <c r="AP235" s="166">
        <v>103.061461960529</v>
      </c>
      <c r="AQ235" s="162"/>
    </row>
    <row r="236" ht="13.75" customHeight="1">
      <c r="A236" s="5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63"/>
      <c r="N236" s="18"/>
      <c r="O236" s="18"/>
      <c r="P236" s="18"/>
      <c r="Q236" s="18"/>
      <c r="R236" s="18"/>
      <c r="S236" s="18"/>
      <c r="T236" s="63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67"/>
      <c r="AI236" t="s" s="164">
        <v>381</v>
      </c>
      <c r="AJ236" s="165">
        <f>_xlfn.IFERROR(RANK(AP236:AP236,AP3:AP327)+COUNTIF($AP$3:AP236,AP236)-1,"")</f>
        <v>157</v>
      </c>
      <c r="AK236" s="165">
        <v>134</v>
      </c>
      <c r="AL236" t="s" s="164">
        <v>350</v>
      </c>
      <c r="AM236" t="s" s="164">
        <v>829</v>
      </c>
      <c r="AN236" t="s" s="164">
        <v>37</v>
      </c>
      <c r="AO236" s="165">
        <v>12</v>
      </c>
      <c r="AP236" s="166">
        <v>42.4603577135732</v>
      </c>
      <c r="AQ236" s="162"/>
    </row>
    <row r="237" ht="13.75" customHeight="1">
      <c r="A237" s="5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63"/>
      <c r="N237" s="18"/>
      <c r="O237" s="18"/>
      <c r="P237" s="18"/>
      <c r="Q237" s="18"/>
      <c r="R237" s="18"/>
      <c r="S237" s="18"/>
      <c r="T237" s="63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67"/>
      <c r="AI237" t="s" s="164">
        <v>381</v>
      </c>
      <c r="AJ237" s="165">
        <f>_xlfn.IFERROR(RANK(AP237:AP237,AP3:AP327)+COUNTIF($AP$3:AP237,AP237)-1,"")</f>
        <v>206</v>
      </c>
      <c r="AK237" s="165">
        <v>135</v>
      </c>
      <c r="AL237" t="s" s="164">
        <v>461</v>
      </c>
      <c r="AM237" t="s" s="164">
        <v>830</v>
      </c>
      <c r="AN237" t="s" s="164">
        <v>37</v>
      </c>
      <c r="AO237" s="165">
        <v>12</v>
      </c>
      <c r="AP237" s="166">
        <v>17.4081127104461</v>
      </c>
      <c r="AQ237" s="162"/>
    </row>
    <row r="238" ht="13.75" customHeight="1">
      <c r="A238" s="5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63"/>
      <c r="N238" s="18"/>
      <c r="O238" s="18"/>
      <c r="P238" s="18"/>
      <c r="Q238" s="18"/>
      <c r="R238" s="18"/>
      <c r="S238" s="18"/>
      <c r="T238" s="63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67"/>
      <c r="AI238" t="s" s="164">
        <v>381</v>
      </c>
      <c r="AJ238" s="165">
        <f>_xlfn.IFERROR(RANK(AP238:AP238,AP3:AP327)+COUNTIF($AP$3:AP238,AP238)-1,"")</f>
        <v>178</v>
      </c>
      <c r="AK238" s="165">
        <v>136</v>
      </c>
      <c r="AL238" t="s" s="164">
        <v>462</v>
      </c>
      <c r="AM238" t="s" s="164">
        <v>831</v>
      </c>
      <c r="AN238" t="s" s="164">
        <v>37</v>
      </c>
      <c r="AO238" s="165">
        <v>12</v>
      </c>
      <c r="AP238" s="166">
        <v>27.6289957090291</v>
      </c>
      <c r="AQ238" s="162"/>
    </row>
    <row r="239" ht="13.75" customHeight="1">
      <c r="A239" s="5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63"/>
      <c r="N239" s="18"/>
      <c r="O239" s="18"/>
      <c r="P239" s="18"/>
      <c r="Q239" s="18"/>
      <c r="R239" s="18"/>
      <c r="S239" s="18"/>
      <c r="T239" s="63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67"/>
      <c r="AI239" t="s" s="164">
        <v>381</v>
      </c>
      <c r="AJ239" s="165">
        <f>_xlfn.IFERROR(RANK(AP239:AP239,AP3:AP327)+COUNTIF($AP$3:AP239,AP239)-1,"")</f>
        <v>7</v>
      </c>
      <c r="AK239" s="165">
        <v>137</v>
      </c>
      <c r="AL239" t="s" s="164">
        <v>62</v>
      </c>
      <c r="AM239" t="s" s="164">
        <v>832</v>
      </c>
      <c r="AN239" t="s" s="164">
        <v>19</v>
      </c>
      <c r="AO239" s="165">
        <v>5</v>
      </c>
      <c r="AP239" s="166">
        <v>222.938154652631</v>
      </c>
      <c r="AQ239" s="162"/>
    </row>
    <row r="240" ht="13.75" customHeight="1">
      <c r="A240" s="5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63"/>
      <c r="N240" s="18"/>
      <c r="O240" s="18"/>
      <c r="P240" s="18"/>
      <c r="Q240" s="18"/>
      <c r="R240" s="18"/>
      <c r="S240" s="18"/>
      <c r="T240" s="63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67"/>
      <c r="AI240" t="s" s="164">
        <v>381</v>
      </c>
      <c r="AJ240" s="165">
        <f>_xlfn.IFERROR(RANK(AP240:AP240,AP3:AP327)+COUNTIF($AP$3:AP240,AP240)-1,"")</f>
        <v>17</v>
      </c>
      <c r="AK240" s="165">
        <v>138</v>
      </c>
      <c r="AL240" t="s" s="164">
        <v>129</v>
      </c>
      <c r="AM240" t="s" s="164">
        <v>833</v>
      </c>
      <c r="AN240" t="s" s="164">
        <v>19</v>
      </c>
      <c r="AO240" s="165">
        <v>5</v>
      </c>
      <c r="AP240" s="166">
        <v>200.620464721142</v>
      </c>
      <c r="AQ240" s="162"/>
    </row>
    <row r="241" ht="13.75" customHeight="1">
      <c r="A241" s="5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63"/>
      <c r="N241" s="18"/>
      <c r="O241" s="18"/>
      <c r="P241" s="18"/>
      <c r="Q241" s="18"/>
      <c r="R241" s="18"/>
      <c r="S241" s="18"/>
      <c r="T241" s="63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67"/>
      <c r="AI241" t="s" s="164">
        <v>381</v>
      </c>
      <c r="AJ241" s="165">
        <f>_xlfn.IFERROR(RANK(AP241:AP241,AP3:AP327)+COUNTIF($AP$3:AP241,AP241)-1,"")</f>
        <v>148</v>
      </c>
      <c r="AK241" s="165">
        <v>139</v>
      </c>
      <c r="AL241" t="s" s="164">
        <v>327</v>
      </c>
      <c r="AM241" t="s" s="164">
        <v>834</v>
      </c>
      <c r="AN241" t="s" s="164">
        <v>19</v>
      </c>
      <c r="AO241" s="165">
        <v>5</v>
      </c>
      <c r="AP241" s="166">
        <v>48.6842528611757</v>
      </c>
      <c r="AQ241" s="162"/>
    </row>
    <row r="242" ht="13.75" customHeight="1">
      <c r="A242" s="5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63"/>
      <c r="N242" s="18"/>
      <c r="O242" s="18"/>
      <c r="P242" s="18"/>
      <c r="Q242" s="18"/>
      <c r="R242" s="18"/>
      <c r="S242" s="18"/>
      <c r="T242" s="63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67"/>
      <c r="AI242" t="s" s="164">
        <v>381</v>
      </c>
      <c r="AJ242" s="165">
        <f>_xlfn.IFERROR(RANK(AP242:AP242,AP3:AP327)+COUNTIF($AP$3:AP242,AP242)-1,"")</f>
        <v>180</v>
      </c>
      <c r="AK242" s="165">
        <v>140</v>
      </c>
      <c r="AL242" t="s" s="164">
        <v>464</v>
      </c>
      <c r="AM242" t="s" s="164">
        <v>835</v>
      </c>
      <c r="AN242" t="s" s="164">
        <v>19</v>
      </c>
      <c r="AO242" s="165">
        <v>5</v>
      </c>
      <c r="AP242" s="166">
        <v>25.7674077784563</v>
      </c>
      <c r="AQ242" s="162"/>
    </row>
    <row r="243" ht="13.75" customHeight="1">
      <c r="A243" s="5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67"/>
      <c r="AI243" t="s" s="164">
        <v>381</v>
      </c>
      <c r="AJ243" s="165">
        <f>_xlfn.IFERROR(RANK(AP243:AP243,AP3:AP327)+COUNTIF($AP$3:AP243,AP243)-1,"")</f>
        <v>232</v>
      </c>
      <c r="AK243" s="165">
        <v>141</v>
      </c>
      <c r="AL243" t="s" s="164">
        <v>465</v>
      </c>
      <c r="AM243" t="s" s="164">
        <v>836</v>
      </c>
      <c r="AN243" t="s" s="164">
        <v>19</v>
      </c>
      <c r="AO243" s="165">
        <v>5</v>
      </c>
      <c r="AP243" s="166">
        <v>10.576269518762</v>
      </c>
      <c r="AQ243" s="162"/>
    </row>
    <row r="244" ht="13.75" customHeight="1">
      <c r="A244" s="5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67"/>
      <c r="AI244" t="s" s="164">
        <v>381</v>
      </c>
      <c r="AJ244" s="165">
        <f>_xlfn.IFERROR(RANK(AP244:AP244,AP3:AP327)+COUNTIF($AP$3:AP244,AP244)-1,"")</f>
        <v>26</v>
      </c>
      <c r="AK244" s="165">
        <v>142</v>
      </c>
      <c r="AL244" t="s" s="164">
        <v>147</v>
      </c>
      <c r="AM244" t="s" s="164">
        <v>837</v>
      </c>
      <c r="AN244" t="s" s="164">
        <v>125</v>
      </c>
      <c r="AO244" s="165">
        <v>9</v>
      </c>
      <c r="AP244" s="166">
        <v>189.095602135601</v>
      </c>
      <c r="AQ244" s="162"/>
    </row>
    <row r="245" ht="13.75" customHeight="1">
      <c r="A245" s="5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67"/>
      <c r="AI245" t="s" s="164">
        <v>381</v>
      </c>
      <c r="AJ245" s="165">
        <f>_xlfn.IFERROR(RANK(AP245:AP245,AP3:AP327)+COUNTIF($AP$3:AP245,AP245)-1,"")</f>
        <v>94</v>
      </c>
      <c r="AK245" s="165">
        <v>143</v>
      </c>
      <c r="AL245" t="s" s="164">
        <v>305</v>
      </c>
      <c r="AM245" t="s" s="164">
        <v>838</v>
      </c>
      <c r="AN245" t="s" s="164">
        <v>125</v>
      </c>
      <c r="AO245" s="165">
        <v>9</v>
      </c>
      <c r="AP245" s="166">
        <v>100.986031188</v>
      </c>
      <c r="AQ245" s="162"/>
    </row>
    <row r="246" ht="13.75" customHeight="1">
      <c r="A246" s="5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67"/>
      <c r="AI246" t="s" s="164">
        <v>381</v>
      </c>
      <c r="AJ246" s="165">
        <f>_xlfn.IFERROR(RANK(AP246:AP246,AP3:AP327)+COUNTIF($AP$3:AP246,AP246)-1,"")</f>
        <v>95</v>
      </c>
      <c r="AK246" s="165">
        <v>144</v>
      </c>
      <c r="AL246" t="s" s="164">
        <v>313</v>
      </c>
      <c r="AM246" t="s" s="164">
        <v>839</v>
      </c>
      <c r="AN246" t="s" s="164">
        <v>125</v>
      </c>
      <c r="AO246" s="165">
        <v>9</v>
      </c>
      <c r="AP246" s="166">
        <v>100.706536924560</v>
      </c>
      <c r="AQ246" s="162"/>
    </row>
    <row r="247" ht="13.75" customHeight="1">
      <c r="A247" s="5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67"/>
      <c r="AI247" t="s" s="164">
        <v>381</v>
      </c>
      <c r="AJ247" s="165">
        <f>_xlfn.IFERROR(RANK(AP247:AP247,AP3:AP327)+COUNTIF($AP$3:AP247,AP247)-1,"")</f>
        <v>138</v>
      </c>
      <c r="AK247" s="165">
        <v>145</v>
      </c>
      <c r="AL247" t="s" s="164">
        <v>344</v>
      </c>
      <c r="AM247" t="s" s="164">
        <v>840</v>
      </c>
      <c r="AN247" t="s" s="164">
        <v>125</v>
      </c>
      <c r="AO247" s="165">
        <v>9</v>
      </c>
      <c r="AP247" s="166">
        <v>58.376500767337</v>
      </c>
      <c r="AQ247" s="162"/>
    </row>
    <row r="248" ht="13.75" customHeight="1">
      <c r="A248" s="5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67"/>
      <c r="AI248" t="s" s="164">
        <v>381</v>
      </c>
      <c r="AJ248" s="165">
        <f>_xlfn.IFERROR(RANK(AP248:AP248,AP3:AP327)+COUNTIF($AP$3:AP248,AP248)-1,"")</f>
        <v>238</v>
      </c>
      <c r="AK248" s="165">
        <v>146</v>
      </c>
      <c r="AL248" t="s" s="164">
        <v>468</v>
      </c>
      <c r="AM248" t="s" s="164">
        <v>841</v>
      </c>
      <c r="AN248" t="s" s="164">
        <v>125</v>
      </c>
      <c r="AO248" s="165">
        <v>9</v>
      </c>
      <c r="AP248" s="166">
        <v>8.499920771159999</v>
      </c>
      <c r="AQ248" s="162"/>
    </row>
    <row r="249" ht="13.75" customHeight="1">
      <c r="A249" s="5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67"/>
      <c r="AI249" t="s" s="164">
        <v>381</v>
      </c>
      <c r="AJ249" s="165">
        <f>_xlfn.IFERROR(RANK(AP249:AP249,AP3:AP327)+COUNTIF($AP$3:AP249,AP249)-1,"")</f>
        <v>19</v>
      </c>
      <c r="AK249" s="165">
        <v>147</v>
      </c>
      <c r="AL249" t="s" s="164">
        <v>105</v>
      </c>
      <c r="AM249" t="s" s="164">
        <v>842</v>
      </c>
      <c r="AN249" t="s" s="164">
        <v>106</v>
      </c>
      <c r="AO249" s="165">
        <v>10</v>
      </c>
      <c r="AP249" s="166">
        <v>196.755931475140</v>
      </c>
      <c r="AQ249" s="162"/>
    </row>
    <row r="250" ht="13.75" customHeight="1">
      <c r="A250" s="5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67"/>
      <c r="AI250" t="s" s="164">
        <v>381</v>
      </c>
      <c r="AJ250" s="165">
        <f>_xlfn.IFERROR(RANK(AP250:AP250,AP3:AP327)+COUNTIF($AP$3:AP250,AP250)-1,"")</f>
        <v>53</v>
      </c>
      <c r="AK250" s="165">
        <v>148</v>
      </c>
      <c r="AL250" t="s" s="164">
        <v>249</v>
      </c>
      <c r="AM250" t="s" s="164">
        <v>843</v>
      </c>
      <c r="AN250" t="s" s="164">
        <v>106</v>
      </c>
      <c r="AO250" s="165">
        <v>10</v>
      </c>
      <c r="AP250" s="166">
        <v>162.314934548650</v>
      </c>
      <c r="AQ250" s="162"/>
    </row>
    <row r="251" ht="13.75" customHeight="1">
      <c r="A251" s="5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67"/>
      <c r="AI251" t="s" s="164">
        <v>381</v>
      </c>
      <c r="AJ251" s="165">
        <f>_xlfn.IFERROR(RANK(AP251:AP251,AP3:AP327)+COUNTIF($AP$3:AP251,AP251)-1,"")</f>
        <v>49</v>
      </c>
      <c r="AK251" s="165">
        <v>149</v>
      </c>
      <c r="AL251" t="s" s="164">
        <v>232</v>
      </c>
      <c r="AM251" t="s" s="164">
        <v>844</v>
      </c>
      <c r="AN251" t="s" s="164">
        <v>106</v>
      </c>
      <c r="AO251" s="165">
        <v>10</v>
      </c>
      <c r="AP251" s="166">
        <v>163.845338836857</v>
      </c>
      <c r="AQ251" s="162"/>
    </row>
    <row r="252" ht="13.75" customHeight="1">
      <c r="A252" s="5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67"/>
      <c r="AI252" t="s" s="164">
        <v>381</v>
      </c>
      <c r="AJ252" s="165">
        <f>_xlfn.IFERROR(RANK(AP252:AP252,AP3:AP327)+COUNTIF($AP$3:AP252,AP252)-1,"")</f>
        <v>165</v>
      </c>
      <c r="AK252" s="165">
        <v>150</v>
      </c>
      <c r="AL252" t="s" s="164">
        <v>352</v>
      </c>
      <c r="AM252" t="s" s="164">
        <v>845</v>
      </c>
      <c r="AN252" t="s" s="164">
        <v>106</v>
      </c>
      <c r="AO252" s="165">
        <v>10</v>
      </c>
      <c r="AP252" s="166">
        <v>34.3413318343676</v>
      </c>
      <c r="AQ252" s="162"/>
    </row>
    <row r="253" ht="13.75" customHeight="1">
      <c r="A253" s="5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67"/>
      <c r="AI253" t="s" s="164">
        <v>381</v>
      </c>
      <c r="AJ253" s="165">
        <f>_xlfn.IFERROR(RANK(AP253:AP253,AP3:AP327)+COUNTIF($AP$3:AP253,AP253)-1,"")</f>
        <v>217</v>
      </c>
      <c r="AK253" s="165">
        <v>151</v>
      </c>
      <c r="AL253" t="s" s="164">
        <v>475</v>
      </c>
      <c r="AM253" t="s" s="164">
        <v>846</v>
      </c>
      <c r="AN253" t="s" s="164">
        <v>106</v>
      </c>
      <c r="AO253" s="165">
        <v>10</v>
      </c>
      <c r="AP253" s="166">
        <v>14.6292939690157</v>
      </c>
      <c r="AQ253" s="162"/>
    </row>
    <row r="254" ht="13.75" customHeight="1">
      <c r="A254" s="5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67"/>
      <c r="AI254" t="s" s="164">
        <v>381</v>
      </c>
      <c r="AJ254" s="165">
        <f>_xlfn.IFERROR(RANK(AP254:AP254,AP3:AP327)+COUNTIF($AP$3:AP254,AP254)-1,"")</f>
        <v>14</v>
      </c>
      <c r="AK254" s="165">
        <v>152</v>
      </c>
      <c r="AL254" t="s" s="164">
        <v>85</v>
      </c>
      <c r="AM254" t="s" s="164">
        <v>847</v>
      </c>
      <c r="AN254" t="s" s="164">
        <v>21</v>
      </c>
      <c r="AO254" s="165">
        <v>9</v>
      </c>
      <c r="AP254" s="166">
        <v>204.932700677376</v>
      </c>
      <c r="AQ254" s="162"/>
    </row>
    <row r="255" ht="13.75" customHeight="1">
      <c r="A255" s="5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67"/>
      <c r="AI255" t="s" s="164">
        <v>381</v>
      </c>
      <c r="AJ255" s="165">
        <f>_xlfn.IFERROR(RANK(AP255:AP255,AP3:AP327)+COUNTIF($AP$3:AP255,AP255)-1,"")</f>
        <v>10</v>
      </c>
      <c r="AK255" s="165">
        <v>153</v>
      </c>
      <c r="AL255" t="s" s="164">
        <v>76</v>
      </c>
      <c r="AM255" t="s" s="164">
        <v>848</v>
      </c>
      <c r="AN255" t="s" s="164">
        <v>21</v>
      </c>
      <c r="AO255" s="165">
        <v>9</v>
      </c>
      <c r="AP255" s="166">
        <v>209.427082039560</v>
      </c>
      <c r="AQ255" s="162"/>
    </row>
    <row r="256" ht="13.75" customHeight="1">
      <c r="A256" s="5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67"/>
      <c r="AI256" t="s" s="164">
        <v>381</v>
      </c>
      <c r="AJ256" s="165">
        <f>_xlfn.IFERROR(RANK(AP256:AP256,AP3:AP327)+COUNTIF($AP$3:AP256,AP256)-1,"")</f>
        <v>130</v>
      </c>
      <c r="AK256" s="165">
        <v>154</v>
      </c>
      <c r="AL256" t="s" s="164">
        <v>331</v>
      </c>
      <c r="AM256" t="s" s="164">
        <v>849</v>
      </c>
      <c r="AN256" t="s" s="164">
        <v>21</v>
      </c>
      <c r="AO256" s="165">
        <v>9</v>
      </c>
      <c r="AP256" s="166">
        <v>64.5154912002166</v>
      </c>
      <c r="AQ256" s="162"/>
    </row>
    <row r="257" ht="13.75" customHeight="1">
      <c r="A257" s="5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67"/>
      <c r="AI257" t="s" s="164">
        <v>381</v>
      </c>
      <c r="AJ257" s="165">
        <f>_xlfn.IFERROR(RANK(AP257:AP257,AP3:AP327)+COUNTIF($AP$3:AP257,AP257)-1,"")</f>
        <v>134</v>
      </c>
      <c r="AK257" s="165">
        <v>155</v>
      </c>
      <c r="AL257" t="s" s="164">
        <v>343</v>
      </c>
      <c r="AM257" t="s" s="164">
        <v>850</v>
      </c>
      <c r="AN257" t="s" s="164">
        <v>21</v>
      </c>
      <c r="AO257" s="165">
        <v>9</v>
      </c>
      <c r="AP257" s="166">
        <v>60.6966838928968</v>
      </c>
      <c r="AQ257" s="162"/>
    </row>
    <row r="258" ht="13.75" customHeight="1">
      <c r="A258" s="5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67"/>
      <c r="AI258" t="s" s="164">
        <v>381</v>
      </c>
      <c r="AJ258" s="165">
        <f>_xlfn.IFERROR(RANK(AP258:AP258,AP3:AP327)+COUNTIF($AP$3:AP258,AP258)-1,"")</f>
        <v>228</v>
      </c>
      <c r="AK258" s="165">
        <v>156</v>
      </c>
      <c r="AL258" t="s" s="164">
        <v>470</v>
      </c>
      <c r="AM258" t="s" s="164">
        <v>851</v>
      </c>
      <c r="AN258" t="s" s="164">
        <v>21</v>
      </c>
      <c r="AO258" s="165">
        <v>9</v>
      </c>
      <c r="AP258" s="166">
        <v>11.0505988755053</v>
      </c>
      <c r="AQ258" s="162"/>
    </row>
    <row r="259" ht="13.75" customHeight="1">
      <c r="A259" s="5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67"/>
      <c r="AI259" t="s" s="164">
        <v>381</v>
      </c>
      <c r="AJ259" s="165">
        <f>_xlfn.IFERROR(RANK(AP259:AP259,AP3:AP327)+COUNTIF($AP$3:AP259,AP259)-1,"")</f>
        <v>236</v>
      </c>
      <c r="AK259" s="165">
        <v>157</v>
      </c>
      <c r="AL259" t="s" s="164">
        <v>471</v>
      </c>
      <c r="AM259" t="s" s="164">
        <v>852</v>
      </c>
      <c r="AN259" t="s" s="164">
        <v>21</v>
      </c>
      <c r="AO259" s="165">
        <v>9</v>
      </c>
      <c r="AP259" s="166">
        <v>8.597893917690</v>
      </c>
      <c r="AQ259" s="162"/>
    </row>
    <row r="260" ht="13.75" customHeight="1">
      <c r="A260" s="5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67"/>
      <c r="AI260" t="s" s="164">
        <v>381</v>
      </c>
      <c r="AJ260" s="165">
        <f>_xlfn.IFERROR(RANK(AP260:AP260,AP3:AP327)+COUNTIF($AP$3:AP260,AP260)-1,"")</f>
        <v>9</v>
      </c>
      <c r="AK260" s="165">
        <v>158</v>
      </c>
      <c r="AL260" t="s" s="164">
        <v>71</v>
      </c>
      <c r="AM260" t="s" s="164">
        <v>853</v>
      </c>
      <c r="AN260" t="s" s="164">
        <v>72</v>
      </c>
      <c r="AO260" s="165">
        <v>11</v>
      </c>
      <c r="AP260" s="166">
        <v>209.613638920076</v>
      </c>
      <c r="AQ260" s="162"/>
    </row>
    <row r="261" ht="13.75" customHeight="1">
      <c r="A261" s="5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67"/>
      <c r="AI261" t="s" s="164">
        <v>381</v>
      </c>
      <c r="AJ261" s="165">
        <f>_xlfn.IFERROR(RANK(AP261:AP261,AP3:AP327)+COUNTIF($AP$3:AP261,AP261)-1,"")</f>
        <v>46</v>
      </c>
      <c r="AK261" s="165">
        <v>159</v>
      </c>
      <c r="AL261" t="s" s="164">
        <v>192</v>
      </c>
      <c r="AM261" t="s" s="164">
        <v>854</v>
      </c>
      <c r="AN261" t="s" s="164">
        <v>72</v>
      </c>
      <c r="AO261" s="165">
        <v>11</v>
      </c>
      <c r="AP261" s="166">
        <v>167.292086947188</v>
      </c>
      <c r="AQ261" s="162"/>
    </row>
    <row r="262" ht="13.75" customHeight="1">
      <c r="A262" s="5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67"/>
      <c r="AI262" t="s" s="164">
        <v>381</v>
      </c>
      <c r="AJ262" s="165">
        <f>_xlfn.IFERROR(RANK(AP262:AP262,AP3:AP327)+COUNTIF($AP$3:AP262,AP262)-1,"")</f>
        <v>149</v>
      </c>
      <c r="AK262" s="165">
        <v>160</v>
      </c>
      <c r="AL262" t="s" s="164">
        <v>345</v>
      </c>
      <c r="AM262" t="s" s="164">
        <v>855</v>
      </c>
      <c r="AN262" t="s" s="164">
        <v>72</v>
      </c>
      <c r="AO262" s="165">
        <v>11</v>
      </c>
      <c r="AP262" s="166">
        <v>48.3948429088741</v>
      </c>
      <c r="AQ262" s="162"/>
    </row>
    <row r="263" ht="13.75" customHeight="1">
      <c r="A263" s="5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67"/>
      <c r="AI263" t="s" s="164">
        <v>381</v>
      </c>
      <c r="AJ263" s="165">
        <f>_xlfn.IFERROR(RANK(AP263:AP263,AP3:AP327)+COUNTIF($AP$3:AP263,AP263)-1,"")</f>
        <v>89</v>
      </c>
      <c r="AK263" s="165">
        <v>161</v>
      </c>
      <c r="AL263" t="s" s="164">
        <v>283</v>
      </c>
      <c r="AM263" t="s" s="164">
        <v>856</v>
      </c>
      <c r="AN263" t="s" s="164">
        <v>72</v>
      </c>
      <c r="AO263" s="165">
        <v>11</v>
      </c>
      <c r="AP263" s="166">
        <v>109.116036275917</v>
      </c>
      <c r="AQ263" s="162"/>
    </row>
    <row r="264" ht="13.75" customHeight="1">
      <c r="A264" s="5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67"/>
      <c r="AI264" t="s" s="164">
        <v>381</v>
      </c>
      <c r="AJ264" s="165">
        <f>_xlfn.IFERROR(RANK(AP264:AP264,AP3:AP327)+COUNTIF($AP$3:AP264,AP264)-1,"")</f>
        <v>235</v>
      </c>
      <c r="AK264" s="165">
        <v>162</v>
      </c>
      <c r="AL264" t="s" s="164">
        <v>479</v>
      </c>
      <c r="AM264" t="s" s="164">
        <v>857</v>
      </c>
      <c r="AN264" t="s" s="164">
        <v>72</v>
      </c>
      <c r="AO264" s="165">
        <v>11</v>
      </c>
      <c r="AP264" s="166">
        <v>9.062546575091419</v>
      </c>
      <c r="AQ264" s="162"/>
    </row>
    <row r="265" ht="13.75" customHeight="1">
      <c r="A265" s="5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67"/>
      <c r="AI265" t="s" s="164">
        <v>381</v>
      </c>
      <c r="AJ265" s="165">
        <f>_xlfn.IFERROR(RANK(AP265:AP265,AP3:AP327)+COUNTIF($AP$3:AP265,AP265)-1,"")</f>
        <v>43</v>
      </c>
      <c r="AK265" s="165">
        <v>163</v>
      </c>
      <c r="AL265" t="s" s="164">
        <v>196</v>
      </c>
      <c r="AM265" t="s" s="164">
        <v>858</v>
      </c>
      <c r="AN265" t="s" s="164">
        <v>117</v>
      </c>
      <c r="AO265" s="165">
        <v>5</v>
      </c>
      <c r="AP265" s="166">
        <v>170.196713712167</v>
      </c>
      <c r="AQ265" s="162"/>
    </row>
    <row r="266" ht="13.75" customHeight="1">
      <c r="A266" s="5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67"/>
      <c r="AI266" t="s" s="164">
        <v>381</v>
      </c>
      <c r="AJ266" s="165">
        <f>_xlfn.IFERROR(RANK(AP266:AP266,AP3:AP327)+COUNTIF($AP$3:AP266,AP266)-1,"")</f>
        <v>31</v>
      </c>
      <c r="AK266" s="165">
        <v>164</v>
      </c>
      <c r="AL266" t="s" s="164">
        <v>176</v>
      </c>
      <c r="AM266" t="s" s="164">
        <v>859</v>
      </c>
      <c r="AN266" t="s" s="164">
        <v>117</v>
      </c>
      <c r="AO266" s="165">
        <v>5</v>
      </c>
      <c r="AP266" s="166">
        <v>182.913294542545</v>
      </c>
      <c r="AQ266" s="162"/>
    </row>
    <row r="267" ht="13.75" customHeight="1">
      <c r="A267" s="5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67"/>
      <c r="AI267" t="s" s="164">
        <v>381</v>
      </c>
      <c r="AJ267" s="165">
        <f>_xlfn.IFERROR(RANK(AP267:AP267,AP3:AP327)+COUNTIF($AP$3:AP267,AP267)-1,"")</f>
        <v>113</v>
      </c>
      <c r="AK267" s="165">
        <v>165</v>
      </c>
      <c r="AL267" t="s" s="164">
        <v>317</v>
      </c>
      <c r="AM267" t="s" s="164">
        <v>860</v>
      </c>
      <c r="AN267" t="s" s="164">
        <v>117</v>
      </c>
      <c r="AO267" s="165">
        <v>5</v>
      </c>
      <c r="AP267" s="166">
        <v>81.5556920153459</v>
      </c>
      <c r="AQ267" s="162"/>
    </row>
    <row r="268" ht="13.75" customHeight="1">
      <c r="A268" s="5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67"/>
      <c r="AI268" t="s" s="164">
        <v>381</v>
      </c>
      <c r="AJ268" s="165">
        <f>_xlfn.IFERROR(RANK(AP268:AP268,AP3:AP327)+COUNTIF($AP$3:AP268,AP268)-1,"")</f>
        <v>173</v>
      </c>
      <c r="AK268" s="165">
        <v>166</v>
      </c>
      <c r="AL268" t="s" s="164">
        <v>353</v>
      </c>
      <c r="AM268" t="s" s="164">
        <v>861</v>
      </c>
      <c r="AN268" t="s" s="164">
        <v>117</v>
      </c>
      <c r="AO268" s="165">
        <v>5</v>
      </c>
      <c r="AP268" s="166">
        <v>28.7381553313112</v>
      </c>
      <c r="AQ268" s="162"/>
    </row>
    <row r="269" ht="13.75" customHeight="1">
      <c r="A269" s="5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67"/>
      <c r="AI269" t="s" s="164">
        <v>381</v>
      </c>
      <c r="AJ269" s="165">
        <f>_xlfn.IFERROR(RANK(AP269:AP269,AP3:AP327)+COUNTIF($AP$3:AP269,AP269)-1,"")</f>
        <v>200</v>
      </c>
      <c r="AK269" s="165">
        <v>167</v>
      </c>
      <c r="AL269" t="s" s="164">
        <v>484</v>
      </c>
      <c r="AM269" t="s" s="164">
        <v>862</v>
      </c>
      <c r="AN269" t="s" s="164">
        <v>117</v>
      </c>
      <c r="AO269" s="165">
        <v>5</v>
      </c>
      <c r="AP269" s="166">
        <v>18.6613961368363</v>
      </c>
      <c r="AQ269" s="162"/>
    </row>
    <row r="270" ht="13.75" customHeight="1">
      <c r="A270" s="5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67"/>
      <c r="AI270" t="s" s="164">
        <v>381</v>
      </c>
      <c r="AJ270" s="165">
        <f>_xlfn.IFERROR(RANK(AP270:AP270,AP3:AP327)+COUNTIF($AP$3:AP270,AP270)-1,"")</f>
        <v>247</v>
      </c>
      <c r="AK270" s="165">
        <v>168</v>
      </c>
      <c r="AL270" t="s" s="164">
        <v>485</v>
      </c>
      <c r="AM270" t="s" s="164">
        <v>863</v>
      </c>
      <c r="AN270" t="s" s="164">
        <v>117</v>
      </c>
      <c r="AO270" s="165">
        <v>5</v>
      </c>
      <c r="AP270" s="166">
        <v>7.61279530925987</v>
      </c>
      <c r="AQ270" s="162"/>
    </row>
    <row r="271" ht="13.75" customHeight="1">
      <c r="A271" s="5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67"/>
      <c r="AI271" t="s" s="164">
        <v>381</v>
      </c>
      <c r="AJ271" s="165">
        <f>_xlfn.IFERROR(RANK(AP271:AP271,AP3:AP327)+COUNTIF($AP$3:AP271,AP271)-1,"")</f>
        <v>254</v>
      </c>
      <c r="AK271" s="165">
        <v>169</v>
      </c>
      <c r="AL271" t="s" s="164">
        <v>486</v>
      </c>
      <c r="AM271" t="s" s="164">
        <v>864</v>
      </c>
      <c r="AN271" t="s" s="164">
        <v>117</v>
      </c>
      <c r="AO271" s="165">
        <v>5</v>
      </c>
      <c r="AP271" s="166">
        <v>6.8794944646428</v>
      </c>
      <c r="AQ271" s="162"/>
    </row>
    <row r="272" ht="13.75" customHeight="1">
      <c r="A272" s="5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67"/>
      <c r="AI272" t="s" s="164">
        <v>381</v>
      </c>
      <c r="AJ272" s="165">
        <f>_xlfn.IFERROR(RANK(AP272:AP272,AP3:AP327)+COUNTIF($AP$3:AP272,AP272)-1,"")</f>
        <v>20</v>
      </c>
      <c r="AK272" s="165">
        <v>170</v>
      </c>
      <c r="AL272" t="s" s="164">
        <v>133</v>
      </c>
      <c r="AM272" t="s" s="164">
        <v>865</v>
      </c>
      <c r="AN272" t="s" s="164">
        <v>69</v>
      </c>
      <c r="AO272" s="165">
        <v>14</v>
      </c>
      <c r="AP272" s="166">
        <v>196.635863764872</v>
      </c>
      <c r="AQ272" s="162"/>
    </row>
    <row r="273" ht="13.75" customHeight="1">
      <c r="A273" s="5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67"/>
      <c r="AI273" t="s" s="164">
        <v>381</v>
      </c>
      <c r="AJ273" s="165">
        <f>_xlfn.IFERROR(RANK(AP273:AP273,AP3:AP327)+COUNTIF($AP$3:AP273,AP273)-1,"")</f>
        <v>125</v>
      </c>
      <c r="AK273" s="165">
        <v>171</v>
      </c>
      <c r="AL273" t="s" s="164">
        <v>285</v>
      </c>
      <c r="AM273" t="s" s="164">
        <v>866</v>
      </c>
      <c r="AN273" t="s" s="164">
        <v>69</v>
      </c>
      <c r="AO273" s="165">
        <v>14</v>
      </c>
      <c r="AP273" s="166">
        <v>71.775430096650</v>
      </c>
      <c r="AQ273" s="162"/>
    </row>
    <row r="274" ht="13.75" customHeight="1">
      <c r="A274" s="5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67"/>
      <c r="AI274" t="s" s="164">
        <v>381</v>
      </c>
      <c r="AJ274" s="165">
        <f>_xlfn.IFERROR(RANK(AP274:AP274,AP3:AP327)+COUNTIF($AP$3:AP274,AP274)-1,"")</f>
        <v>221</v>
      </c>
      <c r="AK274" s="165">
        <v>172</v>
      </c>
      <c r="AL274" t="s" s="164">
        <v>490</v>
      </c>
      <c r="AM274" t="s" s="164">
        <v>867</v>
      </c>
      <c r="AN274" t="s" s="164">
        <v>69</v>
      </c>
      <c r="AO274" s="165">
        <v>14</v>
      </c>
      <c r="AP274" s="166">
        <v>13.927226789448</v>
      </c>
      <c r="AQ274" s="162"/>
    </row>
    <row r="275" ht="13.75" customHeight="1">
      <c r="A275" s="5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67"/>
      <c r="AI275" t="s" s="164">
        <v>381</v>
      </c>
      <c r="AJ275" s="165">
        <f>_xlfn.IFERROR(RANK(AP275:AP275,AP3:AP327)+COUNTIF($AP$3:AP275,AP275)-1,"")</f>
        <v>147</v>
      </c>
      <c r="AK275" s="165">
        <v>173</v>
      </c>
      <c r="AL275" t="s" s="164">
        <v>325</v>
      </c>
      <c r="AM275" t="s" s="164">
        <v>868</v>
      </c>
      <c r="AN275" t="s" s="164">
        <v>69</v>
      </c>
      <c r="AO275" s="165">
        <v>14</v>
      </c>
      <c r="AP275" s="166">
        <v>49.7093169367872</v>
      </c>
      <c r="AQ275" s="162"/>
    </row>
    <row r="276" ht="13.75" customHeight="1">
      <c r="A276" s="5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67"/>
      <c r="AI276" t="s" s="164">
        <v>381</v>
      </c>
      <c r="AJ276" s="165">
        <f>_xlfn.IFERROR(RANK(AP276:AP276,AP3:AP327)+COUNTIF($AP$3:AP276,AP276)-1,"")</f>
        <v>100</v>
      </c>
      <c r="AK276" s="165">
        <v>174</v>
      </c>
      <c r="AL276" t="s" s="164">
        <v>263</v>
      </c>
      <c r="AM276" t="s" s="164">
        <v>869</v>
      </c>
      <c r="AN276" t="s" s="164">
        <v>69</v>
      </c>
      <c r="AO276" s="165">
        <v>14</v>
      </c>
      <c r="AP276" s="166">
        <v>99.2536443266256</v>
      </c>
      <c r="AQ276" s="162"/>
    </row>
    <row r="277" ht="13.75" customHeight="1">
      <c r="A277" s="5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67"/>
      <c r="AI277" t="s" s="164">
        <v>381</v>
      </c>
      <c r="AJ277" s="165">
        <f>_xlfn.IFERROR(RANK(AP277:AP277,AP3:AP327)+COUNTIF($AP$3:AP277,AP277)-1,"")</f>
        <v>162</v>
      </c>
      <c r="AK277" s="165">
        <v>175</v>
      </c>
      <c r="AL277" t="s" s="164">
        <v>329</v>
      </c>
      <c r="AM277" t="s" s="164">
        <v>870</v>
      </c>
      <c r="AN277" t="s" s="164">
        <v>69</v>
      </c>
      <c r="AO277" s="165">
        <v>14</v>
      </c>
      <c r="AP277" s="166">
        <v>38.6799421554</v>
      </c>
      <c r="AQ277" s="162"/>
    </row>
    <row r="278" ht="13.75" customHeight="1">
      <c r="A278" s="5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67"/>
      <c r="AI278" t="s" s="164">
        <v>381</v>
      </c>
      <c r="AJ278" t="s" s="164">
        <f>_xlfn.IFERROR(RANK(AP278:AP278,AP3:AP327)+COUNTIF($AP$3:AP278,AP278)-1,"")</f>
      </c>
      <c r="AK278" s="165">
        <v>176</v>
      </c>
      <c r="AL278" s="169"/>
      <c r="AM278" t="s" s="164">
        <v>871</v>
      </c>
      <c r="AN278" s="169"/>
      <c r="AO278" s="169"/>
      <c r="AP278" s="166"/>
      <c r="AQ278" s="162"/>
    </row>
    <row r="279" ht="13.75" customHeight="1">
      <c r="A279" s="5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67"/>
      <c r="AI279" t="s" s="164">
        <v>381</v>
      </c>
      <c r="AJ279" t="s" s="164">
        <f>_xlfn.IFERROR(RANK(AP279:AP279,AP3:AP327)+COUNTIF($AP$3:AP279,AP279)-1,"")</f>
      </c>
      <c r="AK279" s="165">
        <v>177</v>
      </c>
      <c r="AL279" s="169"/>
      <c r="AM279" t="s" s="164">
        <v>871</v>
      </c>
      <c r="AN279" s="169"/>
      <c r="AO279" s="169"/>
      <c r="AP279" s="166"/>
      <c r="AQ279" s="162"/>
    </row>
    <row r="280" ht="13.75" customHeight="1">
      <c r="A280" s="5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67"/>
      <c r="AI280" t="s" s="164">
        <v>381</v>
      </c>
      <c r="AJ280" t="s" s="164">
        <f>_xlfn.IFERROR(RANK(AP280:AP280,AP3:AP327)+COUNTIF($AP$3:AP280,AP280)-1,"")</f>
      </c>
      <c r="AK280" s="165">
        <v>178</v>
      </c>
      <c r="AL280" s="169"/>
      <c r="AM280" t="s" s="164">
        <v>871</v>
      </c>
      <c r="AN280" s="169"/>
      <c r="AO280" s="169"/>
      <c r="AP280" s="166"/>
      <c r="AQ280" s="162"/>
    </row>
    <row r="281" ht="13.75" customHeight="1">
      <c r="A281" s="5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67"/>
      <c r="AI281" t="s" s="164">
        <v>381</v>
      </c>
      <c r="AJ281" t="s" s="164">
        <f>_xlfn.IFERROR(RANK(AP281:AP281,AP3:AP327)+COUNTIF($AP$3:AP281,AP281)-1,"")</f>
      </c>
      <c r="AK281" s="165">
        <v>179</v>
      </c>
      <c r="AL281" s="169"/>
      <c r="AM281" t="s" s="164">
        <v>871</v>
      </c>
      <c r="AN281" s="169"/>
      <c r="AO281" s="169"/>
      <c r="AP281" s="166"/>
      <c r="AQ281" s="162"/>
    </row>
    <row r="282" ht="13.75" customHeight="1">
      <c r="A282" s="5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67"/>
      <c r="AI282" t="s" s="164">
        <v>381</v>
      </c>
      <c r="AJ282" t="s" s="164">
        <f>_xlfn.IFERROR(RANK(AP282:AP282,AP3:AP327)+COUNTIF($AP$3:AP282,AP282)-1,"")</f>
      </c>
      <c r="AK282" s="165">
        <v>180</v>
      </c>
      <c r="AL282" s="169"/>
      <c r="AM282" t="s" s="164">
        <v>871</v>
      </c>
      <c r="AN282" s="169"/>
      <c r="AO282" s="169"/>
      <c r="AP282" s="166"/>
      <c r="AQ282" s="162"/>
    </row>
    <row r="283" ht="13.75" customHeight="1">
      <c r="A283" s="5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67"/>
      <c r="AI283" t="s" s="164">
        <v>381</v>
      </c>
      <c r="AJ283" t="s" s="164">
        <f>_xlfn.IFERROR(RANK(AP283:AP283,AP3:AP327)+COUNTIF($AP$3:AP283,AP283)-1,"")</f>
      </c>
      <c r="AK283" s="165">
        <v>181</v>
      </c>
      <c r="AL283" s="169"/>
      <c r="AM283" t="s" s="164">
        <v>871</v>
      </c>
      <c r="AN283" s="169"/>
      <c r="AO283" s="169"/>
      <c r="AP283" s="166"/>
      <c r="AQ283" s="162"/>
    </row>
    <row r="284" ht="13.75" customHeight="1">
      <c r="A284" s="5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67"/>
      <c r="AI284" t="s" s="164">
        <v>381</v>
      </c>
      <c r="AJ284" t="s" s="164">
        <f>_xlfn.IFERROR(RANK(AP284:AP284,AP3:AP327)+COUNTIF($AP$3:AP284,AP284)-1,"")</f>
      </c>
      <c r="AK284" s="165">
        <v>182</v>
      </c>
      <c r="AL284" s="169"/>
      <c r="AM284" t="s" s="164">
        <v>871</v>
      </c>
      <c r="AN284" s="169"/>
      <c r="AO284" s="169"/>
      <c r="AP284" s="166"/>
      <c r="AQ284" s="162"/>
    </row>
    <row r="285" ht="13.75" customHeight="1">
      <c r="A285" s="5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67"/>
      <c r="AI285" t="s" s="164">
        <v>381</v>
      </c>
      <c r="AJ285" t="s" s="164">
        <f>_xlfn.IFERROR(RANK(AP285:AP285,AP3:AP327)+COUNTIF($AP$3:AP285,AP285)-1,"")</f>
      </c>
      <c r="AK285" s="165">
        <v>183</v>
      </c>
      <c r="AL285" s="169"/>
      <c r="AM285" t="s" s="164">
        <v>871</v>
      </c>
      <c r="AN285" s="169"/>
      <c r="AO285" s="169"/>
      <c r="AP285" s="166"/>
      <c r="AQ285" s="162"/>
    </row>
    <row r="286" ht="13.75" customHeight="1">
      <c r="A286" s="5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67"/>
      <c r="AI286" t="s" s="164">
        <v>381</v>
      </c>
      <c r="AJ286" t="s" s="164">
        <f>_xlfn.IFERROR(RANK(AP286:AP286,AP3:AP327)+COUNTIF($AP$3:AP286,AP286)-1,"")</f>
      </c>
      <c r="AK286" s="165">
        <v>184</v>
      </c>
      <c r="AL286" s="169"/>
      <c r="AM286" t="s" s="164">
        <v>871</v>
      </c>
      <c r="AN286" s="169"/>
      <c r="AO286" s="169"/>
      <c r="AP286" s="166"/>
      <c r="AQ286" s="162"/>
    </row>
    <row r="287" ht="13.75" customHeight="1">
      <c r="A287" s="5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67"/>
      <c r="AI287" t="s" s="164">
        <v>381</v>
      </c>
      <c r="AJ287" t="s" s="164">
        <f>_xlfn.IFERROR(RANK(AP287:AP287,AP3:AP327)+COUNTIF($AP$3:AP287,AP287)-1,"")</f>
      </c>
      <c r="AK287" s="165">
        <v>185</v>
      </c>
      <c r="AL287" s="169"/>
      <c r="AM287" t="s" s="164">
        <v>871</v>
      </c>
      <c r="AN287" s="169"/>
      <c r="AO287" s="169"/>
      <c r="AP287" s="166"/>
      <c r="AQ287" s="162"/>
    </row>
    <row r="288" ht="13.75" customHeight="1">
      <c r="A288" s="5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67"/>
      <c r="AI288" t="s" s="164">
        <v>381</v>
      </c>
      <c r="AJ288" t="s" s="164">
        <f>_xlfn.IFERROR(RANK(AP288:AP288,AP3:AP327)+COUNTIF($AP$3:AP288,AP288)-1,"")</f>
      </c>
      <c r="AK288" s="165">
        <v>186</v>
      </c>
      <c r="AL288" s="169"/>
      <c r="AM288" t="s" s="164">
        <v>871</v>
      </c>
      <c r="AN288" s="169"/>
      <c r="AO288" s="169"/>
      <c r="AP288" s="166"/>
      <c r="AQ288" s="162"/>
    </row>
    <row r="289" ht="13.75" customHeight="1">
      <c r="A289" s="5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67"/>
      <c r="AI289" t="s" s="164">
        <v>381</v>
      </c>
      <c r="AJ289" t="s" s="164">
        <f>_xlfn.IFERROR(RANK(AP289:AP289,AP3:AP327)+COUNTIF($AP$3:AP289,AP289)-1,"")</f>
      </c>
      <c r="AK289" s="165">
        <v>187</v>
      </c>
      <c r="AL289" s="169"/>
      <c r="AM289" t="s" s="164">
        <v>871</v>
      </c>
      <c r="AN289" s="169"/>
      <c r="AO289" s="169"/>
      <c r="AP289" s="166"/>
      <c r="AQ289" s="162"/>
    </row>
    <row r="290" ht="13.75" customHeight="1">
      <c r="A290" s="5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67"/>
      <c r="AI290" t="s" s="164">
        <v>381</v>
      </c>
      <c r="AJ290" t="s" s="164">
        <f>_xlfn.IFERROR(RANK(AP290:AP290,AP3:AP327)+COUNTIF($AP$3:AP290,AP290)-1,"")</f>
      </c>
      <c r="AK290" s="165">
        <v>188</v>
      </c>
      <c r="AL290" s="169"/>
      <c r="AM290" t="s" s="164">
        <v>871</v>
      </c>
      <c r="AN290" s="169"/>
      <c r="AO290" s="169"/>
      <c r="AP290" s="166"/>
      <c r="AQ290" s="162"/>
    </row>
    <row r="291" ht="13.75" customHeight="1">
      <c r="A291" s="5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67"/>
      <c r="AI291" t="s" s="164">
        <v>381</v>
      </c>
      <c r="AJ291" t="s" s="164">
        <f>_xlfn.IFERROR(RANK(AP291:AP291,AP3:AP327)+COUNTIF($AP$3:AP291,AP291)-1,"")</f>
      </c>
      <c r="AK291" s="165">
        <v>189</v>
      </c>
      <c r="AL291" s="169"/>
      <c r="AM291" t="s" s="164">
        <v>871</v>
      </c>
      <c r="AN291" s="169"/>
      <c r="AO291" s="169"/>
      <c r="AP291" s="166"/>
      <c r="AQ291" s="162"/>
    </row>
    <row r="292" ht="13.75" customHeight="1">
      <c r="A292" s="5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67"/>
      <c r="AI292" t="s" s="164">
        <v>381</v>
      </c>
      <c r="AJ292" t="s" s="164">
        <f>_xlfn.IFERROR(RANK(AP292:AP292,AP3:AP327)+COUNTIF($AP$3:AP292,AP292)-1,"")</f>
      </c>
      <c r="AK292" s="165">
        <v>190</v>
      </c>
      <c r="AL292" s="169"/>
      <c r="AM292" t="s" s="164">
        <v>871</v>
      </c>
      <c r="AN292" s="169"/>
      <c r="AO292" s="169"/>
      <c r="AP292" s="166"/>
      <c r="AQ292" s="162"/>
    </row>
    <row r="293" ht="13.75" customHeight="1">
      <c r="A293" s="5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67"/>
      <c r="AI293" t="s" s="164">
        <v>381</v>
      </c>
      <c r="AJ293" t="s" s="164">
        <f>_xlfn.IFERROR(RANK(AP293:AP293,AP3:AP327)+COUNTIF($AP$3:AP293,AP293)-1,"")</f>
      </c>
      <c r="AK293" s="165">
        <v>191</v>
      </c>
      <c r="AL293" s="169"/>
      <c r="AM293" t="s" s="164">
        <v>871</v>
      </c>
      <c r="AN293" s="169"/>
      <c r="AO293" s="169"/>
      <c r="AP293" s="166"/>
      <c r="AQ293" s="162"/>
    </row>
    <row r="294" ht="13.75" customHeight="1">
      <c r="A294" s="5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67"/>
      <c r="AI294" t="s" s="164">
        <v>381</v>
      </c>
      <c r="AJ294" t="s" s="164">
        <f>_xlfn.IFERROR(RANK(AP294:AP294,AP3:AP327)+COUNTIF($AP$3:AP294,AP294)-1,"")</f>
      </c>
      <c r="AK294" s="165">
        <v>192</v>
      </c>
      <c r="AL294" s="169"/>
      <c r="AM294" t="s" s="164">
        <v>871</v>
      </c>
      <c r="AN294" s="169"/>
      <c r="AO294" s="169"/>
      <c r="AP294" s="166"/>
      <c r="AQ294" s="162"/>
    </row>
    <row r="295" ht="13.75" customHeight="1">
      <c r="A295" s="5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67"/>
      <c r="AI295" t="s" s="164">
        <v>381</v>
      </c>
      <c r="AJ295" t="s" s="164">
        <f>_xlfn.IFERROR(RANK(AP295:AP295,AP3:AP327)+COUNTIF($AP$3:AP295,AP295)-1,"")</f>
      </c>
      <c r="AK295" s="165">
        <v>193</v>
      </c>
      <c r="AL295" s="169"/>
      <c r="AM295" t="s" s="164">
        <v>871</v>
      </c>
      <c r="AN295" s="169"/>
      <c r="AO295" s="169"/>
      <c r="AP295" s="166"/>
      <c r="AQ295" s="162"/>
    </row>
    <row r="296" ht="13.75" customHeight="1">
      <c r="A296" s="5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67"/>
      <c r="AI296" t="s" s="164">
        <v>381</v>
      </c>
      <c r="AJ296" t="s" s="164">
        <f>_xlfn.IFERROR(RANK(AP296:AP296,AP3:AP327)+COUNTIF($AP$3:AP296,AP296)-1,"")</f>
      </c>
      <c r="AK296" s="165">
        <v>194</v>
      </c>
      <c r="AL296" s="169"/>
      <c r="AM296" t="s" s="164">
        <v>871</v>
      </c>
      <c r="AN296" s="169"/>
      <c r="AO296" s="169"/>
      <c r="AP296" s="166"/>
      <c r="AQ296" s="162"/>
    </row>
    <row r="297" ht="13.75" customHeight="1">
      <c r="A297" s="5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67"/>
      <c r="AI297" t="s" s="164">
        <v>381</v>
      </c>
      <c r="AJ297" t="s" s="164">
        <f>_xlfn.IFERROR(RANK(AP297:AP297,AP3:AP327)+COUNTIF($AP$3:AP297,AP297)-1,"")</f>
      </c>
      <c r="AK297" s="165">
        <v>195</v>
      </c>
      <c r="AL297" s="169"/>
      <c r="AM297" t="s" s="164">
        <v>871</v>
      </c>
      <c r="AN297" s="169"/>
      <c r="AO297" s="169"/>
      <c r="AP297" s="166"/>
      <c r="AQ297" s="162"/>
    </row>
    <row r="298" ht="13.75" customHeight="1">
      <c r="A298" s="5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67"/>
      <c r="AI298" t="s" s="164">
        <v>381</v>
      </c>
      <c r="AJ298" t="s" s="164">
        <f>_xlfn.IFERROR(RANK(AP298:AP298,AP3:AP327)+COUNTIF($AP$3:AP298,AP298)-1,"")</f>
      </c>
      <c r="AK298" s="165">
        <v>196</v>
      </c>
      <c r="AL298" s="169"/>
      <c r="AM298" t="s" s="164">
        <v>871</v>
      </c>
      <c r="AN298" s="169"/>
      <c r="AO298" s="169"/>
      <c r="AP298" s="166"/>
      <c r="AQ298" s="162"/>
    </row>
    <row r="299" ht="13.75" customHeight="1">
      <c r="A299" s="5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67"/>
      <c r="AI299" t="s" s="164">
        <v>381</v>
      </c>
      <c r="AJ299" t="s" s="164">
        <f>_xlfn.IFERROR(RANK(AP299:AP299,AP3:AP327)+COUNTIF($AP$3:AP299,AP299)-1,"")</f>
      </c>
      <c r="AK299" s="165">
        <v>197</v>
      </c>
      <c r="AL299" s="169"/>
      <c r="AM299" t="s" s="164">
        <v>871</v>
      </c>
      <c r="AN299" s="169"/>
      <c r="AO299" s="169"/>
      <c r="AP299" s="166"/>
      <c r="AQ299" s="162"/>
    </row>
    <row r="300" ht="13.75" customHeight="1">
      <c r="A300" s="5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67"/>
      <c r="AI300" t="s" s="164">
        <v>381</v>
      </c>
      <c r="AJ300" t="s" s="164">
        <f>_xlfn.IFERROR(RANK(AP300:AP300,AP3:AP327)+COUNTIF($AP$3:AP300,AP300)-1,"")</f>
      </c>
      <c r="AK300" s="165">
        <v>198</v>
      </c>
      <c r="AL300" s="169"/>
      <c r="AM300" t="s" s="164">
        <v>871</v>
      </c>
      <c r="AN300" s="169"/>
      <c r="AO300" s="169"/>
      <c r="AP300" s="166"/>
      <c r="AQ300" s="162"/>
    </row>
    <row r="301" ht="13.75" customHeight="1">
      <c r="A301" s="5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67"/>
      <c r="AI301" t="s" s="164">
        <v>381</v>
      </c>
      <c r="AJ301" t="s" s="164">
        <f>_xlfn.IFERROR(RANK(AP301:AP301,AP3:AP327)+COUNTIF($AP$3:AP301,AP301)-1,"")</f>
      </c>
      <c r="AK301" s="165">
        <v>199</v>
      </c>
      <c r="AL301" s="169"/>
      <c r="AM301" t="s" s="164">
        <v>871</v>
      </c>
      <c r="AN301" s="169"/>
      <c r="AO301" s="169"/>
      <c r="AP301" s="166"/>
      <c r="AQ301" s="162"/>
    </row>
    <row r="302" ht="13.75" customHeight="1">
      <c r="A302" s="5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67"/>
      <c r="AI302" t="s" s="164">
        <v>381</v>
      </c>
      <c r="AJ302" t="s" s="164">
        <f>_xlfn.IFERROR(RANK(AP302:AP302,AP3:AP327)+COUNTIF($AP$3:AP302,AP302)-1,"")</f>
      </c>
      <c r="AK302" s="165">
        <v>200</v>
      </c>
      <c r="AL302" s="169"/>
      <c r="AM302" t="s" s="164">
        <v>871</v>
      </c>
      <c r="AN302" s="169"/>
      <c r="AO302" s="169"/>
      <c r="AP302" s="166"/>
      <c r="AQ302" s="162"/>
    </row>
    <row r="303" ht="13.75" customHeight="1">
      <c r="A303" s="5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67"/>
      <c r="AI303" t="s" s="164">
        <v>381</v>
      </c>
      <c r="AJ303" t="s" s="164">
        <f>_xlfn.IFERROR(RANK(AP303:AP303,AP3:AP327)+COUNTIF($AP$3:AP303,AP303)-1,"")</f>
      </c>
      <c r="AK303" s="165">
        <v>201</v>
      </c>
      <c r="AL303" s="169"/>
      <c r="AM303" t="s" s="164">
        <v>871</v>
      </c>
      <c r="AN303" s="169"/>
      <c r="AO303" s="169"/>
      <c r="AP303" s="166"/>
      <c r="AQ303" s="162"/>
    </row>
    <row r="304" ht="13.75" customHeight="1">
      <c r="A304" s="5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67"/>
      <c r="AI304" t="s" s="164">
        <v>381</v>
      </c>
      <c r="AJ304" t="s" s="164">
        <f>_xlfn.IFERROR(RANK(AP304:AP304,AP3:AP327)+COUNTIF($AP$3:AP304,AP304)-1,"")</f>
      </c>
      <c r="AK304" s="165">
        <v>202</v>
      </c>
      <c r="AL304" s="169"/>
      <c r="AM304" t="s" s="164">
        <v>871</v>
      </c>
      <c r="AN304" s="169"/>
      <c r="AO304" s="169"/>
      <c r="AP304" s="166"/>
      <c r="AQ304" s="162"/>
    </row>
    <row r="305" ht="13.75" customHeight="1">
      <c r="A305" s="5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67"/>
      <c r="AI305" t="s" s="164">
        <v>381</v>
      </c>
      <c r="AJ305" t="s" s="164">
        <f>_xlfn.IFERROR(RANK(AP305:AP305,AP3:AP327)+COUNTIF($AP$3:AP305,AP305)-1,"")</f>
      </c>
      <c r="AK305" s="165">
        <v>203</v>
      </c>
      <c r="AL305" s="169"/>
      <c r="AM305" t="s" s="164">
        <v>871</v>
      </c>
      <c r="AN305" s="169"/>
      <c r="AO305" s="169"/>
      <c r="AP305" s="166"/>
      <c r="AQ305" s="162"/>
    </row>
    <row r="306" ht="13.75" customHeight="1">
      <c r="A306" s="5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67"/>
      <c r="AI306" t="s" s="164">
        <v>381</v>
      </c>
      <c r="AJ306" t="s" s="164">
        <f>_xlfn.IFERROR(RANK(AP306:AP306,AP3:AP327)+COUNTIF($AP$3:AP306,AP306)-1,"")</f>
      </c>
      <c r="AK306" s="165">
        <v>204</v>
      </c>
      <c r="AL306" s="169"/>
      <c r="AM306" t="s" s="164">
        <v>871</v>
      </c>
      <c r="AN306" s="169"/>
      <c r="AO306" s="169"/>
      <c r="AP306" s="166"/>
      <c r="AQ306" s="162"/>
    </row>
    <row r="307" ht="13.75" customHeight="1">
      <c r="A307" s="5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67"/>
      <c r="AI307" t="s" s="164">
        <v>381</v>
      </c>
      <c r="AJ307" t="s" s="164">
        <f>_xlfn.IFERROR(RANK(AP307:AP307,AP3:AP327)+COUNTIF($AP$3:AP307,AP307)-1,"")</f>
      </c>
      <c r="AK307" s="165">
        <v>205</v>
      </c>
      <c r="AL307" s="169"/>
      <c r="AM307" t="s" s="164">
        <v>871</v>
      </c>
      <c r="AN307" s="169"/>
      <c r="AO307" s="169"/>
      <c r="AP307" s="166"/>
      <c r="AQ307" s="162"/>
    </row>
    <row r="308" ht="13.75" customHeight="1">
      <c r="A308" s="5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67"/>
      <c r="AI308" t="s" s="164">
        <v>381</v>
      </c>
      <c r="AJ308" t="s" s="164">
        <f>_xlfn.IFERROR(RANK(AP308:AP308,AP3:AP327)+COUNTIF($AP$3:AP308,AP308)-1,"")</f>
      </c>
      <c r="AK308" s="165">
        <v>206</v>
      </c>
      <c r="AL308" s="169"/>
      <c r="AM308" t="s" s="164">
        <v>871</v>
      </c>
      <c r="AN308" s="169"/>
      <c r="AO308" s="169"/>
      <c r="AP308" s="166"/>
      <c r="AQ308" s="162"/>
    </row>
    <row r="309" ht="13.75" customHeight="1">
      <c r="A309" s="5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67"/>
      <c r="AI309" t="s" s="164">
        <v>381</v>
      </c>
      <c r="AJ309" t="s" s="164">
        <f>_xlfn.IFERROR(RANK(AP309:AP309,AP3:AP327)+COUNTIF($AP$3:AP309,AP309)-1,"")</f>
      </c>
      <c r="AK309" s="165">
        <v>207</v>
      </c>
      <c r="AL309" s="169"/>
      <c r="AM309" t="s" s="164">
        <v>871</v>
      </c>
      <c r="AN309" s="169"/>
      <c r="AO309" s="169"/>
      <c r="AP309" s="166"/>
      <c r="AQ309" s="162"/>
    </row>
    <row r="310" ht="13.75" customHeight="1">
      <c r="A310" s="5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67"/>
      <c r="AI310" t="s" s="164">
        <v>381</v>
      </c>
      <c r="AJ310" t="s" s="164">
        <f>_xlfn.IFERROR(RANK(AP310:AP310,AP3:AP327)+COUNTIF($AP$3:AP310,AP310)-1,"")</f>
      </c>
      <c r="AK310" s="165">
        <v>208</v>
      </c>
      <c r="AL310" s="169"/>
      <c r="AM310" t="s" s="164">
        <v>871</v>
      </c>
      <c r="AN310" s="169"/>
      <c r="AO310" s="169"/>
      <c r="AP310" s="166"/>
      <c r="AQ310" s="162"/>
    </row>
    <row r="311" ht="13.75" customHeight="1">
      <c r="A311" s="5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67"/>
      <c r="AI311" t="s" s="164">
        <v>381</v>
      </c>
      <c r="AJ311" t="s" s="164">
        <f>_xlfn.IFERROR(RANK(AP311:AP311,AP3:AP327)+COUNTIF($AP$3:AP311,AP311)-1,"")</f>
      </c>
      <c r="AK311" s="165">
        <v>209</v>
      </c>
      <c r="AL311" s="169"/>
      <c r="AM311" t="s" s="164">
        <v>871</v>
      </c>
      <c r="AN311" s="169"/>
      <c r="AO311" s="169"/>
      <c r="AP311" s="166"/>
      <c r="AQ311" s="162"/>
    </row>
    <row r="312" ht="13.75" customHeight="1">
      <c r="A312" s="5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67"/>
      <c r="AI312" t="s" s="164">
        <v>381</v>
      </c>
      <c r="AJ312" t="s" s="164">
        <f>_xlfn.IFERROR(RANK(AP312:AP312,AP3:AP327)+COUNTIF($AP$3:AP312,AP312)-1,"")</f>
      </c>
      <c r="AK312" s="165">
        <v>210</v>
      </c>
      <c r="AL312" s="169"/>
      <c r="AM312" t="s" s="164">
        <v>871</v>
      </c>
      <c r="AN312" s="169"/>
      <c r="AO312" s="169"/>
      <c r="AP312" s="166"/>
      <c r="AQ312" s="162"/>
    </row>
    <row r="313" ht="13.75" customHeight="1">
      <c r="A313" s="5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67"/>
      <c r="AI313" t="s" s="164">
        <v>381</v>
      </c>
      <c r="AJ313" t="s" s="164">
        <f>_xlfn.IFERROR(RANK(AP313:AP313,AP3:AP327)+COUNTIF($AP$3:AP313,AP313)-1,"")</f>
      </c>
      <c r="AK313" s="165">
        <v>211</v>
      </c>
      <c r="AL313" s="169"/>
      <c r="AM313" t="s" s="164">
        <v>871</v>
      </c>
      <c r="AN313" s="169"/>
      <c r="AO313" s="169"/>
      <c r="AP313" s="166"/>
      <c r="AQ313" s="162"/>
    </row>
    <row r="314" ht="13.75" customHeight="1">
      <c r="A314" s="5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67"/>
      <c r="AI314" t="s" s="164">
        <v>381</v>
      </c>
      <c r="AJ314" t="s" s="164">
        <f>_xlfn.IFERROR(RANK(AP314:AP314,AP3:AP327)+COUNTIF($AP$3:AP314,AP314)-1,"")</f>
      </c>
      <c r="AK314" s="165">
        <v>212</v>
      </c>
      <c r="AL314" s="169"/>
      <c r="AM314" t="s" s="164">
        <v>871</v>
      </c>
      <c r="AN314" s="169"/>
      <c r="AO314" s="169"/>
      <c r="AP314" s="166"/>
      <c r="AQ314" s="162"/>
    </row>
    <row r="315" ht="13.75" customHeight="1">
      <c r="A315" s="5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67"/>
      <c r="AI315" t="s" s="164">
        <v>381</v>
      </c>
      <c r="AJ315" t="s" s="164">
        <f>_xlfn.IFERROR(RANK(AP315:AP315,AP3:AP327)+COUNTIF($AP$3:AP315,AP315)-1,"")</f>
      </c>
      <c r="AK315" s="165">
        <v>213</v>
      </c>
      <c r="AL315" s="169"/>
      <c r="AM315" t="s" s="164">
        <v>871</v>
      </c>
      <c r="AN315" s="169"/>
      <c r="AO315" s="169"/>
      <c r="AP315" s="166"/>
      <c r="AQ315" s="162"/>
    </row>
    <row r="316" ht="13.75" customHeight="1">
      <c r="A316" s="5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67"/>
      <c r="AI316" t="s" s="164">
        <v>381</v>
      </c>
      <c r="AJ316" t="s" s="164">
        <f>_xlfn.IFERROR(RANK(AP316:AP316,AP3:AP327)+COUNTIF($AP$3:AP316,AP316)-1,"")</f>
      </c>
      <c r="AK316" s="165">
        <v>214</v>
      </c>
      <c r="AL316" s="169"/>
      <c r="AM316" t="s" s="164">
        <v>871</v>
      </c>
      <c r="AN316" s="169"/>
      <c r="AO316" s="169"/>
      <c r="AP316" s="166"/>
      <c r="AQ316" s="162"/>
    </row>
    <row r="317" ht="13.75" customHeight="1">
      <c r="A317" s="5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67"/>
      <c r="AI317" t="s" s="164">
        <v>381</v>
      </c>
      <c r="AJ317" t="s" s="164">
        <f>_xlfn.IFERROR(RANK(AP317:AP317,AP3:AP327)+COUNTIF($AP$3:AP317,AP317)-1,"")</f>
      </c>
      <c r="AK317" s="165">
        <v>215</v>
      </c>
      <c r="AL317" s="169"/>
      <c r="AM317" t="s" s="164">
        <v>871</v>
      </c>
      <c r="AN317" s="169"/>
      <c r="AO317" s="169"/>
      <c r="AP317" s="166"/>
      <c r="AQ317" s="162"/>
    </row>
    <row r="318" ht="13.75" customHeight="1">
      <c r="A318" s="5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67"/>
      <c r="AI318" t="s" s="164">
        <v>381</v>
      </c>
      <c r="AJ318" t="s" s="164">
        <f>_xlfn.IFERROR(RANK(AP318:AP318,AP3:AP327)+COUNTIF($AP$3:AP318,AP318)-1,"")</f>
      </c>
      <c r="AK318" s="165">
        <v>216</v>
      </c>
      <c r="AL318" s="169"/>
      <c r="AM318" t="s" s="164">
        <v>871</v>
      </c>
      <c r="AN318" s="169"/>
      <c r="AO318" s="169"/>
      <c r="AP318" s="166"/>
      <c r="AQ318" s="162"/>
    </row>
    <row r="319" ht="13.75" customHeight="1">
      <c r="A319" s="5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67"/>
      <c r="AI319" t="s" s="164">
        <v>381</v>
      </c>
      <c r="AJ319" t="s" s="164">
        <f>_xlfn.IFERROR(RANK(AP319:AP319,AP3:AP327)+COUNTIF($AP$3:AP319,AP319)-1,"")</f>
      </c>
      <c r="AK319" s="165">
        <v>217</v>
      </c>
      <c r="AL319" s="169"/>
      <c r="AM319" t="s" s="164">
        <v>871</v>
      </c>
      <c r="AN319" s="169"/>
      <c r="AO319" s="169"/>
      <c r="AP319" s="166"/>
      <c r="AQ319" s="162"/>
    </row>
    <row r="320" ht="13.75" customHeight="1">
      <c r="A320" s="5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67"/>
      <c r="AI320" t="s" s="164">
        <v>381</v>
      </c>
      <c r="AJ320" t="s" s="164">
        <f>_xlfn.IFERROR(RANK(AP320:AP320,AP3:AP327)+COUNTIF($AP$3:AP320,AP320)-1,"")</f>
      </c>
      <c r="AK320" s="165">
        <v>218</v>
      </c>
      <c r="AL320" s="169"/>
      <c r="AM320" t="s" s="164">
        <v>871</v>
      </c>
      <c r="AN320" s="169"/>
      <c r="AO320" s="169"/>
      <c r="AP320" s="166"/>
      <c r="AQ320" s="162"/>
    </row>
    <row r="321" ht="13.75" customHeight="1">
      <c r="A321" s="5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67"/>
      <c r="AI321" t="s" s="164">
        <v>381</v>
      </c>
      <c r="AJ321" t="s" s="164">
        <f>_xlfn.IFERROR(RANK(AP321:AP321,AP3:AP327)+COUNTIF($AP$3:AP321,AP321)-1,"")</f>
      </c>
      <c r="AK321" s="165">
        <v>219</v>
      </c>
      <c r="AL321" s="169"/>
      <c r="AM321" t="s" s="164">
        <v>871</v>
      </c>
      <c r="AN321" s="169"/>
      <c r="AO321" s="169"/>
      <c r="AP321" s="166"/>
      <c r="AQ321" s="162"/>
    </row>
    <row r="322" ht="13.75" customHeight="1">
      <c r="A322" s="5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67"/>
      <c r="AI322" t="s" s="164">
        <v>381</v>
      </c>
      <c r="AJ322" t="s" s="164">
        <f>_xlfn.IFERROR(RANK(AP322:AP322,AP3:AP327)+COUNTIF($AP$3:AP322,AP322)-1,"")</f>
      </c>
      <c r="AK322" s="165">
        <v>220</v>
      </c>
      <c r="AL322" s="169"/>
      <c r="AM322" t="s" s="164">
        <v>871</v>
      </c>
      <c r="AN322" s="169"/>
      <c r="AO322" s="169"/>
      <c r="AP322" s="166"/>
      <c r="AQ322" s="162"/>
    </row>
    <row r="323" ht="13.75" customHeight="1">
      <c r="A323" s="5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67"/>
      <c r="AI323" t="s" s="164">
        <v>381</v>
      </c>
      <c r="AJ323" t="s" s="164">
        <f>_xlfn.IFERROR(RANK(AP323:AP323,AP3:AP327)+COUNTIF($AP$3:AP323,AP323)-1,"")</f>
      </c>
      <c r="AK323" s="165">
        <v>221</v>
      </c>
      <c r="AL323" s="169"/>
      <c r="AM323" t="s" s="164">
        <v>871</v>
      </c>
      <c r="AN323" s="169"/>
      <c r="AO323" s="169"/>
      <c r="AP323" s="166"/>
      <c r="AQ323" s="162"/>
    </row>
    <row r="324" ht="13.75" customHeight="1">
      <c r="A324" s="5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67"/>
      <c r="AI324" t="s" s="164">
        <v>381</v>
      </c>
      <c r="AJ324" t="s" s="164">
        <f>_xlfn.IFERROR(RANK(AP324:AP324,AP3:AP327)+COUNTIF($AP$3:AP324,AP324)-1,"")</f>
      </c>
      <c r="AK324" s="165">
        <v>222</v>
      </c>
      <c r="AL324" s="169"/>
      <c r="AM324" t="s" s="164">
        <v>871</v>
      </c>
      <c r="AN324" s="169"/>
      <c r="AO324" s="169"/>
      <c r="AP324" s="166"/>
      <c r="AQ324" s="162"/>
    </row>
    <row r="325" ht="13.75" customHeight="1">
      <c r="A325" s="5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67"/>
      <c r="AI325" t="s" s="164">
        <v>381</v>
      </c>
      <c r="AJ325" t="s" s="164">
        <f>_xlfn.IFERROR(RANK(AP325:AP325,AP3:AP327)+COUNTIF($AP$3:AP325,AP325)-1,"")</f>
      </c>
      <c r="AK325" s="165">
        <v>223</v>
      </c>
      <c r="AL325" s="169"/>
      <c r="AM325" t="s" s="164">
        <v>871</v>
      </c>
      <c r="AN325" s="169"/>
      <c r="AO325" s="169"/>
      <c r="AP325" s="166"/>
      <c r="AQ325" s="162"/>
    </row>
    <row r="326" ht="13.75" customHeight="1">
      <c r="A326" s="5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67"/>
      <c r="AI326" t="s" s="164">
        <v>381</v>
      </c>
      <c r="AJ326" t="s" s="164">
        <f>_xlfn.IFERROR(RANK(AP326:AP326,AP3:AP327)+COUNTIF($AP$3:AP326,AP326)-1,"")</f>
      </c>
      <c r="AK326" s="165">
        <v>224</v>
      </c>
      <c r="AL326" s="169"/>
      <c r="AM326" t="s" s="164">
        <v>871</v>
      </c>
      <c r="AN326" s="169"/>
      <c r="AO326" s="169"/>
      <c r="AP326" s="166"/>
      <c r="AQ326" s="162"/>
    </row>
    <row r="327" ht="13.75" customHeight="1">
      <c r="A327" s="5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67"/>
      <c r="AI327" t="s" s="164">
        <v>381</v>
      </c>
      <c r="AJ327" t="s" s="164">
        <f>_xlfn.IFERROR(RANK(AP327:AP327,AP3:AP327)+COUNTIF($AP$3:AP327,AP327)-1,"")</f>
      </c>
      <c r="AK327" s="165">
        <v>225</v>
      </c>
      <c r="AL327" s="169"/>
      <c r="AM327" t="s" s="164">
        <v>871</v>
      </c>
      <c r="AN327" s="169"/>
      <c r="AO327" s="169"/>
      <c r="AP327" s="166"/>
      <c r="AQ327" s="162"/>
    </row>
    <row r="328" ht="13.75" customHeight="1">
      <c r="A328" s="99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171"/>
      <c r="AJ328" s="171"/>
      <c r="AK328" s="171"/>
      <c r="AL328" s="171"/>
      <c r="AM328" s="171"/>
      <c r="AN328" s="171"/>
      <c r="AO328" s="171"/>
      <c r="AP328" s="171"/>
      <c r="AQ328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1:U187"/>
  <sheetViews>
    <sheetView workbookViewId="0" showGridLines="0" defaultGridColor="1"/>
  </sheetViews>
  <sheetFormatPr defaultColWidth="9" defaultRowHeight="12.75" customHeight="1" outlineLevelRow="0" outlineLevelCol="0"/>
  <cols>
    <col min="1" max="2" width="4.21094" style="172" customWidth="1"/>
    <col min="3" max="3" width="17.2109" style="172" customWidth="1"/>
    <col min="4" max="4" width="5.60156" style="172" customWidth="1"/>
    <col min="5" max="5" width="7.8125" style="172" customWidth="1"/>
    <col min="6" max="6" width="5" style="172" customWidth="1"/>
    <col min="7" max="7" width="9" style="172" customWidth="1"/>
    <col min="8" max="8" width="19.2109" style="172" customWidth="1"/>
    <col min="9" max="9" width="5.60156" style="172" customWidth="1"/>
    <col min="10" max="10" width="7.8125" style="172" customWidth="1"/>
    <col min="11" max="11" width="5" style="172" customWidth="1"/>
    <col min="12" max="12" width="9" style="172" customWidth="1"/>
    <col min="13" max="13" width="20.2109" style="172" customWidth="1"/>
    <col min="14" max="14" width="5.60156" style="172" customWidth="1"/>
    <col min="15" max="15" width="7.8125" style="172" customWidth="1"/>
    <col min="16" max="16" width="5" style="172" customWidth="1"/>
    <col min="17" max="17" width="9" style="172" customWidth="1"/>
    <col min="18" max="18" width="17" style="172" customWidth="1"/>
    <col min="19" max="19" width="5.60156" style="172" customWidth="1"/>
    <col min="20" max="20" width="7.8125" style="172" customWidth="1"/>
    <col min="21" max="21" width="5" style="172" customWidth="1"/>
    <col min="22" max="16384" width="9" style="172" customWidth="1"/>
  </cols>
  <sheetData>
    <row r="1" ht="13.75" customHeight="1">
      <c r="A1" t="s" s="173">
        <v>0</v>
      </c>
      <c r="B1" s="174"/>
      <c r="C1" t="s" s="173">
        <v>378</v>
      </c>
      <c r="D1" s="174"/>
      <c r="E1" s="174"/>
      <c r="F1" s="174"/>
      <c r="G1" s="174"/>
      <c r="H1" t="s" s="173">
        <v>380</v>
      </c>
      <c r="I1" s="174"/>
      <c r="J1" s="174"/>
      <c r="K1" s="174"/>
      <c r="L1" s="174"/>
      <c r="M1" t="s" s="173">
        <v>381</v>
      </c>
      <c r="N1" s="174"/>
      <c r="O1" s="174"/>
      <c r="P1" s="174"/>
      <c r="Q1" s="174"/>
      <c r="R1" t="s" s="173">
        <v>385</v>
      </c>
      <c r="S1" s="174"/>
      <c r="T1" s="174"/>
      <c r="U1" s="174"/>
    </row>
    <row r="2" ht="13.75" customHeight="1">
      <c r="A2" s="174"/>
      <c r="B2" s="174"/>
      <c r="C2" t="s" s="173">
        <v>872</v>
      </c>
      <c r="D2" t="s" s="173">
        <v>873</v>
      </c>
      <c r="E2" t="s" s="173">
        <v>874</v>
      </c>
      <c r="F2" t="s" s="173">
        <v>875</v>
      </c>
      <c r="G2" s="174"/>
      <c r="H2" t="s" s="173">
        <v>872</v>
      </c>
      <c r="I2" t="s" s="173">
        <v>873</v>
      </c>
      <c r="J2" t="s" s="173">
        <v>874</v>
      </c>
      <c r="K2" t="s" s="173">
        <v>875</v>
      </c>
      <c r="L2" s="174"/>
      <c r="M2" t="s" s="173">
        <v>872</v>
      </c>
      <c r="N2" t="s" s="173">
        <v>873</v>
      </c>
      <c r="O2" t="s" s="173">
        <v>874</v>
      </c>
      <c r="P2" t="s" s="173">
        <v>875</v>
      </c>
      <c r="Q2" s="174"/>
      <c r="R2" t="s" s="173">
        <v>872</v>
      </c>
      <c r="S2" t="s" s="173">
        <v>873</v>
      </c>
      <c r="T2" t="s" s="173">
        <v>874</v>
      </c>
      <c r="U2" t="s" s="173">
        <v>875</v>
      </c>
    </row>
    <row r="3" ht="13.75" customHeight="1">
      <c r="A3" s="175">
        <v>1</v>
      </c>
      <c r="B3" s="174"/>
      <c r="C3" t="s" s="173">
        <v>18</v>
      </c>
      <c r="D3" t="s" s="173">
        <v>19</v>
      </c>
      <c r="E3" t="s" s="173">
        <v>378</v>
      </c>
      <c r="F3" s="175">
        <v>1</v>
      </c>
      <c r="G3" s="174"/>
      <c r="H3" t="s" s="173">
        <v>20</v>
      </c>
      <c r="I3" t="s" s="173">
        <v>21</v>
      </c>
      <c r="J3" t="s" s="173">
        <v>380</v>
      </c>
      <c r="K3" s="175">
        <v>1</v>
      </c>
      <c r="L3" s="174"/>
      <c r="M3" t="s" s="173">
        <v>22</v>
      </c>
      <c r="N3" t="s" s="173">
        <v>23</v>
      </c>
      <c r="O3" t="s" s="173">
        <v>381</v>
      </c>
      <c r="P3" s="175">
        <v>1</v>
      </c>
      <c r="Q3" s="174"/>
      <c r="R3" t="s" s="173">
        <v>24</v>
      </c>
      <c r="S3" t="s" s="173">
        <v>25</v>
      </c>
      <c r="T3" t="s" s="173">
        <v>385</v>
      </c>
      <c r="U3" s="175">
        <v>1</v>
      </c>
    </row>
    <row r="4" ht="13.75" customHeight="1">
      <c r="A4" s="175">
        <v>2</v>
      </c>
      <c r="B4" s="174"/>
      <c r="C4" t="s" s="173">
        <v>26</v>
      </c>
      <c r="D4" t="s" s="173">
        <v>27</v>
      </c>
      <c r="E4" t="s" s="173">
        <v>378</v>
      </c>
      <c r="F4" s="175">
        <v>1</v>
      </c>
      <c r="G4" s="174"/>
      <c r="H4" t="s" s="173">
        <v>28</v>
      </c>
      <c r="I4" t="s" s="173">
        <v>29</v>
      </c>
      <c r="J4" t="s" s="173">
        <v>380</v>
      </c>
      <c r="K4" s="175">
        <v>2</v>
      </c>
      <c r="L4" s="174"/>
      <c r="M4" t="s" s="173">
        <v>30</v>
      </c>
      <c r="N4" t="s" s="173">
        <v>31</v>
      </c>
      <c r="O4" t="s" s="173">
        <v>381</v>
      </c>
      <c r="P4" s="175">
        <v>1</v>
      </c>
      <c r="Q4" s="174"/>
      <c r="R4" t="s" s="173">
        <v>32</v>
      </c>
      <c r="S4" t="s" s="173">
        <v>33</v>
      </c>
      <c r="T4" t="s" s="173">
        <v>385</v>
      </c>
      <c r="U4" s="175">
        <v>1</v>
      </c>
    </row>
    <row r="5" ht="13.75" customHeight="1">
      <c r="A5" s="175">
        <v>3</v>
      </c>
      <c r="B5" s="174"/>
      <c r="C5" t="s" s="173">
        <v>34</v>
      </c>
      <c r="D5" t="s" s="173">
        <v>35</v>
      </c>
      <c r="E5" t="s" s="173">
        <v>378</v>
      </c>
      <c r="F5" s="175">
        <v>1</v>
      </c>
      <c r="G5" s="174"/>
      <c r="H5" t="s" s="173">
        <v>36</v>
      </c>
      <c r="I5" t="s" s="173">
        <v>37</v>
      </c>
      <c r="J5" t="s" s="173">
        <v>380</v>
      </c>
      <c r="K5" s="175">
        <v>2</v>
      </c>
      <c r="L5" s="174"/>
      <c r="M5" t="s" s="173">
        <v>38</v>
      </c>
      <c r="N5" t="s" s="173">
        <v>39</v>
      </c>
      <c r="O5" t="s" s="173">
        <v>381</v>
      </c>
      <c r="P5" s="175">
        <v>2</v>
      </c>
      <c r="Q5" s="174"/>
      <c r="R5" t="s" s="173">
        <v>40</v>
      </c>
      <c r="S5" t="s" s="173">
        <v>41</v>
      </c>
      <c r="T5" t="s" s="173">
        <v>385</v>
      </c>
      <c r="U5" s="175">
        <v>2</v>
      </c>
    </row>
    <row r="6" ht="13.75" customHeight="1">
      <c r="A6" s="175">
        <v>4</v>
      </c>
      <c r="B6" s="174"/>
      <c r="C6" t="s" s="173">
        <v>42</v>
      </c>
      <c r="D6" t="s" s="173">
        <v>25</v>
      </c>
      <c r="E6" t="s" s="173">
        <v>378</v>
      </c>
      <c r="F6" s="175">
        <v>1</v>
      </c>
      <c r="G6" s="174"/>
      <c r="H6" t="s" s="173">
        <v>43</v>
      </c>
      <c r="I6" t="s" s="173">
        <v>44</v>
      </c>
      <c r="J6" t="s" s="173">
        <v>380</v>
      </c>
      <c r="K6" s="175">
        <v>2</v>
      </c>
      <c r="L6" s="174"/>
      <c r="M6" t="s" s="173">
        <v>45</v>
      </c>
      <c r="N6" t="s" s="173">
        <v>33</v>
      </c>
      <c r="O6" t="s" s="173">
        <v>381</v>
      </c>
      <c r="P6" s="175">
        <v>2</v>
      </c>
      <c r="Q6" s="174"/>
      <c r="R6" t="s" s="173">
        <v>46</v>
      </c>
      <c r="S6" t="s" s="173">
        <v>35</v>
      </c>
      <c r="T6" t="s" s="173">
        <v>385</v>
      </c>
      <c r="U6" s="175">
        <v>2</v>
      </c>
    </row>
    <row r="7" ht="13.75" customHeight="1">
      <c r="A7" s="175">
        <v>5</v>
      </c>
      <c r="B7" s="174"/>
      <c r="C7" t="s" s="173">
        <v>47</v>
      </c>
      <c r="D7" t="s" s="173">
        <v>29</v>
      </c>
      <c r="E7" t="s" s="173">
        <v>378</v>
      </c>
      <c r="F7" s="175">
        <v>2</v>
      </c>
      <c r="G7" s="174"/>
      <c r="H7" t="s" s="173">
        <v>48</v>
      </c>
      <c r="I7" t="s" s="173">
        <v>19</v>
      </c>
      <c r="J7" t="s" s="173">
        <v>380</v>
      </c>
      <c r="K7" s="175">
        <v>2</v>
      </c>
      <c r="L7" s="174"/>
      <c r="M7" t="s" s="173">
        <v>49</v>
      </c>
      <c r="N7" t="s" s="173">
        <v>50</v>
      </c>
      <c r="O7" t="s" s="173">
        <v>381</v>
      </c>
      <c r="P7" s="175">
        <v>2</v>
      </c>
      <c r="Q7" s="174"/>
      <c r="R7" t="s" s="173">
        <v>51</v>
      </c>
      <c r="S7" t="s" s="173">
        <v>44</v>
      </c>
      <c r="T7" t="s" s="173">
        <v>385</v>
      </c>
      <c r="U7" s="175">
        <v>2</v>
      </c>
    </row>
    <row r="8" ht="13.75" customHeight="1">
      <c r="A8" s="175">
        <v>6</v>
      </c>
      <c r="B8" s="174"/>
      <c r="C8" t="s" s="173">
        <v>52</v>
      </c>
      <c r="D8" t="s" s="173">
        <v>53</v>
      </c>
      <c r="E8" t="s" s="173">
        <v>378</v>
      </c>
      <c r="F8" s="175">
        <v>2</v>
      </c>
      <c r="G8" s="174"/>
      <c r="H8" t="s" s="173">
        <v>54</v>
      </c>
      <c r="I8" t="s" s="173">
        <v>35</v>
      </c>
      <c r="J8" t="s" s="173">
        <v>380</v>
      </c>
      <c r="K8" s="175">
        <v>3</v>
      </c>
      <c r="L8" s="174"/>
      <c r="M8" t="s" s="173">
        <v>55</v>
      </c>
      <c r="N8" t="s" s="173">
        <v>56</v>
      </c>
      <c r="O8" t="s" s="173">
        <v>381</v>
      </c>
      <c r="P8" s="175">
        <v>3</v>
      </c>
      <c r="Q8" s="174"/>
      <c r="R8" t="s" s="173">
        <v>57</v>
      </c>
      <c r="S8" t="s" s="173">
        <v>876</v>
      </c>
      <c r="T8" t="s" s="173">
        <v>385</v>
      </c>
      <c r="U8" s="175">
        <v>3</v>
      </c>
    </row>
    <row r="9" ht="13.75" customHeight="1">
      <c r="A9" s="175">
        <v>7</v>
      </c>
      <c r="B9" s="174"/>
      <c r="C9" t="s" s="173">
        <v>59</v>
      </c>
      <c r="D9" t="s" s="173">
        <v>60</v>
      </c>
      <c r="E9" t="s" s="173">
        <v>378</v>
      </c>
      <c r="F9" s="175">
        <v>2</v>
      </c>
      <c r="G9" s="174"/>
      <c r="H9" t="s" s="173">
        <v>61</v>
      </c>
      <c r="I9" t="s" s="173">
        <v>876</v>
      </c>
      <c r="J9" t="s" s="173">
        <v>380</v>
      </c>
      <c r="K9" s="175">
        <v>3</v>
      </c>
      <c r="L9" s="174"/>
      <c r="M9" t="s" s="173">
        <v>62</v>
      </c>
      <c r="N9" t="s" s="173">
        <v>19</v>
      </c>
      <c r="O9" t="s" s="173">
        <v>381</v>
      </c>
      <c r="P9" s="175">
        <v>3</v>
      </c>
      <c r="Q9" s="174"/>
      <c r="R9" t="s" s="173">
        <v>63</v>
      </c>
      <c r="S9" t="s" s="173">
        <v>27</v>
      </c>
      <c r="T9" t="s" s="173">
        <v>385</v>
      </c>
      <c r="U9" s="175">
        <v>3</v>
      </c>
    </row>
    <row r="10" ht="13.75" customHeight="1">
      <c r="A10" s="175">
        <v>8</v>
      </c>
      <c r="B10" s="174"/>
      <c r="C10" t="s" s="173">
        <v>64</v>
      </c>
      <c r="D10" t="s" s="173">
        <v>41</v>
      </c>
      <c r="E10" t="s" s="173">
        <v>378</v>
      </c>
      <c r="F10" s="175">
        <v>2</v>
      </c>
      <c r="G10" s="174"/>
      <c r="H10" t="s" s="173">
        <v>65</v>
      </c>
      <c r="I10" t="s" s="173">
        <v>33</v>
      </c>
      <c r="J10" t="s" s="173">
        <v>380</v>
      </c>
      <c r="K10" s="175">
        <v>3</v>
      </c>
      <c r="L10" s="174"/>
      <c r="M10" t="s" s="173">
        <v>66</v>
      </c>
      <c r="N10" t="s" s="173">
        <v>41</v>
      </c>
      <c r="O10" t="s" s="173">
        <v>381</v>
      </c>
      <c r="P10" s="175">
        <v>3</v>
      </c>
      <c r="Q10" s="174"/>
      <c r="R10" t="s" s="173">
        <v>67</v>
      </c>
      <c r="S10" t="s" s="173">
        <v>21</v>
      </c>
      <c r="T10" t="s" s="173">
        <v>385</v>
      </c>
      <c r="U10" s="175">
        <v>3</v>
      </c>
    </row>
    <row r="11" ht="13.75" customHeight="1">
      <c r="A11" s="175">
        <v>9</v>
      </c>
      <c r="B11" s="174"/>
      <c r="C11" t="s" s="173">
        <v>68</v>
      </c>
      <c r="D11" t="s" s="173">
        <v>877</v>
      </c>
      <c r="E11" t="s" s="173">
        <v>378</v>
      </c>
      <c r="F11" s="175">
        <v>2</v>
      </c>
      <c r="G11" s="174"/>
      <c r="H11" t="s" s="173">
        <v>70</v>
      </c>
      <c r="I11" t="s" s="173">
        <v>53</v>
      </c>
      <c r="J11" t="s" s="173">
        <v>380</v>
      </c>
      <c r="K11" s="175">
        <v>3</v>
      </c>
      <c r="L11" s="174"/>
      <c r="M11" t="s" s="173">
        <v>71</v>
      </c>
      <c r="N11" t="s" s="173">
        <v>72</v>
      </c>
      <c r="O11" t="s" s="173">
        <v>381</v>
      </c>
      <c r="P11" s="175">
        <v>3</v>
      </c>
      <c r="Q11" s="174"/>
      <c r="R11" t="s" s="173">
        <v>73</v>
      </c>
      <c r="S11" t="s" s="173">
        <v>23</v>
      </c>
      <c r="T11" t="s" s="173">
        <v>385</v>
      </c>
      <c r="U11" s="175">
        <v>3</v>
      </c>
    </row>
    <row r="12" ht="13.75" customHeight="1">
      <c r="A12" s="175">
        <v>10</v>
      </c>
      <c r="B12" s="174"/>
      <c r="C12" t="s" s="173">
        <v>74</v>
      </c>
      <c r="D12" t="s" s="173">
        <v>23</v>
      </c>
      <c r="E12" t="s" s="173">
        <v>378</v>
      </c>
      <c r="F12" s="175">
        <v>3</v>
      </c>
      <c r="G12" s="174"/>
      <c r="H12" t="s" s="173">
        <v>75</v>
      </c>
      <c r="I12" t="s" s="173">
        <v>56</v>
      </c>
      <c r="J12" t="s" s="173">
        <v>380</v>
      </c>
      <c r="K12" s="175">
        <v>3</v>
      </c>
      <c r="L12" s="174"/>
      <c r="M12" t="s" s="173">
        <v>76</v>
      </c>
      <c r="N12" t="s" s="173">
        <v>21</v>
      </c>
      <c r="O12" t="s" s="173">
        <v>381</v>
      </c>
      <c r="P12" s="175">
        <v>3</v>
      </c>
      <c r="Q12" s="174"/>
      <c r="R12" t="s" s="173">
        <v>77</v>
      </c>
      <c r="S12" t="s" s="173">
        <v>39</v>
      </c>
      <c r="T12" t="s" s="173">
        <v>385</v>
      </c>
      <c r="U12" s="175">
        <v>4</v>
      </c>
    </row>
    <row r="13" ht="13.75" customHeight="1">
      <c r="A13" s="175">
        <v>11</v>
      </c>
      <c r="B13" s="174"/>
      <c r="C13" t="s" s="173">
        <v>78</v>
      </c>
      <c r="D13" t="s" s="173">
        <v>50</v>
      </c>
      <c r="E13" t="s" s="173">
        <v>378</v>
      </c>
      <c r="F13" s="175">
        <v>3</v>
      </c>
      <c r="G13" s="174"/>
      <c r="H13" t="s" s="173">
        <v>79</v>
      </c>
      <c r="I13" t="s" s="173">
        <v>31</v>
      </c>
      <c r="J13" t="s" s="173">
        <v>380</v>
      </c>
      <c r="K13" s="175">
        <v>3</v>
      </c>
      <c r="L13" s="174"/>
      <c r="M13" t="s" s="173">
        <v>80</v>
      </c>
      <c r="N13" t="s" s="173">
        <v>60</v>
      </c>
      <c r="O13" t="s" s="173">
        <v>381</v>
      </c>
      <c r="P13" s="175">
        <v>4</v>
      </c>
      <c r="Q13" s="174"/>
      <c r="R13" t="s" s="173">
        <v>81</v>
      </c>
      <c r="S13" t="s" s="173">
        <v>82</v>
      </c>
      <c r="T13" t="s" s="173">
        <v>385</v>
      </c>
      <c r="U13" s="175">
        <v>4</v>
      </c>
    </row>
    <row r="14" ht="13.75" customHeight="1">
      <c r="A14" s="175">
        <v>12</v>
      </c>
      <c r="B14" s="174"/>
      <c r="C14" t="s" s="173">
        <v>83</v>
      </c>
      <c r="D14" t="s" s="173">
        <v>21</v>
      </c>
      <c r="E14" t="s" s="173">
        <v>378</v>
      </c>
      <c r="F14" s="175">
        <v>3</v>
      </c>
      <c r="G14" s="174"/>
      <c r="H14" t="s" s="173">
        <v>84</v>
      </c>
      <c r="I14" t="s" s="173">
        <v>60</v>
      </c>
      <c r="J14" t="s" s="173">
        <v>380</v>
      </c>
      <c r="K14" s="175">
        <v>3</v>
      </c>
      <c r="L14" s="174"/>
      <c r="M14" t="s" s="173">
        <v>85</v>
      </c>
      <c r="N14" t="s" s="173">
        <v>21</v>
      </c>
      <c r="O14" t="s" s="173">
        <v>381</v>
      </c>
      <c r="P14" s="175">
        <v>4</v>
      </c>
      <c r="Q14" s="174"/>
      <c r="R14" t="s" s="173">
        <v>86</v>
      </c>
      <c r="S14" t="s" s="173">
        <v>87</v>
      </c>
      <c r="T14" t="s" s="173">
        <v>385</v>
      </c>
      <c r="U14" s="175">
        <v>4</v>
      </c>
    </row>
    <row r="15" ht="13.75" customHeight="1">
      <c r="A15" s="175">
        <v>13</v>
      </c>
      <c r="B15" s="174"/>
      <c r="C15" t="s" s="173">
        <v>88</v>
      </c>
      <c r="D15" t="s" s="173">
        <v>89</v>
      </c>
      <c r="E15" t="s" s="173">
        <v>378</v>
      </c>
      <c r="F15" s="175">
        <v>3</v>
      </c>
      <c r="G15" s="174"/>
      <c r="H15" t="s" s="173">
        <v>90</v>
      </c>
      <c r="I15" t="s" s="173">
        <v>25</v>
      </c>
      <c r="J15" t="s" s="173">
        <v>380</v>
      </c>
      <c r="K15" s="175">
        <v>3</v>
      </c>
      <c r="L15" s="174"/>
      <c r="M15" t="s" s="173">
        <v>91</v>
      </c>
      <c r="N15" t="s" s="173">
        <v>37</v>
      </c>
      <c r="O15" t="s" s="173">
        <v>381</v>
      </c>
      <c r="P15" s="175">
        <v>4</v>
      </c>
      <c r="Q15" s="174"/>
      <c r="R15" t="s" s="173">
        <v>92</v>
      </c>
      <c r="S15" t="s" s="173">
        <v>19</v>
      </c>
      <c r="T15" t="s" s="173">
        <v>385</v>
      </c>
      <c r="U15" s="175">
        <v>4</v>
      </c>
    </row>
    <row r="16" ht="13.75" customHeight="1">
      <c r="A16" s="175">
        <v>14</v>
      </c>
      <c r="B16" s="174"/>
      <c r="C16" t="s" s="173">
        <v>93</v>
      </c>
      <c r="D16" t="s" s="173">
        <v>33</v>
      </c>
      <c r="E16" t="s" s="173">
        <v>378</v>
      </c>
      <c r="F16" s="175">
        <v>3</v>
      </c>
      <c r="G16" s="174"/>
      <c r="H16" t="s" s="173">
        <v>94</v>
      </c>
      <c r="I16" t="s" s="173">
        <v>27</v>
      </c>
      <c r="J16" t="s" s="173">
        <v>380</v>
      </c>
      <c r="K16" s="175">
        <v>3</v>
      </c>
      <c r="L16" s="174"/>
      <c r="M16" t="s" s="173">
        <v>95</v>
      </c>
      <c r="N16" t="s" s="173">
        <v>44</v>
      </c>
      <c r="O16" t="s" s="173">
        <v>381</v>
      </c>
      <c r="P16" s="175">
        <v>4</v>
      </c>
      <c r="Q16" s="174"/>
      <c r="R16" t="s" s="173">
        <v>96</v>
      </c>
      <c r="S16" t="s" s="173">
        <v>97</v>
      </c>
      <c r="T16" t="s" s="173">
        <v>385</v>
      </c>
      <c r="U16" s="175">
        <v>5</v>
      </c>
    </row>
    <row r="17" ht="13.75" customHeight="1">
      <c r="A17" s="175">
        <v>15</v>
      </c>
      <c r="B17" s="174"/>
      <c r="C17" t="s" s="173">
        <v>98</v>
      </c>
      <c r="D17" t="s" s="173">
        <v>876</v>
      </c>
      <c r="E17" t="s" s="173">
        <v>378</v>
      </c>
      <c r="F17" s="175">
        <v>3</v>
      </c>
      <c r="G17" s="174"/>
      <c r="H17" t="s" s="173">
        <v>99</v>
      </c>
      <c r="I17" t="s" s="173">
        <v>97</v>
      </c>
      <c r="J17" t="s" s="173">
        <v>380</v>
      </c>
      <c r="K17" s="175">
        <v>3</v>
      </c>
      <c r="L17" s="174"/>
      <c r="M17" t="s" s="173">
        <v>100</v>
      </c>
      <c r="N17" t="s" s="173">
        <v>56</v>
      </c>
      <c r="O17" t="s" s="173">
        <v>381</v>
      </c>
      <c r="P17" s="175">
        <v>4</v>
      </c>
      <c r="Q17" s="174"/>
      <c r="R17" t="s" s="173">
        <v>101</v>
      </c>
      <c r="S17" t="s" s="173">
        <v>102</v>
      </c>
      <c r="T17" t="s" s="173">
        <v>385</v>
      </c>
      <c r="U17" s="175">
        <v>5</v>
      </c>
    </row>
    <row r="18" ht="13.75" customHeight="1">
      <c r="A18" s="175">
        <v>16</v>
      </c>
      <c r="B18" s="174"/>
      <c r="C18" t="s" s="173">
        <v>103</v>
      </c>
      <c r="D18" t="s" s="173">
        <v>44</v>
      </c>
      <c r="E18" t="s" s="173">
        <v>378</v>
      </c>
      <c r="F18" s="175">
        <v>3</v>
      </c>
      <c r="G18" s="174"/>
      <c r="H18" t="s" s="173">
        <v>104</v>
      </c>
      <c r="I18" t="s" s="173">
        <v>39</v>
      </c>
      <c r="J18" t="s" s="173">
        <v>380</v>
      </c>
      <c r="K18" s="175">
        <v>4</v>
      </c>
      <c r="L18" s="174"/>
      <c r="M18" t="s" s="173">
        <v>105</v>
      </c>
      <c r="N18" t="s" s="173">
        <v>106</v>
      </c>
      <c r="O18" t="s" s="173">
        <v>381</v>
      </c>
      <c r="P18" s="175">
        <v>4</v>
      </c>
      <c r="Q18" s="174"/>
      <c r="R18" t="s" s="173">
        <v>107</v>
      </c>
      <c r="S18" t="s" s="173">
        <v>60</v>
      </c>
      <c r="T18" t="s" s="173">
        <v>385</v>
      </c>
      <c r="U18" s="175">
        <v>5</v>
      </c>
    </row>
    <row r="19" ht="13.75" customHeight="1">
      <c r="A19" s="175">
        <v>17</v>
      </c>
      <c r="B19" s="174"/>
      <c r="C19" t="s" s="173">
        <v>108</v>
      </c>
      <c r="D19" t="s" s="173">
        <v>31</v>
      </c>
      <c r="E19" t="s" s="173">
        <v>378</v>
      </c>
      <c r="F19" s="175">
        <v>3</v>
      </c>
      <c r="G19" s="174"/>
      <c r="H19" t="s" s="173">
        <v>109</v>
      </c>
      <c r="I19" t="s" s="173">
        <v>41</v>
      </c>
      <c r="J19" t="s" s="173">
        <v>380</v>
      </c>
      <c r="K19" s="175">
        <v>4</v>
      </c>
      <c r="L19" s="174"/>
      <c r="M19" t="s" s="173">
        <v>110</v>
      </c>
      <c r="N19" t="s" s="173">
        <v>25</v>
      </c>
      <c r="O19" t="s" s="173">
        <v>381</v>
      </c>
      <c r="P19" s="175">
        <v>4</v>
      </c>
      <c r="Q19" s="174"/>
      <c r="R19" t="s" s="173">
        <v>111</v>
      </c>
      <c r="S19" t="s" s="173">
        <v>53</v>
      </c>
      <c r="T19" t="s" s="173">
        <v>385</v>
      </c>
      <c r="U19" s="175">
        <v>5</v>
      </c>
    </row>
    <row r="20" ht="13.75" customHeight="1">
      <c r="A20" s="175">
        <v>18</v>
      </c>
      <c r="B20" s="174"/>
      <c r="C20" t="s" s="173">
        <v>112</v>
      </c>
      <c r="D20" t="s" s="173">
        <v>37</v>
      </c>
      <c r="E20" t="s" s="173">
        <v>378</v>
      </c>
      <c r="F20" s="175">
        <v>4</v>
      </c>
      <c r="G20" s="174"/>
      <c r="H20" t="s" s="173">
        <v>113</v>
      </c>
      <c r="I20" t="s" s="173">
        <v>72</v>
      </c>
      <c r="J20" t="s" s="173">
        <v>380</v>
      </c>
      <c r="K20" s="175">
        <v>4</v>
      </c>
      <c r="L20" s="174"/>
      <c r="M20" t="s" s="173">
        <v>114</v>
      </c>
      <c r="N20" t="s" s="173">
        <v>97</v>
      </c>
      <c r="O20" t="s" s="173">
        <v>381</v>
      </c>
      <c r="P20" s="175">
        <v>4</v>
      </c>
      <c r="Q20" s="174"/>
      <c r="R20" t="s" s="173">
        <v>115</v>
      </c>
      <c r="S20" t="s" s="173">
        <v>89</v>
      </c>
      <c r="T20" t="s" s="173">
        <v>385</v>
      </c>
      <c r="U20" s="175">
        <v>5</v>
      </c>
    </row>
    <row r="21" ht="13.75" customHeight="1">
      <c r="A21" s="175">
        <v>19</v>
      </c>
      <c r="B21" s="174"/>
      <c r="C21" t="s" s="173">
        <v>116</v>
      </c>
      <c r="D21" t="s" s="173">
        <v>117</v>
      </c>
      <c r="E21" t="s" s="173">
        <v>378</v>
      </c>
      <c r="F21" s="175">
        <v>4</v>
      </c>
      <c r="G21" s="174"/>
      <c r="H21" t="s" s="173">
        <v>118</v>
      </c>
      <c r="I21" t="s" s="173">
        <v>106</v>
      </c>
      <c r="J21" t="s" s="173">
        <v>380</v>
      </c>
      <c r="K21" s="175">
        <v>4</v>
      </c>
      <c r="L21" s="174"/>
      <c r="M21" t="s" s="173">
        <v>119</v>
      </c>
      <c r="N21" t="s" s="173">
        <v>82</v>
      </c>
      <c r="O21" t="s" s="173">
        <v>381</v>
      </c>
      <c r="P21" s="175">
        <v>4</v>
      </c>
      <c r="Q21" s="174"/>
      <c r="R21" t="s" s="173">
        <v>120</v>
      </c>
      <c r="S21" t="s" s="173">
        <v>72</v>
      </c>
      <c r="T21" t="s" s="173">
        <v>385</v>
      </c>
      <c r="U21" s="175">
        <v>5</v>
      </c>
    </row>
    <row r="22" ht="13.75" customHeight="1">
      <c r="A22" s="175">
        <v>20</v>
      </c>
      <c r="B22" s="174"/>
      <c r="C22" t="s" s="173">
        <v>121</v>
      </c>
      <c r="D22" t="s" s="173">
        <v>87</v>
      </c>
      <c r="E22" t="s" s="173">
        <v>378</v>
      </c>
      <c r="F22" s="175">
        <v>4</v>
      </c>
      <c r="G22" s="174"/>
      <c r="H22" t="s" s="173">
        <v>122</v>
      </c>
      <c r="I22" t="s" s="173">
        <v>102</v>
      </c>
      <c r="J22" t="s" s="173">
        <v>380</v>
      </c>
      <c r="K22" s="175">
        <v>4</v>
      </c>
      <c r="L22" s="174"/>
      <c r="M22" t="s" s="173">
        <v>123</v>
      </c>
      <c r="N22" t="s" s="173">
        <v>89</v>
      </c>
      <c r="O22" t="s" s="173">
        <v>381</v>
      </c>
      <c r="P22" s="175">
        <v>5</v>
      </c>
      <c r="Q22" s="174"/>
      <c r="R22" t="s" s="173">
        <v>124</v>
      </c>
      <c r="S22" t="s" s="173">
        <v>125</v>
      </c>
      <c r="T22" t="s" s="173">
        <v>385</v>
      </c>
      <c r="U22" s="175">
        <v>5</v>
      </c>
    </row>
    <row r="23" ht="13.75" customHeight="1">
      <c r="A23" s="175">
        <v>21</v>
      </c>
      <c r="B23" s="174"/>
      <c r="C23" t="s" s="173">
        <v>126</v>
      </c>
      <c r="D23" t="s" s="173">
        <v>127</v>
      </c>
      <c r="E23" t="s" s="173">
        <v>378</v>
      </c>
      <c r="F23" s="175">
        <v>4</v>
      </c>
      <c r="G23" s="174"/>
      <c r="H23" t="s" s="173">
        <v>128</v>
      </c>
      <c r="I23" t="s" s="173">
        <v>82</v>
      </c>
      <c r="J23" t="s" s="173">
        <v>380</v>
      </c>
      <c r="K23" s="175">
        <v>4</v>
      </c>
      <c r="L23" s="174"/>
      <c r="M23" t="s" s="173">
        <v>129</v>
      </c>
      <c r="N23" t="s" s="173">
        <v>19</v>
      </c>
      <c r="O23" t="s" s="173">
        <v>381</v>
      </c>
      <c r="P23" s="175">
        <v>5</v>
      </c>
      <c r="Q23" s="174"/>
      <c r="R23" t="s" s="173">
        <v>130</v>
      </c>
      <c r="S23" t="s" s="173">
        <v>97</v>
      </c>
      <c r="T23" t="s" s="173">
        <v>385</v>
      </c>
      <c r="U23" s="175">
        <v>5</v>
      </c>
    </row>
    <row r="24" ht="13.75" customHeight="1">
      <c r="A24" s="175">
        <v>22</v>
      </c>
      <c r="B24" s="174"/>
      <c r="C24" t="s" s="173">
        <v>131</v>
      </c>
      <c r="D24" t="s" s="173">
        <v>56</v>
      </c>
      <c r="E24" t="s" s="173">
        <v>378</v>
      </c>
      <c r="F24" s="175">
        <v>4</v>
      </c>
      <c r="G24" s="174"/>
      <c r="H24" t="s" s="173">
        <v>132</v>
      </c>
      <c r="I24" t="s" s="173">
        <v>31</v>
      </c>
      <c r="J24" t="s" s="173">
        <v>380</v>
      </c>
      <c r="K24" s="175">
        <v>4</v>
      </c>
      <c r="L24" s="174"/>
      <c r="M24" t="s" s="173">
        <v>133</v>
      </c>
      <c r="N24" t="s" s="173">
        <v>877</v>
      </c>
      <c r="O24" t="s" s="173">
        <v>381</v>
      </c>
      <c r="P24" s="175">
        <v>5</v>
      </c>
      <c r="Q24" s="174"/>
      <c r="R24" t="s" s="173">
        <v>134</v>
      </c>
      <c r="S24" t="s" s="173">
        <v>31</v>
      </c>
      <c r="T24" t="s" s="173">
        <v>385</v>
      </c>
      <c r="U24" s="175">
        <v>5</v>
      </c>
    </row>
    <row r="25" ht="13.75" customHeight="1">
      <c r="A25" s="175">
        <v>23</v>
      </c>
      <c r="B25" s="174"/>
      <c r="C25" t="s" s="173">
        <v>135</v>
      </c>
      <c r="D25" t="s" s="173">
        <v>72</v>
      </c>
      <c r="E25" t="s" s="173">
        <v>378</v>
      </c>
      <c r="F25" s="175">
        <v>4</v>
      </c>
      <c r="G25" s="174"/>
      <c r="H25" t="s" s="173">
        <v>136</v>
      </c>
      <c r="I25" t="s" s="173">
        <v>89</v>
      </c>
      <c r="J25" t="s" s="173">
        <v>380</v>
      </c>
      <c r="K25" s="175">
        <v>4</v>
      </c>
      <c r="L25" s="174"/>
      <c r="M25" t="s" s="173">
        <v>137</v>
      </c>
      <c r="N25" t="s" s="173">
        <v>31</v>
      </c>
      <c r="O25" t="s" s="173">
        <v>381</v>
      </c>
      <c r="P25" s="175">
        <v>5</v>
      </c>
      <c r="Q25" s="174"/>
      <c r="R25" t="s" s="173">
        <v>138</v>
      </c>
      <c r="S25" t="s" s="173">
        <v>37</v>
      </c>
      <c r="T25" t="s" s="173">
        <v>385</v>
      </c>
      <c r="U25" s="175">
        <v>5</v>
      </c>
    </row>
    <row r="26" ht="13.75" customHeight="1">
      <c r="A26" s="175">
        <v>24</v>
      </c>
      <c r="B26" s="174"/>
      <c r="C26" t="s" s="173">
        <v>139</v>
      </c>
      <c r="D26" t="s" s="173">
        <v>140</v>
      </c>
      <c r="E26" t="s" s="173">
        <v>378</v>
      </c>
      <c r="F26" s="175">
        <v>4</v>
      </c>
      <c r="G26" s="174"/>
      <c r="H26" t="s" s="173">
        <v>141</v>
      </c>
      <c r="I26" t="s" s="173">
        <v>140</v>
      </c>
      <c r="J26" t="s" s="173">
        <v>380</v>
      </c>
      <c r="K26" s="175">
        <v>4</v>
      </c>
      <c r="L26" s="174"/>
      <c r="M26" t="s" s="173">
        <v>142</v>
      </c>
      <c r="N26" t="s" s="173">
        <v>50</v>
      </c>
      <c r="O26" t="s" s="173">
        <v>381</v>
      </c>
      <c r="P26" s="175">
        <v>5</v>
      </c>
      <c r="Q26" s="174"/>
      <c r="R26" t="s" s="173">
        <v>143</v>
      </c>
      <c r="S26" t="s" s="173">
        <v>50</v>
      </c>
      <c r="T26" t="s" s="173">
        <v>385</v>
      </c>
      <c r="U26" s="175">
        <v>5</v>
      </c>
    </row>
    <row r="27" ht="13.75" customHeight="1">
      <c r="A27" s="175">
        <v>25</v>
      </c>
      <c r="B27" s="174"/>
      <c r="C27" t="s" s="173">
        <v>144</v>
      </c>
      <c r="D27" t="s" s="173">
        <v>145</v>
      </c>
      <c r="E27" t="s" s="173">
        <v>378</v>
      </c>
      <c r="F27" s="175">
        <v>5</v>
      </c>
      <c r="G27" s="174"/>
      <c r="H27" t="s" s="173">
        <v>146</v>
      </c>
      <c r="I27" t="s" s="173">
        <v>877</v>
      </c>
      <c r="J27" t="s" s="173">
        <v>380</v>
      </c>
      <c r="K27" s="175">
        <v>4</v>
      </c>
      <c r="L27" s="174"/>
      <c r="M27" t="s" s="173">
        <v>147</v>
      </c>
      <c r="N27" t="s" s="173">
        <v>125</v>
      </c>
      <c r="O27" t="s" s="173">
        <v>381</v>
      </c>
      <c r="P27" s="175">
        <v>5</v>
      </c>
      <c r="Q27" s="174"/>
      <c r="R27" t="s" s="173">
        <v>148</v>
      </c>
      <c r="S27" t="s" s="173">
        <v>127</v>
      </c>
      <c r="T27" t="s" s="173">
        <v>385</v>
      </c>
      <c r="U27" s="175">
        <v>5</v>
      </c>
    </row>
    <row r="28" ht="13.75" customHeight="1">
      <c r="A28" s="175">
        <v>26</v>
      </c>
      <c r="B28" s="174"/>
      <c r="C28" t="s" s="173">
        <v>149</v>
      </c>
      <c r="D28" t="s" s="173">
        <v>39</v>
      </c>
      <c r="E28" t="s" s="173">
        <v>378</v>
      </c>
      <c r="F28" s="175">
        <v>5</v>
      </c>
      <c r="G28" s="174"/>
      <c r="H28" t="s" s="173">
        <v>150</v>
      </c>
      <c r="I28" t="s" s="173">
        <v>50</v>
      </c>
      <c r="J28" t="s" s="173">
        <v>380</v>
      </c>
      <c r="K28" s="175">
        <v>4</v>
      </c>
      <c r="L28" s="174"/>
      <c r="M28" t="s" s="173">
        <v>151</v>
      </c>
      <c r="N28" t="s" s="173">
        <v>60</v>
      </c>
      <c r="O28" t="s" s="173">
        <v>381</v>
      </c>
      <c r="P28" s="175">
        <v>5</v>
      </c>
      <c r="Q28" s="174"/>
      <c r="R28" t="s" s="173">
        <v>152</v>
      </c>
      <c r="S28" t="s" s="173">
        <v>35</v>
      </c>
      <c r="T28" t="s" s="173">
        <v>385</v>
      </c>
      <c r="U28" s="175">
        <v>5</v>
      </c>
    </row>
    <row r="29" ht="13.75" customHeight="1">
      <c r="A29" s="175">
        <v>27</v>
      </c>
      <c r="B29" s="174"/>
      <c r="C29" t="s" s="173">
        <v>153</v>
      </c>
      <c r="D29" t="s" s="173">
        <v>106</v>
      </c>
      <c r="E29" t="s" s="173">
        <v>378</v>
      </c>
      <c r="F29" s="175">
        <v>5</v>
      </c>
      <c r="G29" s="174"/>
      <c r="H29" t="s" s="173">
        <v>154</v>
      </c>
      <c r="I29" t="s" s="173">
        <v>33</v>
      </c>
      <c r="J29" t="s" s="173">
        <v>380</v>
      </c>
      <c r="K29" s="175">
        <v>5</v>
      </c>
      <c r="L29" s="174"/>
      <c r="M29" t="s" s="173">
        <v>155</v>
      </c>
      <c r="N29" t="s" s="173">
        <v>156</v>
      </c>
      <c r="O29" t="s" s="173">
        <v>381</v>
      </c>
      <c r="P29" s="175">
        <v>5</v>
      </c>
      <c r="Q29" s="174"/>
      <c r="R29" t="s" s="173">
        <v>157</v>
      </c>
      <c r="S29" t="s" s="173">
        <v>877</v>
      </c>
      <c r="T29" t="s" s="173">
        <v>385</v>
      </c>
      <c r="U29" s="175">
        <v>5</v>
      </c>
    </row>
    <row r="30" ht="13.75" customHeight="1">
      <c r="A30" s="175">
        <v>28</v>
      </c>
      <c r="B30" s="174"/>
      <c r="C30" t="s" s="173">
        <v>158</v>
      </c>
      <c r="D30" t="s" s="173">
        <v>156</v>
      </c>
      <c r="E30" t="s" s="173">
        <v>378</v>
      </c>
      <c r="F30" s="175">
        <v>5</v>
      </c>
      <c r="G30" s="174"/>
      <c r="H30" t="s" s="173">
        <v>159</v>
      </c>
      <c r="I30" t="s" s="173">
        <v>156</v>
      </c>
      <c r="J30" t="s" s="173">
        <v>380</v>
      </c>
      <c r="K30" s="175">
        <v>5</v>
      </c>
      <c r="L30" s="174"/>
      <c r="M30" t="s" s="173">
        <v>160</v>
      </c>
      <c r="N30" t="s" s="173">
        <v>876</v>
      </c>
      <c r="O30" t="s" s="173">
        <v>381</v>
      </c>
      <c r="P30" s="175">
        <v>5</v>
      </c>
      <c r="Q30" s="174"/>
      <c r="R30" t="s" s="173">
        <v>161</v>
      </c>
      <c r="S30" t="s" s="173">
        <v>117</v>
      </c>
      <c r="T30" t="s" s="173">
        <v>385</v>
      </c>
      <c r="U30" s="175">
        <v>5</v>
      </c>
    </row>
    <row r="31" ht="13.75" customHeight="1">
      <c r="A31" s="175">
        <v>29</v>
      </c>
      <c r="B31" s="174"/>
      <c r="C31" t="s" s="173">
        <v>162</v>
      </c>
      <c r="D31" t="s" s="173">
        <v>97</v>
      </c>
      <c r="E31" t="s" s="173">
        <v>378</v>
      </c>
      <c r="F31" s="175">
        <v>5</v>
      </c>
      <c r="G31" s="174"/>
      <c r="H31" t="s" s="173">
        <v>163</v>
      </c>
      <c r="I31" t="s" s="173">
        <v>117</v>
      </c>
      <c r="J31" t="s" s="173">
        <v>380</v>
      </c>
      <c r="K31" s="175">
        <v>5</v>
      </c>
      <c r="L31" s="174"/>
      <c r="M31" t="s" s="173">
        <v>164</v>
      </c>
      <c r="N31" t="s" s="173">
        <v>29</v>
      </c>
      <c r="O31" t="s" s="173">
        <v>381</v>
      </c>
      <c r="P31" s="175">
        <v>5</v>
      </c>
      <c r="Q31" s="174"/>
      <c r="R31" t="s" s="173">
        <v>165</v>
      </c>
      <c r="S31" t="s" s="173">
        <v>56</v>
      </c>
      <c r="T31" t="s" s="173">
        <v>385</v>
      </c>
      <c r="U31" s="175">
        <v>5</v>
      </c>
    </row>
    <row r="32" ht="13.75" customHeight="1">
      <c r="A32" s="175">
        <v>30</v>
      </c>
      <c r="B32" s="174"/>
      <c r="C32" t="s" s="173">
        <v>166</v>
      </c>
      <c r="D32" t="s" s="173">
        <v>82</v>
      </c>
      <c r="E32" t="s" s="173">
        <v>378</v>
      </c>
      <c r="F32" s="175">
        <v>6</v>
      </c>
      <c r="G32" s="174"/>
      <c r="H32" t="s" s="173">
        <v>167</v>
      </c>
      <c r="I32" t="s" s="173">
        <v>125</v>
      </c>
      <c r="J32" t="s" s="173">
        <v>380</v>
      </c>
      <c r="K32" s="175">
        <v>5</v>
      </c>
      <c r="L32" s="174"/>
      <c r="M32" t="s" s="173">
        <v>168</v>
      </c>
      <c r="N32" t="s" s="173">
        <v>145</v>
      </c>
      <c r="O32" t="s" s="173">
        <v>381</v>
      </c>
      <c r="P32" s="175">
        <v>5</v>
      </c>
      <c r="Q32" s="174"/>
      <c r="R32" t="s" s="173">
        <v>169</v>
      </c>
      <c r="S32" t="s" s="173">
        <v>106</v>
      </c>
      <c r="T32" t="s" s="173">
        <v>385</v>
      </c>
      <c r="U32" s="175">
        <v>5</v>
      </c>
    </row>
    <row r="33" ht="13.75" customHeight="1">
      <c r="A33" s="175">
        <v>31</v>
      </c>
      <c r="B33" s="174"/>
      <c r="C33" t="s" s="173">
        <v>170</v>
      </c>
      <c r="D33" t="s" s="173">
        <v>102</v>
      </c>
      <c r="E33" t="s" s="173">
        <v>378</v>
      </c>
      <c r="F33" s="175">
        <v>6</v>
      </c>
      <c r="G33" s="174"/>
      <c r="H33" t="s" s="173">
        <v>171</v>
      </c>
      <c r="I33" t="s" s="173">
        <v>145</v>
      </c>
      <c r="J33" t="s" s="173">
        <v>380</v>
      </c>
      <c r="K33" s="175">
        <v>5</v>
      </c>
      <c r="L33" s="174"/>
      <c r="M33" t="s" s="173">
        <v>172</v>
      </c>
      <c r="N33" t="s" s="173">
        <v>87</v>
      </c>
      <c r="O33" t="s" s="173">
        <v>381</v>
      </c>
      <c r="P33" s="175">
        <v>5</v>
      </c>
      <c r="Q33" s="174"/>
      <c r="R33" t="s" s="173">
        <v>173</v>
      </c>
      <c r="S33" t="s" s="173">
        <v>140</v>
      </c>
      <c r="T33" t="s" s="173">
        <v>385</v>
      </c>
      <c r="U33" s="175">
        <v>5</v>
      </c>
    </row>
    <row r="34" ht="13.75" customHeight="1">
      <c r="A34" s="175">
        <v>32</v>
      </c>
      <c r="B34" s="174"/>
      <c r="C34" t="s" s="173">
        <v>174</v>
      </c>
      <c r="D34" t="s" s="173">
        <v>125</v>
      </c>
      <c r="E34" t="s" s="173">
        <v>378</v>
      </c>
      <c r="F34" s="175">
        <v>6</v>
      </c>
      <c r="G34" s="174"/>
      <c r="H34" t="s" s="173">
        <v>175</v>
      </c>
      <c r="I34" t="s" s="173">
        <v>127</v>
      </c>
      <c r="J34" t="s" s="173">
        <v>380</v>
      </c>
      <c r="K34" s="175">
        <v>5</v>
      </c>
      <c r="L34" s="174"/>
      <c r="M34" t="s" s="173">
        <v>176</v>
      </c>
      <c r="N34" t="s" s="173">
        <v>117</v>
      </c>
      <c r="O34" t="s" s="173">
        <v>381</v>
      </c>
      <c r="P34" s="175">
        <v>5</v>
      </c>
      <c r="Q34" s="174"/>
      <c r="R34" t="s" s="173">
        <v>177</v>
      </c>
      <c r="S34" t="s" s="173">
        <v>53</v>
      </c>
      <c r="T34" t="s" s="173">
        <v>385</v>
      </c>
      <c r="U34" s="175">
        <v>5</v>
      </c>
    </row>
    <row r="35" ht="13.75" customHeight="1">
      <c r="A35" s="175">
        <v>33</v>
      </c>
      <c r="B35" s="174"/>
      <c r="C35" t="s" s="173">
        <v>178</v>
      </c>
      <c r="D35" t="s" s="173">
        <v>125</v>
      </c>
      <c r="E35" t="s" s="173">
        <v>378</v>
      </c>
      <c r="F35" s="175">
        <v>6</v>
      </c>
      <c r="G35" s="174"/>
      <c r="H35" t="s" s="173">
        <v>179</v>
      </c>
      <c r="I35" t="s" s="173">
        <v>117</v>
      </c>
      <c r="J35" t="s" s="173">
        <v>380</v>
      </c>
      <c r="K35" s="175">
        <v>5</v>
      </c>
      <c r="L35" s="174"/>
      <c r="M35" t="s" s="173">
        <v>180</v>
      </c>
      <c r="N35" t="s" s="173">
        <v>35</v>
      </c>
      <c r="O35" t="s" s="173">
        <v>381</v>
      </c>
      <c r="P35" s="175">
        <v>5</v>
      </c>
      <c r="Q35" s="174"/>
      <c r="R35" t="s" s="173">
        <v>181</v>
      </c>
      <c r="S35" t="s" s="173">
        <v>156</v>
      </c>
      <c r="T35" t="s" s="173">
        <v>385</v>
      </c>
      <c r="U35" s="175">
        <v>6</v>
      </c>
    </row>
    <row r="36" ht="13.75" customHeight="1">
      <c r="A36" s="175">
        <v>34</v>
      </c>
      <c r="B36" s="174"/>
      <c r="C36" t="s" s="173">
        <v>182</v>
      </c>
      <c r="D36" t="s" s="173">
        <v>82</v>
      </c>
      <c r="E36" t="s" s="173">
        <v>378</v>
      </c>
      <c r="F36" s="175">
        <v>6</v>
      </c>
      <c r="G36" s="174"/>
      <c r="H36" t="s" s="173">
        <v>183</v>
      </c>
      <c r="I36" t="s" s="173">
        <v>877</v>
      </c>
      <c r="J36" t="s" s="173">
        <v>380</v>
      </c>
      <c r="K36" s="175">
        <v>5</v>
      </c>
      <c r="L36" s="174"/>
      <c r="M36" t="s" s="173">
        <v>184</v>
      </c>
      <c r="N36" t="s" s="173">
        <v>876</v>
      </c>
      <c r="O36" t="s" s="173">
        <v>381</v>
      </c>
      <c r="P36" s="175">
        <v>6</v>
      </c>
      <c r="Q36" s="174"/>
      <c r="R36" t="s" s="173">
        <v>185</v>
      </c>
      <c r="S36" t="s" s="173">
        <v>82</v>
      </c>
      <c r="T36" t="s" s="173">
        <v>385</v>
      </c>
      <c r="U36" s="175">
        <v>6</v>
      </c>
    </row>
    <row r="37" ht="13.75" customHeight="1">
      <c r="A37" s="175">
        <v>35</v>
      </c>
      <c r="B37" s="174"/>
      <c r="C37" t="s" s="173">
        <v>186</v>
      </c>
      <c r="D37" t="s" s="173">
        <v>102</v>
      </c>
      <c r="E37" t="s" s="173">
        <v>378</v>
      </c>
      <c r="F37" s="175">
        <v>6</v>
      </c>
      <c r="G37" s="174"/>
      <c r="H37" t="s" s="173">
        <v>187</v>
      </c>
      <c r="I37" t="s" s="173">
        <v>87</v>
      </c>
      <c r="J37" t="s" s="173">
        <v>380</v>
      </c>
      <c r="K37" s="175">
        <v>5</v>
      </c>
      <c r="L37" s="174"/>
      <c r="M37" t="s" s="173">
        <v>188</v>
      </c>
      <c r="N37" t="s" s="173">
        <v>89</v>
      </c>
      <c r="O37" t="s" s="173">
        <v>381</v>
      </c>
      <c r="P37" s="175">
        <v>6</v>
      </c>
      <c r="Q37" s="174"/>
      <c r="R37" t="s" s="173">
        <v>189</v>
      </c>
      <c r="S37" t="s" s="173">
        <v>145</v>
      </c>
      <c r="T37" t="s" s="173">
        <v>385</v>
      </c>
      <c r="U37" s="175">
        <v>6</v>
      </c>
    </row>
    <row r="38" ht="13.75" customHeight="1">
      <c r="A38" s="175">
        <v>36</v>
      </c>
      <c r="B38" s="174"/>
      <c r="C38" t="s" s="173">
        <v>190</v>
      </c>
      <c r="D38" t="s" s="173">
        <v>156</v>
      </c>
      <c r="E38" t="s" s="173">
        <v>378</v>
      </c>
      <c r="F38" s="175">
        <v>6</v>
      </c>
      <c r="G38" s="174"/>
      <c r="H38" t="s" s="173">
        <v>191</v>
      </c>
      <c r="I38" t="s" s="173">
        <v>145</v>
      </c>
      <c r="J38" t="s" s="173">
        <v>380</v>
      </c>
      <c r="K38" s="175">
        <v>6</v>
      </c>
      <c r="L38" s="174"/>
      <c r="M38" t="s" s="173">
        <v>192</v>
      </c>
      <c r="N38" t="s" s="173">
        <v>72</v>
      </c>
      <c r="O38" t="s" s="173">
        <v>381</v>
      </c>
      <c r="P38" s="175">
        <v>6</v>
      </c>
      <c r="Q38" s="174"/>
      <c r="R38" t="s" s="173">
        <v>193</v>
      </c>
      <c r="S38" t="s" s="173">
        <v>145</v>
      </c>
      <c r="T38" t="s" s="173">
        <v>385</v>
      </c>
      <c r="U38" s="175">
        <v>6</v>
      </c>
    </row>
    <row r="39" ht="13.75" customHeight="1">
      <c r="A39" s="175">
        <v>37</v>
      </c>
      <c r="B39" s="174"/>
      <c r="C39" t="s" s="173">
        <v>194</v>
      </c>
      <c r="D39" t="s" s="173">
        <v>106</v>
      </c>
      <c r="E39" t="s" s="173">
        <v>378</v>
      </c>
      <c r="F39" s="175">
        <v>6</v>
      </c>
      <c r="G39" s="174"/>
      <c r="H39" t="s" s="173">
        <v>195</v>
      </c>
      <c r="I39" t="s" s="173">
        <v>56</v>
      </c>
      <c r="J39" t="s" s="173">
        <v>380</v>
      </c>
      <c r="K39" s="175">
        <v>6</v>
      </c>
      <c r="L39" s="174"/>
      <c r="M39" t="s" s="173">
        <v>196</v>
      </c>
      <c r="N39" t="s" s="173">
        <v>117</v>
      </c>
      <c r="O39" t="s" s="173">
        <v>381</v>
      </c>
      <c r="P39" s="175">
        <v>6</v>
      </c>
      <c r="Q39" s="174"/>
      <c r="R39" t="s" s="173">
        <v>197</v>
      </c>
      <c r="S39" t="s" s="173">
        <v>29</v>
      </c>
      <c r="T39" t="s" s="173">
        <v>385</v>
      </c>
      <c r="U39" s="175">
        <v>6</v>
      </c>
    </row>
    <row r="40" ht="13.75" customHeight="1">
      <c r="A40" s="175">
        <v>38</v>
      </c>
      <c r="B40" s="174"/>
      <c r="C40" t="s" s="173">
        <v>198</v>
      </c>
      <c r="D40" t="s" s="173">
        <v>50</v>
      </c>
      <c r="E40" t="s" s="173">
        <v>378</v>
      </c>
      <c r="F40" s="175">
        <v>6</v>
      </c>
      <c r="G40" s="174"/>
      <c r="H40" t="s" s="173">
        <v>199</v>
      </c>
      <c r="I40" t="s" s="173">
        <v>125</v>
      </c>
      <c r="J40" t="s" s="173">
        <v>380</v>
      </c>
      <c r="K40" s="175">
        <v>6</v>
      </c>
      <c r="L40" s="174"/>
      <c r="M40" t="s" s="173">
        <v>200</v>
      </c>
      <c r="N40" t="s" s="173">
        <v>60</v>
      </c>
      <c r="O40" t="s" s="173">
        <v>381</v>
      </c>
      <c r="P40" s="175">
        <v>6</v>
      </c>
      <c r="Q40" s="174"/>
      <c r="R40" t="s" s="173">
        <v>201</v>
      </c>
      <c r="S40" t="s" s="173">
        <v>27</v>
      </c>
      <c r="T40" t="s" s="173">
        <v>385</v>
      </c>
      <c r="U40" s="175">
        <v>6</v>
      </c>
    </row>
    <row r="41" ht="13.75" customHeight="1">
      <c r="A41" s="175">
        <v>39</v>
      </c>
      <c r="B41" s="174"/>
      <c r="C41" t="s" s="173">
        <v>202</v>
      </c>
      <c r="D41" t="s" s="173">
        <v>39</v>
      </c>
      <c r="E41" t="s" s="173">
        <v>378</v>
      </c>
      <c r="F41" s="175">
        <v>6</v>
      </c>
      <c r="G41" s="174"/>
      <c r="H41" t="s" s="173">
        <v>203</v>
      </c>
      <c r="I41" t="s" s="173">
        <v>106</v>
      </c>
      <c r="J41" t="s" s="173">
        <v>380</v>
      </c>
      <c r="K41" s="175">
        <v>6</v>
      </c>
      <c r="L41" s="174"/>
      <c r="M41" t="s" s="173">
        <v>204</v>
      </c>
      <c r="N41" t="s" s="173">
        <v>127</v>
      </c>
      <c r="O41" t="s" s="173">
        <v>381</v>
      </c>
      <c r="P41" s="175">
        <v>6</v>
      </c>
      <c r="Q41" s="174"/>
      <c r="R41" t="s" s="173">
        <v>205</v>
      </c>
      <c r="S41" t="s" s="173">
        <v>877</v>
      </c>
      <c r="T41" t="s" s="173">
        <v>385</v>
      </c>
      <c r="U41" s="175">
        <v>6</v>
      </c>
    </row>
    <row r="42" ht="13.75" customHeight="1">
      <c r="A42" s="175">
        <v>40</v>
      </c>
      <c r="B42" s="174"/>
      <c r="C42" t="s" s="173">
        <v>206</v>
      </c>
      <c r="D42" t="s" s="173">
        <v>127</v>
      </c>
      <c r="E42" t="s" s="173">
        <v>378</v>
      </c>
      <c r="F42" s="175">
        <v>6</v>
      </c>
      <c r="G42" s="174"/>
      <c r="H42" t="s" s="173">
        <v>207</v>
      </c>
      <c r="I42" t="s" s="173">
        <v>44</v>
      </c>
      <c r="J42" t="s" s="173">
        <v>380</v>
      </c>
      <c r="K42" s="175">
        <v>6</v>
      </c>
      <c r="L42" s="174"/>
      <c r="M42" t="s" s="173">
        <v>208</v>
      </c>
      <c r="N42" t="s" s="173">
        <v>140</v>
      </c>
      <c r="O42" t="s" s="173">
        <v>381</v>
      </c>
      <c r="P42" s="175">
        <v>6</v>
      </c>
      <c r="Q42" s="174"/>
      <c r="R42" t="s" s="173">
        <v>209</v>
      </c>
      <c r="S42" t="s" s="173">
        <v>156</v>
      </c>
      <c r="T42" t="s" s="173">
        <v>385</v>
      </c>
      <c r="U42" s="175">
        <v>6</v>
      </c>
    </row>
    <row r="43" ht="13.75" customHeight="1">
      <c r="A43" s="175">
        <v>41</v>
      </c>
      <c r="B43" s="174"/>
      <c r="C43" s="174"/>
      <c r="D43" s="174"/>
      <c r="E43" s="174"/>
      <c r="F43" s="174"/>
      <c r="G43" s="174"/>
      <c r="H43" t="s" s="173">
        <v>210</v>
      </c>
      <c r="I43" t="s" s="173">
        <v>87</v>
      </c>
      <c r="J43" t="s" s="173">
        <v>380</v>
      </c>
      <c r="K43" s="175">
        <v>6</v>
      </c>
      <c r="L43" s="174"/>
      <c r="M43" t="s" s="173">
        <v>211</v>
      </c>
      <c r="N43" t="s" s="173">
        <v>53</v>
      </c>
      <c r="O43" t="s" s="173">
        <v>381</v>
      </c>
      <c r="P43" s="175">
        <v>6</v>
      </c>
      <c r="Q43" s="174"/>
      <c r="R43" t="s" s="173">
        <v>212</v>
      </c>
      <c r="S43" t="s" s="173">
        <v>127</v>
      </c>
      <c r="T43" t="s" s="173">
        <v>385</v>
      </c>
      <c r="U43" s="175">
        <v>6</v>
      </c>
    </row>
    <row r="44" ht="13.75" customHeight="1">
      <c r="A44" s="175">
        <v>42</v>
      </c>
      <c r="B44" s="174"/>
      <c r="C44" s="174"/>
      <c r="D44" s="174"/>
      <c r="E44" s="174"/>
      <c r="F44" s="174"/>
      <c r="G44" s="174"/>
      <c r="H44" t="s" s="173">
        <v>213</v>
      </c>
      <c r="I44" t="s" s="173">
        <v>127</v>
      </c>
      <c r="J44" t="s" s="173">
        <v>380</v>
      </c>
      <c r="K44" s="175">
        <v>6</v>
      </c>
      <c r="L44" s="174"/>
      <c r="M44" t="s" s="173">
        <v>214</v>
      </c>
      <c r="N44" t="s" s="173">
        <v>53</v>
      </c>
      <c r="O44" t="s" s="173">
        <v>381</v>
      </c>
      <c r="P44" s="175">
        <v>6</v>
      </c>
      <c r="Q44" s="174"/>
      <c r="R44" t="s" s="173">
        <v>215</v>
      </c>
      <c r="S44" t="s" s="173">
        <v>29</v>
      </c>
      <c r="T44" t="s" s="173">
        <v>385</v>
      </c>
      <c r="U44" s="175">
        <v>6</v>
      </c>
    </row>
    <row r="45" ht="13.75" customHeight="1">
      <c r="A45" s="175">
        <v>43</v>
      </c>
      <c r="B45" s="174"/>
      <c r="C45" s="174"/>
      <c r="D45" s="174"/>
      <c r="E45" s="174"/>
      <c r="F45" s="174"/>
      <c r="G45" s="174"/>
      <c r="H45" t="s" s="173">
        <v>216</v>
      </c>
      <c r="I45" t="s" s="173">
        <v>21</v>
      </c>
      <c r="J45" t="s" s="173">
        <v>380</v>
      </c>
      <c r="K45" s="175">
        <v>6</v>
      </c>
      <c r="L45" s="174"/>
      <c r="M45" t="s" s="173">
        <v>217</v>
      </c>
      <c r="N45" t="s" s="173">
        <v>89</v>
      </c>
      <c r="O45" t="s" s="173">
        <v>381</v>
      </c>
      <c r="P45" s="175">
        <v>6</v>
      </c>
      <c r="Q45" s="174"/>
      <c r="R45" t="s" s="173">
        <v>218</v>
      </c>
      <c r="S45" t="s" s="173">
        <v>56</v>
      </c>
      <c r="T45" t="s" s="173">
        <v>385</v>
      </c>
      <c r="U45" s="175">
        <v>6</v>
      </c>
    </row>
    <row r="46" ht="13.75" customHeight="1">
      <c r="A46" s="175">
        <v>44</v>
      </c>
      <c r="B46" s="174"/>
      <c r="C46" s="174"/>
      <c r="D46" s="174"/>
      <c r="E46" s="174"/>
      <c r="F46" s="174"/>
      <c r="G46" s="174"/>
      <c r="H46" t="s" s="173">
        <v>219</v>
      </c>
      <c r="I46" t="s" s="173">
        <v>25</v>
      </c>
      <c r="J46" t="s" s="173">
        <v>380</v>
      </c>
      <c r="K46" s="175">
        <v>6</v>
      </c>
      <c r="L46" s="174"/>
      <c r="M46" t="s" s="173">
        <v>220</v>
      </c>
      <c r="N46" t="s" s="173">
        <v>37</v>
      </c>
      <c r="O46" t="s" s="173">
        <v>381</v>
      </c>
      <c r="P46" s="175">
        <v>7</v>
      </c>
      <c r="Q46" s="174"/>
      <c r="R46" t="s" s="173">
        <v>221</v>
      </c>
      <c r="S46" t="s" s="173">
        <v>39</v>
      </c>
      <c r="T46" t="s" s="173">
        <v>385</v>
      </c>
      <c r="U46" s="175">
        <v>6</v>
      </c>
    </row>
    <row r="47" ht="13.75" customHeight="1">
      <c r="A47" s="175">
        <v>45</v>
      </c>
      <c r="B47" s="174"/>
      <c r="C47" s="174"/>
      <c r="D47" s="174"/>
      <c r="E47" s="174"/>
      <c r="F47" s="174"/>
      <c r="G47" s="174"/>
      <c r="H47" t="s" s="173">
        <v>222</v>
      </c>
      <c r="I47" t="s" s="173">
        <v>23</v>
      </c>
      <c r="J47" t="s" s="173">
        <v>380</v>
      </c>
      <c r="K47" s="175">
        <v>7</v>
      </c>
      <c r="L47" s="174"/>
      <c r="M47" t="s" s="173">
        <v>223</v>
      </c>
      <c r="N47" t="s" s="173">
        <v>27</v>
      </c>
      <c r="O47" t="s" s="173">
        <v>381</v>
      </c>
      <c r="P47" s="175">
        <v>7</v>
      </c>
      <c r="Q47" s="174"/>
      <c r="R47" t="s" s="173">
        <v>224</v>
      </c>
      <c r="S47" t="s" s="173">
        <v>125</v>
      </c>
      <c r="T47" t="s" s="173">
        <v>385</v>
      </c>
      <c r="U47" s="175">
        <v>6</v>
      </c>
    </row>
    <row r="48" ht="13.75" customHeight="1">
      <c r="A48" s="175">
        <v>46</v>
      </c>
      <c r="B48" s="174"/>
      <c r="C48" s="174"/>
      <c r="D48" s="174"/>
      <c r="E48" s="174"/>
      <c r="F48" s="174"/>
      <c r="G48" s="174"/>
      <c r="H48" t="s" s="173">
        <v>225</v>
      </c>
      <c r="I48" t="s" s="173">
        <v>72</v>
      </c>
      <c r="J48" t="s" s="173">
        <v>380</v>
      </c>
      <c r="K48" s="175">
        <v>7</v>
      </c>
      <c r="L48" s="174"/>
      <c r="M48" t="s" s="173">
        <v>226</v>
      </c>
      <c r="N48" t="s" s="173">
        <v>39</v>
      </c>
      <c r="O48" t="s" s="173">
        <v>381</v>
      </c>
      <c r="P48" s="175">
        <v>7</v>
      </c>
      <c r="Q48" s="174"/>
      <c r="R48" t="s" s="173">
        <v>227</v>
      </c>
      <c r="S48" t="s" s="173">
        <v>89</v>
      </c>
      <c r="T48" t="s" s="173">
        <v>385</v>
      </c>
      <c r="U48" s="175">
        <v>6</v>
      </c>
    </row>
    <row r="49" ht="13.75" customHeight="1">
      <c r="A49" s="175">
        <v>47</v>
      </c>
      <c r="B49" s="174"/>
      <c r="C49" s="174"/>
      <c r="D49" s="174"/>
      <c r="E49" s="174"/>
      <c r="F49" s="174"/>
      <c r="G49" s="174"/>
      <c r="H49" t="s" s="173">
        <v>228</v>
      </c>
      <c r="I49" t="s" s="173">
        <v>50</v>
      </c>
      <c r="J49" t="s" s="173">
        <v>380</v>
      </c>
      <c r="K49" s="175">
        <v>7</v>
      </c>
      <c r="L49" s="174"/>
      <c r="M49" t="s" s="173">
        <v>229</v>
      </c>
      <c r="N49" t="s" s="173">
        <v>25</v>
      </c>
      <c r="O49" t="s" s="173">
        <v>381</v>
      </c>
      <c r="P49" s="175">
        <v>7</v>
      </c>
      <c r="Q49" s="174"/>
      <c r="R49" t="s" s="173">
        <v>230</v>
      </c>
      <c r="S49" t="s" s="173">
        <v>37</v>
      </c>
      <c r="T49" t="s" s="173">
        <v>385</v>
      </c>
      <c r="U49" s="175">
        <v>6</v>
      </c>
    </row>
    <row r="50" ht="13.75" customHeight="1">
      <c r="A50" s="175">
        <v>48</v>
      </c>
      <c r="B50" s="174"/>
      <c r="C50" s="174"/>
      <c r="D50" s="174"/>
      <c r="E50" s="174"/>
      <c r="F50" s="174"/>
      <c r="G50" s="174"/>
      <c r="H50" t="s" s="173">
        <v>231</v>
      </c>
      <c r="I50" t="s" s="173">
        <v>41</v>
      </c>
      <c r="J50" t="s" s="173">
        <v>380</v>
      </c>
      <c r="K50" s="175">
        <v>7</v>
      </c>
      <c r="L50" s="174"/>
      <c r="M50" t="s" s="173">
        <v>232</v>
      </c>
      <c r="N50" t="s" s="173">
        <v>106</v>
      </c>
      <c r="O50" t="s" s="173">
        <v>381</v>
      </c>
      <c r="P50" s="175">
        <v>7</v>
      </c>
      <c r="Q50" s="174"/>
      <c r="R50" t="s" s="173">
        <v>233</v>
      </c>
      <c r="S50" t="s" s="173">
        <v>102</v>
      </c>
      <c r="T50" t="s" s="173">
        <v>385</v>
      </c>
      <c r="U50" s="175">
        <v>6</v>
      </c>
    </row>
    <row r="51" ht="13.75" customHeight="1">
      <c r="A51" s="175">
        <v>49</v>
      </c>
      <c r="B51" s="174"/>
      <c r="C51" s="174"/>
      <c r="D51" s="174"/>
      <c r="E51" s="174"/>
      <c r="F51" s="174"/>
      <c r="G51" s="174"/>
      <c r="H51" t="s" s="173">
        <v>234</v>
      </c>
      <c r="I51" t="s" s="173">
        <v>102</v>
      </c>
      <c r="J51" t="s" s="173">
        <v>380</v>
      </c>
      <c r="K51" s="175">
        <v>7</v>
      </c>
      <c r="L51" s="174"/>
      <c r="M51" t="s" s="173">
        <v>235</v>
      </c>
      <c r="N51" t="s" s="173">
        <v>33</v>
      </c>
      <c r="O51" t="s" s="173">
        <v>381</v>
      </c>
      <c r="P51" s="175">
        <v>7</v>
      </c>
      <c r="Q51" s="174"/>
      <c r="R51" t="s" s="173">
        <v>236</v>
      </c>
      <c r="S51" t="s" s="173">
        <v>60</v>
      </c>
      <c r="T51" t="s" s="173">
        <v>385</v>
      </c>
      <c r="U51" s="175">
        <v>6</v>
      </c>
    </row>
    <row r="52" ht="13.75" customHeight="1">
      <c r="A52" s="175">
        <v>50</v>
      </c>
      <c r="B52" s="174"/>
      <c r="C52" s="174"/>
      <c r="D52" s="174"/>
      <c r="E52" s="174"/>
      <c r="F52" s="174"/>
      <c r="G52" s="174"/>
      <c r="H52" t="s" s="173">
        <v>237</v>
      </c>
      <c r="I52" t="s" s="173">
        <v>140</v>
      </c>
      <c r="J52" t="s" s="173">
        <v>380</v>
      </c>
      <c r="K52" s="175">
        <v>7</v>
      </c>
      <c r="L52" s="174"/>
      <c r="M52" t="s" s="173">
        <v>238</v>
      </c>
      <c r="N52" t="s" s="173">
        <v>29</v>
      </c>
      <c r="O52" t="s" s="173">
        <v>381</v>
      </c>
      <c r="P52" s="175">
        <v>7</v>
      </c>
      <c r="Q52" s="174"/>
      <c r="R52" t="s" s="173">
        <v>239</v>
      </c>
      <c r="S52" t="s" s="173">
        <v>25</v>
      </c>
      <c r="T52" t="s" s="173">
        <v>385</v>
      </c>
      <c r="U52" s="175">
        <v>6</v>
      </c>
    </row>
    <row r="53" ht="13.75" customHeight="1">
      <c r="A53" s="175">
        <v>51</v>
      </c>
      <c r="B53" s="174"/>
      <c r="C53" s="174"/>
      <c r="D53" s="174"/>
      <c r="E53" s="174"/>
      <c r="F53" s="174"/>
      <c r="G53" s="174"/>
      <c r="H53" t="s" s="173">
        <v>240</v>
      </c>
      <c r="I53" t="s" s="173">
        <v>27</v>
      </c>
      <c r="J53" t="s" s="173">
        <v>380</v>
      </c>
      <c r="K53" s="175">
        <v>7</v>
      </c>
      <c r="L53" s="174"/>
      <c r="M53" t="s" s="173">
        <v>241</v>
      </c>
      <c r="N53" t="s" s="173">
        <v>27</v>
      </c>
      <c r="O53" t="s" s="173">
        <v>381</v>
      </c>
      <c r="P53" s="175">
        <v>7</v>
      </c>
      <c r="Q53" s="174"/>
      <c r="R53" s="174"/>
      <c r="S53" s="174"/>
      <c r="T53" s="174"/>
      <c r="U53" s="174"/>
    </row>
    <row r="54" ht="13.75" customHeight="1">
      <c r="A54" s="175">
        <v>52</v>
      </c>
      <c r="B54" s="174"/>
      <c r="C54" s="174"/>
      <c r="D54" s="174"/>
      <c r="E54" s="174"/>
      <c r="F54" s="174"/>
      <c r="G54" s="174"/>
      <c r="H54" t="s" s="173">
        <v>242</v>
      </c>
      <c r="I54" t="s" s="173">
        <v>39</v>
      </c>
      <c r="J54" t="s" s="173">
        <v>380</v>
      </c>
      <c r="K54" s="175">
        <v>7</v>
      </c>
      <c r="L54" s="174"/>
      <c r="M54" t="s" s="173">
        <v>243</v>
      </c>
      <c r="N54" t="s" s="173">
        <v>25</v>
      </c>
      <c r="O54" t="s" s="173">
        <v>381</v>
      </c>
      <c r="P54" s="175">
        <v>7</v>
      </c>
      <c r="Q54" s="174"/>
      <c r="R54" s="174"/>
      <c r="S54" s="174"/>
      <c r="T54" s="174"/>
      <c r="U54" s="174"/>
    </row>
    <row r="55" ht="13.75" customHeight="1">
      <c r="A55" s="175">
        <v>53</v>
      </c>
      <c r="B55" s="174"/>
      <c r="C55" s="174"/>
      <c r="D55" s="174"/>
      <c r="E55" s="174"/>
      <c r="F55" s="174"/>
      <c r="G55" s="174"/>
      <c r="H55" t="s" s="173">
        <v>244</v>
      </c>
      <c r="I55" t="s" s="173">
        <v>31</v>
      </c>
      <c r="J55" t="s" s="173">
        <v>380</v>
      </c>
      <c r="K55" s="175">
        <v>7</v>
      </c>
      <c r="L55" s="174"/>
      <c r="M55" t="s" s="173">
        <v>245</v>
      </c>
      <c r="N55" t="s" s="173">
        <v>53</v>
      </c>
      <c r="O55" t="s" s="173">
        <v>381</v>
      </c>
      <c r="P55" s="175">
        <v>7</v>
      </c>
      <c r="Q55" s="174"/>
      <c r="R55" s="174"/>
      <c r="S55" s="174"/>
      <c r="T55" s="174"/>
      <c r="U55" s="174"/>
    </row>
    <row r="56" ht="13.75" customHeight="1">
      <c r="A56" s="175">
        <v>54</v>
      </c>
      <c r="B56" s="174"/>
      <c r="C56" s="174"/>
      <c r="D56" s="174"/>
      <c r="E56" s="174"/>
      <c r="F56" s="174"/>
      <c r="G56" s="174"/>
      <c r="H56" t="s" s="173">
        <v>246</v>
      </c>
      <c r="I56" t="s" s="173">
        <v>23</v>
      </c>
      <c r="J56" t="s" s="173">
        <v>380</v>
      </c>
      <c r="K56" s="175">
        <v>7</v>
      </c>
      <c r="L56" s="174"/>
      <c r="M56" t="s" s="173">
        <v>247</v>
      </c>
      <c r="N56" t="s" s="173">
        <v>127</v>
      </c>
      <c r="O56" t="s" s="173">
        <v>381</v>
      </c>
      <c r="P56" s="175">
        <v>7</v>
      </c>
      <c r="Q56" s="174"/>
      <c r="R56" s="174"/>
      <c r="S56" s="174"/>
      <c r="T56" s="174"/>
      <c r="U56" s="174"/>
    </row>
    <row r="57" ht="13.75" customHeight="1">
      <c r="A57" s="175">
        <v>55</v>
      </c>
      <c r="B57" s="174"/>
      <c r="C57" s="174"/>
      <c r="D57" s="174"/>
      <c r="E57" s="174"/>
      <c r="F57" s="174"/>
      <c r="G57" s="174"/>
      <c r="H57" t="s" s="173">
        <v>248</v>
      </c>
      <c r="I57" t="s" s="173">
        <v>53</v>
      </c>
      <c r="J57" t="s" s="173">
        <v>380</v>
      </c>
      <c r="K57" s="175">
        <v>7</v>
      </c>
      <c r="L57" s="174"/>
      <c r="M57" t="s" s="173">
        <v>249</v>
      </c>
      <c r="N57" t="s" s="173">
        <v>106</v>
      </c>
      <c r="O57" t="s" s="173">
        <v>381</v>
      </c>
      <c r="P57" s="175">
        <v>7</v>
      </c>
      <c r="Q57" s="174"/>
      <c r="R57" s="174"/>
      <c r="S57" s="174"/>
      <c r="T57" s="174"/>
      <c r="U57" s="174"/>
    </row>
    <row r="58" ht="13.75" customHeight="1">
      <c r="A58" s="175">
        <v>56</v>
      </c>
      <c r="B58" s="174"/>
      <c r="C58" s="174"/>
      <c r="D58" s="174"/>
      <c r="E58" s="174"/>
      <c r="F58" s="174"/>
      <c r="G58" s="174"/>
      <c r="H58" t="s" s="173">
        <v>250</v>
      </c>
      <c r="I58" t="s" s="173">
        <v>89</v>
      </c>
      <c r="J58" t="s" s="173">
        <v>380</v>
      </c>
      <c r="K58" s="175">
        <v>7</v>
      </c>
      <c r="L58" s="174"/>
      <c r="M58" t="s" s="173">
        <v>251</v>
      </c>
      <c r="N58" t="s" s="173">
        <v>82</v>
      </c>
      <c r="O58" t="s" s="173">
        <v>381</v>
      </c>
      <c r="P58" s="175">
        <v>7</v>
      </c>
      <c r="Q58" s="174"/>
      <c r="R58" s="174"/>
      <c r="S58" s="174"/>
      <c r="T58" s="174"/>
      <c r="U58" s="174"/>
    </row>
    <row r="59" ht="13.75" customHeight="1">
      <c r="A59" s="175">
        <v>57</v>
      </c>
      <c r="B59" s="174"/>
      <c r="C59" s="174"/>
      <c r="D59" s="174"/>
      <c r="E59" s="174"/>
      <c r="F59" s="174"/>
      <c r="G59" s="174"/>
      <c r="H59" t="s" s="173">
        <v>252</v>
      </c>
      <c r="I59" t="s" s="173">
        <v>23</v>
      </c>
      <c r="J59" t="s" s="173">
        <v>380</v>
      </c>
      <c r="K59" s="175">
        <v>7</v>
      </c>
      <c r="L59" s="174"/>
      <c r="M59" t="s" s="173">
        <v>253</v>
      </c>
      <c r="N59" t="s" s="173">
        <v>27</v>
      </c>
      <c r="O59" t="s" s="173">
        <v>381</v>
      </c>
      <c r="P59" s="175">
        <v>8</v>
      </c>
      <c r="Q59" s="174"/>
      <c r="R59" s="174"/>
      <c r="S59" s="174"/>
      <c r="T59" s="174"/>
      <c r="U59" s="174"/>
    </row>
    <row r="60" ht="13.75" customHeight="1">
      <c r="A60" s="175">
        <v>58</v>
      </c>
      <c r="B60" s="174"/>
      <c r="C60" s="174"/>
      <c r="D60" s="174"/>
      <c r="E60" s="174"/>
      <c r="F60" s="174"/>
      <c r="G60" s="174"/>
      <c r="H60" t="s" s="173">
        <v>254</v>
      </c>
      <c r="I60" t="s" s="173">
        <v>37</v>
      </c>
      <c r="J60" t="s" s="173">
        <v>380</v>
      </c>
      <c r="K60" s="175">
        <v>7</v>
      </c>
      <c r="L60" s="174"/>
      <c r="M60" t="s" s="173">
        <v>255</v>
      </c>
      <c r="N60" t="s" s="173">
        <v>23</v>
      </c>
      <c r="O60" t="s" s="173">
        <v>381</v>
      </c>
      <c r="P60" s="175">
        <v>8</v>
      </c>
      <c r="Q60" s="174"/>
      <c r="R60" s="174"/>
      <c r="S60" s="174"/>
      <c r="T60" s="174"/>
      <c r="U60" s="174"/>
    </row>
    <row r="61" ht="13.75" customHeight="1">
      <c r="A61" s="175">
        <v>59</v>
      </c>
      <c r="B61" s="174"/>
      <c r="C61" s="174"/>
      <c r="D61" s="174"/>
      <c r="E61" s="174"/>
      <c r="F61" s="174"/>
      <c r="G61" s="174"/>
      <c r="H61" t="s" s="173">
        <v>256</v>
      </c>
      <c r="I61" t="s" s="173">
        <v>89</v>
      </c>
      <c r="J61" t="s" s="173">
        <v>380</v>
      </c>
      <c r="K61" s="175">
        <v>7</v>
      </c>
      <c r="L61" s="174"/>
      <c r="M61" t="s" s="173">
        <v>257</v>
      </c>
      <c r="N61" t="s" s="173">
        <v>97</v>
      </c>
      <c r="O61" t="s" s="173">
        <v>381</v>
      </c>
      <c r="P61" s="175">
        <v>8</v>
      </c>
      <c r="Q61" s="174"/>
      <c r="R61" s="174"/>
      <c r="S61" s="174"/>
      <c r="T61" s="174"/>
      <c r="U61" s="174"/>
    </row>
    <row r="62" ht="13.75" customHeight="1">
      <c r="A62" s="175">
        <v>60</v>
      </c>
      <c r="B62" s="174"/>
      <c r="C62" s="174"/>
      <c r="D62" s="174"/>
      <c r="E62" s="174"/>
      <c r="F62" s="174"/>
      <c r="G62" s="174"/>
      <c r="H62" t="s" s="173">
        <v>258</v>
      </c>
      <c r="I62" t="s" s="173">
        <v>82</v>
      </c>
      <c r="J62" t="s" s="173">
        <v>380</v>
      </c>
      <c r="K62" s="175">
        <v>7</v>
      </c>
      <c r="L62" s="174"/>
      <c r="M62" t="s" s="173">
        <v>259</v>
      </c>
      <c r="N62" t="s" s="173">
        <v>44</v>
      </c>
      <c r="O62" t="s" s="173">
        <v>381</v>
      </c>
      <c r="P62" s="175">
        <v>8</v>
      </c>
      <c r="Q62" s="174"/>
      <c r="R62" s="174"/>
      <c r="S62" s="174"/>
      <c r="T62" s="174"/>
      <c r="U62" s="174"/>
    </row>
    <row r="63" ht="13.75" customHeight="1">
      <c r="A63" s="175">
        <v>61</v>
      </c>
      <c r="B63" s="174"/>
      <c r="C63" s="174"/>
      <c r="D63" s="174"/>
      <c r="E63" s="174"/>
      <c r="F63" s="174"/>
      <c r="G63" s="174"/>
      <c r="H63" t="s" s="173">
        <v>260</v>
      </c>
      <c r="I63" t="s" s="173">
        <v>97</v>
      </c>
      <c r="J63" t="s" s="173">
        <v>380</v>
      </c>
      <c r="K63" s="175">
        <v>7</v>
      </c>
      <c r="L63" s="174"/>
      <c r="M63" t="s" s="173">
        <v>261</v>
      </c>
      <c r="N63" t="s" s="173">
        <v>876</v>
      </c>
      <c r="O63" t="s" s="173">
        <v>381</v>
      </c>
      <c r="P63" s="175">
        <v>8</v>
      </c>
      <c r="Q63" s="174"/>
      <c r="R63" s="174"/>
      <c r="S63" s="174"/>
      <c r="T63" s="174"/>
      <c r="U63" s="174"/>
    </row>
    <row r="64" ht="13.75" customHeight="1">
      <c r="A64" s="175">
        <v>62</v>
      </c>
      <c r="B64" s="174"/>
      <c r="C64" s="174"/>
      <c r="D64" s="174"/>
      <c r="E64" s="174"/>
      <c r="F64" s="174"/>
      <c r="G64" s="174"/>
      <c r="H64" t="s" s="173">
        <v>262</v>
      </c>
      <c r="I64" t="s" s="173">
        <v>140</v>
      </c>
      <c r="J64" t="s" s="173">
        <v>380</v>
      </c>
      <c r="K64" s="175">
        <v>7</v>
      </c>
      <c r="L64" s="174"/>
      <c r="M64" t="s" s="173">
        <v>263</v>
      </c>
      <c r="N64" t="s" s="173">
        <v>877</v>
      </c>
      <c r="O64" t="s" s="173">
        <v>381</v>
      </c>
      <c r="P64" s="175">
        <v>8</v>
      </c>
      <c r="Q64" s="174"/>
      <c r="R64" s="174"/>
      <c r="S64" s="174"/>
      <c r="T64" s="174"/>
      <c r="U64" s="174"/>
    </row>
    <row r="65" ht="13.75" customHeight="1">
      <c r="A65" s="175">
        <v>63</v>
      </c>
      <c r="B65" s="174"/>
      <c r="C65" s="174"/>
      <c r="D65" s="174"/>
      <c r="E65" s="174"/>
      <c r="F65" s="174"/>
      <c r="G65" s="174"/>
      <c r="H65" t="s" s="173">
        <v>264</v>
      </c>
      <c r="I65" t="s" s="173">
        <v>156</v>
      </c>
      <c r="J65" t="s" s="173">
        <v>380</v>
      </c>
      <c r="K65" s="175">
        <v>8</v>
      </c>
      <c r="L65" s="174"/>
      <c r="M65" t="s" s="173">
        <v>265</v>
      </c>
      <c r="N65" t="s" s="173">
        <v>87</v>
      </c>
      <c r="O65" t="s" s="173">
        <v>381</v>
      </c>
      <c r="P65" s="175">
        <v>8</v>
      </c>
      <c r="Q65" s="174"/>
      <c r="R65" s="174"/>
      <c r="S65" s="174"/>
      <c r="T65" s="174"/>
      <c r="U65" s="174"/>
    </row>
    <row r="66" ht="13.75" customHeight="1">
      <c r="A66" s="175">
        <v>64</v>
      </c>
      <c r="B66" s="174"/>
      <c r="C66" s="174"/>
      <c r="D66" s="174"/>
      <c r="E66" s="174"/>
      <c r="F66" s="174"/>
      <c r="G66" s="174"/>
      <c r="H66" t="s" s="173">
        <v>266</v>
      </c>
      <c r="I66" t="s" s="173">
        <v>19</v>
      </c>
      <c r="J66" t="s" s="173">
        <v>380</v>
      </c>
      <c r="K66" s="175">
        <v>8</v>
      </c>
      <c r="L66" s="174"/>
      <c r="M66" t="s" s="173">
        <v>267</v>
      </c>
      <c r="N66" t="s" s="173">
        <v>56</v>
      </c>
      <c r="O66" t="s" s="173">
        <v>381</v>
      </c>
      <c r="P66" s="175">
        <v>8</v>
      </c>
      <c r="Q66" s="174"/>
      <c r="R66" s="174"/>
      <c r="S66" s="174"/>
      <c r="T66" s="174"/>
      <c r="U66" s="174"/>
    </row>
    <row r="67" ht="13.75" customHeight="1">
      <c r="A67" s="175">
        <v>65</v>
      </c>
      <c r="B67" s="174"/>
      <c r="C67" s="174"/>
      <c r="D67" s="174"/>
      <c r="E67" s="174"/>
      <c r="F67" s="174"/>
      <c r="G67" s="174"/>
      <c r="H67" t="s" s="173">
        <v>268</v>
      </c>
      <c r="I67" t="s" s="173">
        <v>125</v>
      </c>
      <c r="J67" t="s" s="173">
        <v>380</v>
      </c>
      <c r="K67" s="175">
        <v>8</v>
      </c>
      <c r="L67" s="174"/>
      <c r="M67" t="s" s="173">
        <v>269</v>
      </c>
      <c r="N67" t="s" s="173">
        <v>53</v>
      </c>
      <c r="O67" t="s" s="173">
        <v>381</v>
      </c>
      <c r="P67" s="175">
        <v>8</v>
      </c>
      <c r="Q67" s="174"/>
      <c r="R67" s="174"/>
      <c r="S67" s="174"/>
      <c r="T67" s="174"/>
      <c r="U67" s="174"/>
    </row>
    <row r="68" ht="13.75" customHeight="1">
      <c r="A68" s="175">
        <v>66</v>
      </c>
      <c r="B68" s="174"/>
      <c r="C68" s="174"/>
      <c r="D68" s="174"/>
      <c r="E68" s="174"/>
      <c r="F68" s="174"/>
      <c r="G68" s="174"/>
      <c r="H68" t="s" s="173">
        <v>270</v>
      </c>
      <c r="I68" t="s" s="173">
        <v>876</v>
      </c>
      <c r="J68" t="s" s="173">
        <v>380</v>
      </c>
      <c r="K68" s="175">
        <v>8</v>
      </c>
      <c r="L68" s="174"/>
      <c r="M68" t="s" s="173">
        <v>271</v>
      </c>
      <c r="N68" t="s" s="173">
        <v>102</v>
      </c>
      <c r="O68" t="s" s="173">
        <v>381</v>
      </c>
      <c r="P68" s="175">
        <v>8</v>
      </c>
      <c r="Q68" s="174"/>
      <c r="R68" s="174"/>
      <c r="S68" s="174"/>
      <c r="T68" s="174"/>
      <c r="U68" s="174"/>
    </row>
    <row r="69" ht="13.75" customHeight="1">
      <c r="A69" s="175">
        <v>67</v>
      </c>
      <c r="B69" s="174"/>
      <c r="C69" s="174"/>
      <c r="D69" s="174"/>
      <c r="E69" s="174"/>
      <c r="F69" s="174"/>
      <c r="G69" s="174"/>
      <c r="H69" t="s" s="173">
        <v>272</v>
      </c>
      <c r="I69" t="s" s="173">
        <v>37</v>
      </c>
      <c r="J69" t="s" s="173">
        <v>380</v>
      </c>
      <c r="K69" s="175">
        <v>8</v>
      </c>
      <c r="L69" s="174"/>
      <c r="M69" t="s" s="173">
        <v>273</v>
      </c>
      <c r="N69" t="s" s="173">
        <v>50</v>
      </c>
      <c r="O69" t="s" s="173">
        <v>381</v>
      </c>
      <c r="P69" s="175">
        <v>8</v>
      </c>
      <c r="Q69" s="174"/>
      <c r="R69" s="174"/>
      <c r="S69" s="174"/>
      <c r="T69" s="174"/>
      <c r="U69" s="174"/>
    </row>
    <row r="70" ht="13.75" customHeight="1">
      <c r="A70" s="175">
        <v>68</v>
      </c>
      <c r="B70" s="174"/>
      <c r="C70" s="174"/>
      <c r="D70" s="174"/>
      <c r="E70" s="174"/>
      <c r="F70" s="174"/>
      <c r="G70" s="174"/>
      <c r="H70" t="s" s="173">
        <v>274</v>
      </c>
      <c r="I70" t="s" s="173">
        <v>60</v>
      </c>
      <c r="J70" t="s" s="173">
        <v>380</v>
      </c>
      <c r="K70" s="175">
        <v>8</v>
      </c>
      <c r="L70" s="174"/>
      <c r="M70" t="s" s="173">
        <v>275</v>
      </c>
      <c r="N70" t="s" s="173">
        <v>145</v>
      </c>
      <c r="O70" t="s" s="173">
        <v>381</v>
      </c>
      <c r="P70" s="175">
        <v>8</v>
      </c>
      <c r="Q70" s="174"/>
      <c r="R70" s="174"/>
      <c r="S70" s="174"/>
      <c r="T70" s="174"/>
      <c r="U70" s="174"/>
    </row>
    <row r="71" ht="13.75" customHeight="1">
      <c r="A71" s="175">
        <v>69</v>
      </c>
      <c r="B71" s="174"/>
      <c r="C71" s="174"/>
      <c r="D71" s="174"/>
      <c r="E71" s="174"/>
      <c r="F71" s="174"/>
      <c r="G71" s="174"/>
      <c r="H71" t="s" s="173">
        <v>276</v>
      </c>
      <c r="I71" t="s" s="173">
        <v>82</v>
      </c>
      <c r="J71" t="s" s="173">
        <v>380</v>
      </c>
      <c r="K71" s="175">
        <v>8</v>
      </c>
      <c r="L71" s="174"/>
      <c r="M71" t="s" s="173">
        <v>277</v>
      </c>
      <c r="N71" t="s" s="173">
        <v>156</v>
      </c>
      <c r="O71" t="s" s="173">
        <v>381</v>
      </c>
      <c r="P71" s="175">
        <v>8</v>
      </c>
      <c r="Q71" s="174"/>
      <c r="R71" s="174"/>
      <c r="S71" s="174"/>
      <c r="T71" s="174"/>
      <c r="U71" s="174"/>
    </row>
    <row r="72" ht="13.75" customHeight="1">
      <c r="A72" s="175">
        <v>70</v>
      </c>
      <c r="B72" s="174"/>
      <c r="C72" s="174"/>
      <c r="D72" s="174"/>
      <c r="E72" s="174"/>
      <c r="F72" s="174"/>
      <c r="G72" s="174"/>
      <c r="H72" t="s" s="173">
        <v>278</v>
      </c>
      <c r="I72" t="s" s="173">
        <v>156</v>
      </c>
      <c r="J72" t="s" s="173">
        <v>380</v>
      </c>
      <c r="K72" s="175">
        <v>8</v>
      </c>
      <c r="L72" s="174"/>
      <c r="M72" t="s" s="173">
        <v>279</v>
      </c>
      <c r="N72" t="s" s="173">
        <v>41</v>
      </c>
      <c r="O72" t="s" s="173">
        <v>381</v>
      </c>
      <c r="P72" s="175">
        <v>9</v>
      </c>
      <c r="Q72" s="174"/>
      <c r="R72" s="174"/>
      <c r="S72" s="174"/>
      <c r="T72" s="174"/>
      <c r="U72" s="174"/>
    </row>
    <row r="73" ht="13.75" customHeight="1">
      <c r="A73" s="175">
        <v>71</v>
      </c>
      <c r="B73" s="174"/>
      <c r="C73" s="174"/>
      <c r="D73" s="174"/>
      <c r="E73" s="174"/>
      <c r="F73" s="174"/>
      <c r="G73" s="174"/>
      <c r="H73" t="s" s="173">
        <v>280</v>
      </c>
      <c r="I73" t="s" s="173">
        <v>29</v>
      </c>
      <c r="J73" t="s" s="173">
        <v>380</v>
      </c>
      <c r="K73" s="175">
        <v>8</v>
      </c>
      <c r="L73" s="174"/>
      <c r="M73" t="s" s="173">
        <v>281</v>
      </c>
      <c r="N73" t="s" s="173">
        <v>41</v>
      </c>
      <c r="O73" t="s" s="173">
        <v>381</v>
      </c>
      <c r="P73" s="175">
        <v>9</v>
      </c>
      <c r="Q73" s="174"/>
      <c r="R73" s="174"/>
      <c r="S73" s="174"/>
      <c r="T73" s="174"/>
      <c r="U73" s="174"/>
    </row>
    <row r="74" ht="13.75" customHeight="1">
      <c r="A74" s="175">
        <v>72</v>
      </c>
      <c r="B74" s="174"/>
      <c r="C74" s="174"/>
      <c r="D74" s="174"/>
      <c r="E74" s="174"/>
      <c r="F74" s="174"/>
      <c r="G74" s="174"/>
      <c r="H74" t="s" s="173">
        <v>282</v>
      </c>
      <c r="I74" t="s" s="173">
        <v>19</v>
      </c>
      <c r="J74" t="s" s="173">
        <v>380</v>
      </c>
      <c r="K74" s="175">
        <v>8</v>
      </c>
      <c r="L74" s="174"/>
      <c r="M74" t="s" s="173">
        <v>283</v>
      </c>
      <c r="N74" t="s" s="173">
        <v>72</v>
      </c>
      <c r="O74" t="s" s="173">
        <v>381</v>
      </c>
      <c r="P74" s="175">
        <v>9</v>
      </c>
      <c r="Q74" s="174"/>
      <c r="R74" s="174"/>
      <c r="S74" s="174"/>
      <c r="T74" s="174"/>
      <c r="U74" s="174"/>
    </row>
    <row r="75" ht="13.75" customHeight="1">
      <c r="A75" s="175">
        <v>73</v>
      </c>
      <c r="B75" s="174"/>
      <c r="C75" s="174"/>
      <c r="D75" s="174"/>
      <c r="E75" s="174"/>
      <c r="F75" s="174"/>
      <c r="G75" s="174"/>
      <c r="H75" t="s" s="173">
        <v>284</v>
      </c>
      <c r="I75" t="s" s="173">
        <v>25</v>
      </c>
      <c r="J75" t="s" s="173">
        <v>380</v>
      </c>
      <c r="K75" s="175">
        <v>8</v>
      </c>
      <c r="L75" s="174"/>
      <c r="M75" t="s" s="173">
        <v>285</v>
      </c>
      <c r="N75" t="s" s="173">
        <v>877</v>
      </c>
      <c r="O75" t="s" s="173">
        <v>381</v>
      </c>
      <c r="P75" s="175">
        <v>9</v>
      </c>
      <c r="Q75" s="174"/>
      <c r="R75" s="174"/>
      <c r="S75" s="174"/>
      <c r="T75" s="174"/>
      <c r="U75" s="174"/>
    </row>
    <row r="76" ht="13.75" customHeight="1">
      <c r="A76" s="175">
        <v>74</v>
      </c>
      <c r="B76" s="174"/>
      <c r="C76" s="174"/>
      <c r="D76" s="174"/>
      <c r="E76" s="174"/>
      <c r="F76" s="174"/>
      <c r="G76" s="174"/>
      <c r="H76" t="s" s="173">
        <v>286</v>
      </c>
      <c r="I76" t="s" s="173">
        <v>127</v>
      </c>
      <c r="J76" t="s" s="173">
        <v>380</v>
      </c>
      <c r="K76" s="175">
        <v>8</v>
      </c>
      <c r="L76" s="174"/>
      <c r="M76" t="s" s="173">
        <v>287</v>
      </c>
      <c r="N76" t="s" s="173">
        <v>29</v>
      </c>
      <c r="O76" t="s" s="173">
        <v>381</v>
      </c>
      <c r="P76" s="175">
        <v>9</v>
      </c>
      <c r="Q76" s="174"/>
      <c r="R76" s="174"/>
      <c r="S76" s="174"/>
      <c r="T76" s="174"/>
      <c r="U76" s="174"/>
    </row>
    <row r="77" ht="13.75" customHeight="1">
      <c r="A77" s="175">
        <v>75</v>
      </c>
      <c r="B77" s="174"/>
      <c r="C77" s="174"/>
      <c r="D77" s="174"/>
      <c r="E77" s="174"/>
      <c r="F77" s="174"/>
      <c r="G77" s="174"/>
      <c r="H77" t="s" s="173">
        <v>288</v>
      </c>
      <c r="I77" t="s" s="173">
        <v>97</v>
      </c>
      <c r="J77" t="s" s="173">
        <v>380</v>
      </c>
      <c r="K77" s="175">
        <v>8</v>
      </c>
      <c r="L77" s="174"/>
      <c r="M77" t="s" s="173">
        <v>289</v>
      </c>
      <c r="N77" t="s" s="173">
        <v>102</v>
      </c>
      <c r="O77" t="s" s="173">
        <v>381</v>
      </c>
      <c r="P77" s="175">
        <v>9</v>
      </c>
      <c r="Q77" s="174"/>
      <c r="R77" s="174"/>
      <c r="S77" s="174"/>
      <c r="T77" s="174"/>
      <c r="U77" s="174"/>
    </row>
    <row r="78" ht="13.75" customHeight="1">
      <c r="A78" s="175">
        <v>76</v>
      </c>
      <c r="B78" s="174"/>
      <c r="C78" s="174"/>
      <c r="D78" s="174"/>
      <c r="E78" s="174"/>
      <c r="F78" s="174"/>
      <c r="G78" s="174"/>
      <c r="H78" t="s" s="173">
        <v>290</v>
      </c>
      <c r="I78" t="s" s="173">
        <v>35</v>
      </c>
      <c r="J78" t="s" s="173">
        <v>380</v>
      </c>
      <c r="K78" s="175">
        <v>8</v>
      </c>
      <c r="L78" s="174"/>
      <c r="M78" t="s" s="173">
        <v>291</v>
      </c>
      <c r="N78" t="s" s="173">
        <v>145</v>
      </c>
      <c r="O78" t="s" s="173">
        <v>381</v>
      </c>
      <c r="P78" s="175">
        <v>9</v>
      </c>
      <c r="Q78" s="174"/>
      <c r="R78" s="174"/>
      <c r="S78" s="174"/>
      <c r="T78" s="174"/>
      <c r="U78" s="174"/>
    </row>
    <row r="79" ht="13.75" customHeight="1">
      <c r="A79" s="175">
        <v>77</v>
      </c>
      <c r="B79" s="174"/>
      <c r="C79" s="174"/>
      <c r="D79" s="174"/>
      <c r="E79" s="174"/>
      <c r="F79" s="174"/>
      <c r="G79" s="174"/>
      <c r="H79" t="s" s="173">
        <v>292</v>
      </c>
      <c r="I79" t="s" s="173">
        <v>35</v>
      </c>
      <c r="J79" t="s" s="173">
        <v>380</v>
      </c>
      <c r="K79" s="175">
        <v>8</v>
      </c>
      <c r="L79" s="174"/>
      <c r="M79" t="s" s="173">
        <v>293</v>
      </c>
      <c r="N79" t="s" s="173">
        <v>23</v>
      </c>
      <c r="O79" t="s" s="173">
        <v>381</v>
      </c>
      <c r="P79" s="175">
        <v>9</v>
      </c>
      <c r="Q79" s="174"/>
      <c r="R79" s="174"/>
      <c r="S79" s="174"/>
      <c r="T79" s="174"/>
      <c r="U79" s="174"/>
    </row>
    <row r="80" ht="13.75" customHeight="1">
      <c r="A80" s="175">
        <v>78</v>
      </c>
      <c r="B80" s="174"/>
      <c r="C80" s="174"/>
      <c r="D80" s="174"/>
      <c r="E80" s="174"/>
      <c r="F80" s="174"/>
      <c r="G80" s="174"/>
      <c r="H80" t="s" s="173">
        <v>294</v>
      </c>
      <c r="I80" t="s" s="173">
        <v>60</v>
      </c>
      <c r="J80" t="s" s="173">
        <v>380</v>
      </c>
      <c r="K80" s="175">
        <v>8</v>
      </c>
      <c r="L80" s="174"/>
      <c r="M80" t="s" s="173">
        <v>295</v>
      </c>
      <c r="N80" t="s" s="173">
        <v>35</v>
      </c>
      <c r="O80" t="s" s="173">
        <v>381</v>
      </c>
      <c r="P80" s="175">
        <v>9</v>
      </c>
      <c r="Q80" s="174"/>
      <c r="R80" s="174"/>
      <c r="S80" s="174"/>
      <c r="T80" s="174"/>
      <c r="U80" s="174"/>
    </row>
    <row r="81" ht="13.75" customHeight="1">
      <c r="A81" s="175">
        <v>79</v>
      </c>
      <c r="B81" s="174"/>
      <c r="C81" s="174"/>
      <c r="D81" s="174"/>
      <c r="E81" s="174"/>
      <c r="F81" s="174"/>
      <c r="G81" s="174"/>
      <c r="H81" t="s" s="173">
        <v>296</v>
      </c>
      <c r="I81" t="s" s="173">
        <v>35</v>
      </c>
      <c r="J81" t="s" s="173">
        <v>380</v>
      </c>
      <c r="K81" s="175">
        <v>8</v>
      </c>
      <c r="L81" s="174"/>
      <c r="M81" t="s" s="173">
        <v>297</v>
      </c>
      <c r="N81" t="s" s="173">
        <v>140</v>
      </c>
      <c r="O81" t="s" s="173">
        <v>381</v>
      </c>
      <c r="P81" s="175">
        <v>9</v>
      </c>
      <c r="Q81" s="174"/>
      <c r="R81" s="174"/>
      <c r="S81" s="174"/>
      <c r="T81" s="174"/>
      <c r="U81" s="174"/>
    </row>
    <row r="82" ht="13.75" customHeight="1">
      <c r="A82" s="175">
        <v>80</v>
      </c>
      <c r="B82" s="174"/>
      <c r="C82" s="174"/>
      <c r="D82" s="174"/>
      <c r="E82" s="174"/>
      <c r="F82" s="174"/>
      <c r="G82" s="174"/>
      <c r="H82" t="s" s="173">
        <v>298</v>
      </c>
      <c r="I82" t="s" s="173">
        <v>72</v>
      </c>
      <c r="J82" t="s" s="173">
        <v>380</v>
      </c>
      <c r="K82" s="175">
        <v>8</v>
      </c>
      <c r="L82" s="174"/>
      <c r="M82" t="s" s="173">
        <v>299</v>
      </c>
      <c r="N82" t="s" s="173">
        <v>87</v>
      </c>
      <c r="O82" t="s" s="173">
        <v>381</v>
      </c>
      <c r="P82" s="175">
        <v>9</v>
      </c>
      <c r="Q82" s="174"/>
      <c r="R82" s="174"/>
      <c r="S82" s="174"/>
      <c r="T82" s="174"/>
      <c r="U82" s="174"/>
    </row>
    <row r="83" ht="13.75" customHeight="1">
      <c r="A83" s="175">
        <v>81</v>
      </c>
      <c r="B83" s="174"/>
      <c r="C83" s="174"/>
      <c r="D83" s="174"/>
      <c r="E83" s="174"/>
      <c r="F83" s="174"/>
      <c r="G83" s="174"/>
      <c r="H83" t="s" s="173">
        <v>300</v>
      </c>
      <c r="I83" t="s" s="173">
        <v>21</v>
      </c>
      <c r="J83" t="s" s="173">
        <v>380</v>
      </c>
      <c r="K83" s="175">
        <v>8</v>
      </c>
      <c r="L83" s="174"/>
      <c r="M83" t="s" s="173">
        <v>301</v>
      </c>
      <c r="N83" t="s" s="173">
        <v>140</v>
      </c>
      <c r="O83" t="s" s="173">
        <v>381</v>
      </c>
      <c r="P83" s="175">
        <v>9</v>
      </c>
      <c r="Q83" s="174"/>
      <c r="R83" s="174"/>
      <c r="S83" s="174"/>
      <c r="T83" s="174"/>
      <c r="U83" s="174"/>
    </row>
    <row r="84" ht="13.75" customHeight="1">
      <c r="A84" s="175">
        <v>82</v>
      </c>
      <c r="B84" s="174"/>
      <c r="C84" s="174"/>
      <c r="D84" s="174"/>
      <c r="E84" s="174"/>
      <c r="F84" s="174"/>
      <c r="G84" s="174"/>
      <c r="H84" t="s" s="173">
        <v>302</v>
      </c>
      <c r="I84" t="s" s="173">
        <v>87</v>
      </c>
      <c r="J84" t="s" s="173">
        <v>380</v>
      </c>
      <c r="K84" s="175">
        <v>8</v>
      </c>
      <c r="L84" s="174"/>
      <c r="M84" t="s" s="173">
        <v>303</v>
      </c>
      <c r="N84" t="s" s="173">
        <v>31</v>
      </c>
      <c r="O84" t="s" s="173">
        <v>381</v>
      </c>
      <c r="P84" s="175">
        <v>9</v>
      </c>
      <c r="Q84" s="174"/>
      <c r="R84" s="174"/>
      <c r="S84" s="174"/>
      <c r="T84" s="174"/>
      <c r="U84" s="174"/>
    </row>
    <row r="85" ht="13.75" customHeight="1">
      <c r="A85" s="175">
        <v>83</v>
      </c>
      <c r="B85" s="174"/>
      <c r="C85" s="174"/>
      <c r="D85" s="174"/>
      <c r="E85" s="174"/>
      <c r="F85" s="174"/>
      <c r="G85" s="174"/>
      <c r="H85" t="s" s="173">
        <v>304</v>
      </c>
      <c r="I85" t="s" s="173">
        <v>876</v>
      </c>
      <c r="J85" t="s" s="173">
        <v>380</v>
      </c>
      <c r="K85" s="175">
        <v>8</v>
      </c>
      <c r="L85" s="174"/>
      <c r="M85" t="s" s="173">
        <v>305</v>
      </c>
      <c r="N85" t="s" s="173">
        <v>125</v>
      </c>
      <c r="O85" t="s" s="173">
        <v>381</v>
      </c>
      <c r="P85" s="175">
        <v>9</v>
      </c>
      <c r="Q85" s="174"/>
      <c r="R85" s="174"/>
      <c r="S85" s="174"/>
      <c r="T85" s="174"/>
      <c r="U85" s="174"/>
    </row>
    <row r="86" ht="13.75" customHeight="1">
      <c r="A86" s="175">
        <v>84</v>
      </c>
      <c r="B86" s="174"/>
      <c r="C86" s="174"/>
      <c r="D86" s="174"/>
      <c r="E86" s="174"/>
      <c r="F86" s="174"/>
      <c r="G86" s="174"/>
      <c r="H86" t="s" s="173">
        <v>306</v>
      </c>
      <c r="I86" t="s" s="173">
        <v>145</v>
      </c>
      <c r="J86" t="s" s="173">
        <v>380</v>
      </c>
      <c r="K86" s="175">
        <v>8</v>
      </c>
      <c r="L86" s="174"/>
      <c r="M86" t="s" s="173">
        <v>307</v>
      </c>
      <c r="N86" t="s" s="173">
        <v>50</v>
      </c>
      <c r="O86" t="s" s="173">
        <v>381</v>
      </c>
      <c r="P86" s="175">
        <v>9</v>
      </c>
      <c r="Q86" s="174"/>
      <c r="R86" s="174"/>
      <c r="S86" s="174"/>
      <c r="T86" s="174"/>
      <c r="U86" s="174"/>
    </row>
    <row r="87" ht="13.75" customHeight="1">
      <c r="A87" s="175">
        <v>85</v>
      </c>
      <c r="B87" s="174"/>
      <c r="C87" s="174"/>
      <c r="D87" s="174"/>
      <c r="E87" s="174"/>
      <c r="F87" s="174"/>
      <c r="G87" s="174"/>
      <c r="H87" t="s" s="173">
        <v>308</v>
      </c>
      <c r="I87" t="s" s="173">
        <v>87</v>
      </c>
      <c r="J87" t="s" s="173">
        <v>380</v>
      </c>
      <c r="K87" s="175">
        <v>8</v>
      </c>
      <c r="L87" s="174"/>
      <c r="M87" t="s" s="173">
        <v>309</v>
      </c>
      <c r="N87" t="s" s="173">
        <v>156</v>
      </c>
      <c r="O87" t="s" s="173">
        <v>381</v>
      </c>
      <c r="P87" s="175">
        <v>9</v>
      </c>
      <c r="Q87" s="174"/>
      <c r="R87" s="174"/>
      <c r="S87" s="174"/>
      <c r="T87" s="174"/>
      <c r="U87" s="174"/>
    </row>
    <row r="88" ht="13.75" customHeight="1">
      <c r="A88" s="175">
        <v>86</v>
      </c>
      <c r="B88" s="174"/>
      <c r="C88" s="174"/>
      <c r="D88" s="174"/>
      <c r="E88" s="174"/>
      <c r="F88" s="174"/>
      <c r="G88" s="174"/>
      <c r="H88" t="s" s="173">
        <v>310</v>
      </c>
      <c r="I88" t="s" s="173">
        <v>25</v>
      </c>
      <c r="J88" t="s" s="173">
        <v>380</v>
      </c>
      <c r="K88" s="175">
        <v>8</v>
      </c>
      <c r="L88" s="174"/>
      <c r="M88" t="s" s="173">
        <v>311</v>
      </c>
      <c r="N88" t="s" s="173">
        <v>37</v>
      </c>
      <c r="O88" t="s" s="173">
        <v>381</v>
      </c>
      <c r="P88" s="175">
        <v>9</v>
      </c>
      <c r="Q88" s="174"/>
      <c r="R88" s="174"/>
      <c r="S88" s="174"/>
      <c r="T88" s="174"/>
      <c r="U88" s="174"/>
    </row>
    <row r="89" ht="13.75" customHeight="1">
      <c r="A89" s="175">
        <v>87</v>
      </c>
      <c r="B89" s="174"/>
      <c r="C89" s="174"/>
      <c r="D89" s="174"/>
      <c r="E89" s="174"/>
      <c r="F89" s="174"/>
      <c r="G89" s="174"/>
      <c r="H89" t="s" s="173">
        <v>312</v>
      </c>
      <c r="I89" t="s" s="173">
        <v>31</v>
      </c>
      <c r="J89" t="s" s="173">
        <v>380</v>
      </c>
      <c r="K89" s="175">
        <v>8</v>
      </c>
      <c r="L89" s="174"/>
      <c r="M89" t="s" s="173">
        <v>313</v>
      </c>
      <c r="N89" t="s" s="173">
        <v>125</v>
      </c>
      <c r="O89" t="s" s="173">
        <v>381</v>
      </c>
      <c r="P89" s="175">
        <v>10</v>
      </c>
      <c r="Q89" s="174"/>
      <c r="R89" s="174"/>
      <c r="S89" s="174"/>
      <c r="T89" s="174"/>
      <c r="U89" s="174"/>
    </row>
    <row r="90" ht="13.75" customHeight="1">
      <c r="A90" s="175">
        <v>88</v>
      </c>
      <c r="B90" s="174"/>
      <c r="C90" s="174"/>
      <c r="D90" s="174"/>
      <c r="E90" s="174"/>
      <c r="F90" s="174"/>
      <c r="G90" s="174"/>
      <c r="H90" t="s" s="173">
        <v>314</v>
      </c>
      <c r="I90" t="s" s="173">
        <v>53</v>
      </c>
      <c r="J90" t="s" s="173">
        <v>380</v>
      </c>
      <c r="K90" s="175">
        <v>8</v>
      </c>
      <c r="L90" s="174"/>
      <c r="M90" t="s" s="173">
        <v>315</v>
      </c>
      <c r="N90" t="s" s="173">
        <v>156</v>
      </c>
      <c r="O90" t="s" s="173">
        <v>381</v>
      </c>
      <c r="P90" s="175">
        <v>10</v>
      </c>
      <c r="Q90" s="174"/>
      <c r="R90" s="174"/>
      <c r="S90" s="174"/>
      <c r="T90" s="174"/>
      <c r="U90" s="174"/>
    </row>
    <row r="91" ht="13.75" customHeight="1">
      <c r="A91" s="175">
        <v>89</v>
      </c>
      <c r="B91" s="174"/>
      <c r="C91" s="174"/>
      <c r="D91" s="174"/>
      <c r="E91" s="174"/>
      <c r="F91" s="174"/>
      <c r="G91" s="174"/>
      <c r="H91" t="s" s="173">
        <v>316</v>
      </c>
      <c r="I91" t="s" s="173">
        <v>56</v>
      </c>
      <c r="J91" t="s" s="173">
        <v>380</v>
      </c>
      <c r="K91" s="175">
        <v>8</v>
      </c>
      <c r="L91" s="174"/>
      <c r="M91" t="s" s="173">
        <v>317</v>
      </c>
      <c r="N91" t="s" s="173">
        <v>117</v>
      </c>
      <c r="O91" t="s" s="173">
        <v>381</v>
      </c>
      <c r="P91" s="175">
        <v>10</v>
      </c>
      <c r="Q91" s="174"/>
      <c r="R91" s="174"/>
      <c r="S91" s="174"/>
      <c r="T91" s="174"/>
      <c r="U91" s="174"/>
    </row>
    <row r="92" ht="13.75" customHeight="1">
      <c r="A92" s="175">
        <v>90</v>
      </c>
      <c r="B92" s="174"/>
      <c r="C92" s="174"/>
      <c r="D92" s="174"/>
      <c r="E92" s="174"/>
      <c r="F92" s="174"/>
      <c r="G92" s="174"/>
      <c r="H92" t="s" s="173">
        <v>318</v>
      </c>
      <c r="I92" t="s" s="173">
        <v>878</v>
      </c>
      <c r="J92" t="s" s="173">
        <v>380</v>
      </c>
      <c r="K92" s="175">
        <v>8</v>
      </c>
      <c r="L92" s="174"/>
      <c r="M92" t="s" s="173">
        <v>319</v>
      </c>
      <c r="N92" t="s" s="173">
        <v>102</v>
      </c>
      <c r="O92" t="s" s="173">
        <v>381</v>
      </c>
      <c r="P92" s="175">
        <v>10</v>
      </c>
      <c r="Q92" s="174"/>
      <c r="R92" s="174"/>
      <c r="S92" s="174"/>
      <c r="T92" s="174"/>
      <c r="U92" s="174"/>
    </row>
    <row r="93" ht="13.75" customHeight="1">
      <c r="A93" s="175">
        <v>91</v>
      </c>
      <c r="B93" s="174"/>
      <c r="C93" s="174"/>
      <c r="D93" s="174"/>
      <c r="E93" s="174"/>
      <c r="F93" s="174"/>
      <c r="G93" s="174"/>
      <c r="H93" t="s" s="173">
        <v>320</v>
      </c>
      <c r="I93" t="s" s="173">
        <v>23</v>
      </c>
      <c r="J93" t="s" s="173">
        <v>380</v>
      </c>
      <c r="K93" s="175">
        <v>8</v>
      </c>
      <c r="L93" s="174"/>
      <c r="M93" t="s" s="173">
        <v>321</v>
      </c>
      <c r="N93" t="s" s="173">
        <v>102</v>
      </c>
      <c r="O93" t="s" s="173">
        <v>381</v>
      </c>
      <c r="P93" s="175">
        <v>10</v>
      </c>
      <c r="Q93" s="174"/>
      <c r="R93" s="174"/>
      <c r="S93" s="174"/>
      <c r="T93" s="174"/>
      <c r="U93" s="174"/>
    </row>
    <row r="94" ht="13.75" customHeight="1">
      <c r="A94" s="175">
        <v>92</v>
      </c>
      <c r="B94" s="174"/>
      <c r="C94" s="174"/>
      <c r="D94" s="174"/>
      <c r="E94" s="174"/>
      <c r="F94" s="174"/>
      <c r="G94" s="174"/>
      <c r="H94" t="s" s="173">
        <v>322</v>
      </c>
      <c r="I94" t="s" s="173">
        <v>41</v>
      </c>
      <c r="J94" t="s" s="173">
        <v>380</v>
      </c>
      <c r="K94" s="175">
        <v>8</v>
      </c>
      <c r="L94" s="174"/>
      <c r="M94" t="s" s="173">
        <v>323</v>
      </c>
      <c r="N94" t="s" s="173">
        <v>102</v>
      </c>
      <c r="O94" t="s" s="173">
        <v>381</v>
      </c>
      <c r="P94" s="175">
        <v>10</v>
      </c>
      <c r="Q94" s="174"/>
      <c r="R94" s="174"/>
      <c r="S94" s="174"/>
      <c r="T94" s="174"/>
      <c r="U94" s="174"/>
    </row>
    <row r="95" ht="13.75" customHeight="1">
      <c r="A95" s="175">
        <v>93</v>
      </c>
      <c r="B95" s="174"/>
      <c r="C95" s="174"/>
      <c r="D95" s="174"/>
      <c r="E95" s="174"/>
      <c r="F95" s="174"/>
      <c r="G95" s="174"/>
      <c r="H95" t="s" s="173">
        <v>324</v>
      </c>
      <c r="I95" t="s" s="173">
        <v>37</v>
      </c>
      <c r="J95" t="s" s="173">
        <v>380</v>
      </c>
      <c r="K95" s="175">
        <v>8</v>
      </c>
      <c r="L95" s="174"/>
      <c r="M95" t="s" s="173">
        <v>325</v>
      </c>
      <c r="N95" t="s" s="173">
        <v>877</v>
      </c>
      <c r="O95" t="s" s="173">
        <v>381</v>
      </c>
      <c r="P95" s="175">
        <v>10</v>
      </c>
      <c r="Q95" s="174"/>
      <c r="R95" s="174"/>
      <c r="S95" s="174"/>
      <c r="T95" s="174"/>
      <c r="U95" s="174"/>
    </row>
    <row r="96" ht="13.75" customHeight="1">
      <c r="A96" s="175">
        <v>94</v>
      </c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t="s" s="173">
        <v>326</v>
      </c>
      <c r="N96" t="s" s="173">
        <v>127</v>
      </c>
      <c r="O96" t="s" s="173">
        <v>381</v>
      </c>
      <c r="P96" s="175">
        <v>10</v>
      </c>
      <c r="Q96" s="174"/>
      <c r="R96" s="174"/>
      <c r="S96" s="174"/>
      <c r="T96" s="174"/>
      <c r="U96" s="174"/>
    </row>
    <row r="97" ht="13.75" customHeight="1">
      <c r="A97" s="175">
        <v>95</v>
      </c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t="s" s="173">
        <v>327</v>
      </c>
      <c r="N97" t="s" s="173">
        <v>19</v>
      </c>
      <c r="O97" t="s" s="173">
        <v>381</v>
      </c>
      <c r="P97" s="175">
        <v>10</v>
      </c>
      <c r="Q97" s="174"/>
      <c r="R97" s="174"/>
      <c r="S97" s="174"/>
      <c r="T97" s="174"/>
      <c r="U97" s="174"/>
    </row>
    <row r="98" ht="13.75" customHeight="1">
      <c r="A98" s="175">
        <v>96</v>
      </c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t="s" s="173">
        <v>328</v>
      </c>
      <c r="N98" t="s" s="173">
        <v>39</v>
      </c>
      <c r="O98" t="s" s="173">
        <v>381</v>
      </c>
      <c r="P98" s="175">
        <v>10</v>
      </c>
      <c r="Q98" s="174"/>
      <c r="R98" s="174"/>
      <c r="S98" s="174"/>
      <c r="T98" s="174"/>
      <c r="U98" s="174"/>
    </row>
    <row r="99" ht="13.75" customHeight="1">
      <c r="A99" s="175">
        <v>97</v>
      </c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t="s" s="173">
        <v>329</v>
      </c>
      <c r="N99" t="s" s="173">
        <v>877</v>
      </c>
      <c r="O99" t="s" s="173">
        <v>381</v>
      </c>
      <c r="P99" s="175">
        <v>10</v>
      </c>
      <c r="Q99" s="174"/>
      <c r="R99" s="174"/>
      <c r="S99" s="174"/>
      <c r="T99" s="174"/>
      <c r="U99" s="174"/>
    </row>
    <row r="100" ht="13.75" customHeight="1">
      <c r="A100" s="175">
        <v>98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t="s" s="173">
        <v>330</v>
      </c>
      <c r="N100" t="s" s="173">
        <v>56</v>
      </c>
      <c r="O100" t="s" s="173">
        <v>381</v>
      </c>
      <c r="P100" s="175">
        <v>10</v>
      </c>
      <c r="Q100" s="174"/>
      <c r="R100" s="174"/>
      <c r="S100" s="174"/>
      <c r="T100" s="174"/>
      <c r="U100" s="174"/>
    </row>
    <row r="101" ht="13.75" customHeight="1">
      <c r="A101" s="175">
        <v>99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t="s" s="173">
        <v>331</v>
      </c>
      <c r="N101" t="s" s="173">
        <v>21</v>
      </c>
      <c r="O101" t="s" s="173">
        <v>381</v>
      </c>
      <c r="P101" s="175">
        <v>10</v>
      </c>
      <c r="Q101" s="174"/>
      <c r="R101" s="174"/>
      <c r="S101" s="174"/>
      <c r="T101" s="174"/>
      <c r="U101" s="174"/>
    </row>
    <row r="102" ht="13.75" customHeight="1">
      <c r="A102" s="175">
        <v>100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t="s" s="173">
        <v>332</v>
      </c>
      <c r="N102" t="s" s="173">
        <v>82</v>
      </c>
      <c r="O102" t="s" s="173">
        <v>381</v>
      </c>
      <c r="P102" s="175">
        <v>10</v>
      </c>
      <c r="Q102" s="174"/>
      <c r="R102" s="174"/>
      <c r="S102" s="174"/>
      <c r="T102" s="174"/>
      <c r="U102" s="174"/>
    </row>
    <row r="103" ht="13.75" customHeight="1">
      <c r="A103" s="175">
        <v>101</v>
      </c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t="s" s="173">
        <v>333</v>
      </c>
      <c r="N103" t="s" s="173">
        <v>127</v>
      </c>
      <c r="O103" t="s" s="173">
        <v>381</v>
      </c>
      <c r="P103" s="175">
        <v>10</v>
      </c>
      <c r="Q103" s="174"/>
      <c r="R103" s="174"/>
      <c r="S103" s="174"/>
      <c r="T103" s="174"/>
      <c r="U103" s="174"/>
    </row>
    <row r="104" ht="13.75" customHeight="1">
      <c r="A104" s="175">
        <v>102</v>
      </c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t="s" s="173">
        <v>334</v>
      </c>
      <c r="N104" t="s" s="173">
        <v>44</v>
      </c>
      <c r="O104" t="s" s="173">
        <v>381</v>
      </c>
      <c r="P104" s="175">
        <v>10</v>
      </c>
      <c r="Q104" s="174"/>
      <c r="R104" s="174"/>
      <c r="S104" s="174"/>
      <c r="T104" s="174"/>
      <c r="U104" s="174"/>
    </row>
    <row r="105" ht="13.75" customHeight="1">
      <c r="A105" s="175">
        <v>103</v>
      </c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t="s" s="173">
        <v>335</v>
      </c>
      <c r="N105" t="s" s="173">
        <v>33</v>
      </c>
      <c r="O105" t="s" s="173">
        <v>381</v>
      </c>
      <c r="P105" s="175">
        <v>10</v>
      </c>
      <c r="Q105" s="174"/>
      <c r="R105" s="174"/>
      <c r="S105" s="174"/>
      <c r="T105" s="174"/>
      <c r="U105" s="174"/>
    </row>
    <row r="106" ht="13.75" customHeight="1">
      <c r="A106" s="175">
        <v>104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t="s" s="173">
        <v>336</v>
      </c>
      <c r="N106" t="s" s="173">
        <v>35</v>
      </c>
      <c r="O106" t="s" s="173">
        <v>381</v>
      </c>
      <c r="P106" s="175">
        <v>10</v>
      </c>
      <c r="Q106" s="174"/>
      <c r="R106" s="174"/>
      <c r="S106" s="174"/>
      <c r="T106" s="174"/>
      <c r="U106" s="174"/>
    </row>
    <row r="107" ht="13.75" customHeight="1">
      <c r="A107" s="175">
        <v>105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t="s" s="173">
        <v>337</v>
      </c>
      <c r="N107" t="s" s="173">
        <v>140</v>
      </c>
      <c r="O107" t="s" s="173">
        <v>381</v>
      </c>
      <c r="P107" s="175">
        <v>10</v>
      </c>
      <c r="Q107" s="174"/>
      <c r="R107" s="174"/>
      <c r="S107" s="174"/>
      <c r="T107" s="174"/>
      <c r="U107" s="174"/>
    </row>
    <row r="108" ht="13.75" customHeight="1">
      <c r="A108" s="175">
        <v>106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t="s" s="173">
        <v>338</v>
      </c>
      <c r="N108" t="s" s="173">
        <v>145</v>
      </c>
      <c r="O108" t="s" s="173">
        <v>381</v>
      </c>
      <c r="P108" s="175">
        <v>10</v>
      </c>
      <c r="Q108" s="174"/>
      <c r="R108" s="174"/>
      <c r="S108" s="174"/>
      <c r="T108" s="174"/>
      <c r="U108" s="174"/>
    </row>
    <row r="109" ht="13.75" customHeight="1">
      <c r="A109" s="175">
        <v>107</v>
      </c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t="s" s="173">
        <v>339</v>
      </c>
      <c r="N109" t="s" s="173">
        <v>25</v>
      </c>
      <c r="O109" t="s" s="173">
        <v>381</v>
      </c>
      <c r="P109" s="175">
        <v>10</v>
      </c>
      <c r="Q109" s="174"/>
      <c r="R109" s="174"/>
      <c r="S109" s="174"/>
      <c r="T109" s="174"/>
      <c r="U109" s="174"/>
    </row>
    <row r="110" ht="13.75" customHeight="1">
      <c r="A110" s="175">
        <v>108</v>
      </c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t="s" s="173">
        <v>340</v>
      </c>
      <c r="N110" t="s" s="173">
        <v>127</v>
      </c>
      <c r="O110" t="s" s="173">
        <v>381</v>
      </c>
      <c r="P110" s="175">
        <v>10</v>
      </c>
      <c r="Q110" s="174"/>
      <c r="R110" s="174"/>
      <c r="S110" s="174"/>
      <c r="T110" s="174"/>
      <c r="U110" s="174"/>
    </row>
    <row r="111" ht="13.75" customHeight="1">
      <c r="A111" s="175">
        <v>109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t="s" s="173">
        <v>341</v>
      </c>
      <c r="N111" t="s" s="173">
        <v>102</v>
      </c>
      <c r="O111" t="s" s="173">
        <v>381</v>
      </c>
      <c r="P111" s="175">
        <v>10</v>
      </c>
      <c r="Q111" s="174"/>
      <c r="R111" s="174"/>
      <c r="S111" s="174"/>
      <c r="T111" s="174"/>
      <c r="U111" s="174"/>
    </row>
    <row r="112" ht="13.75" customHeight="1">
      <c r="A112" s="175">
        <v>110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t="s" s="173">
        <v>342</v>
      </c>
      <c r="N112" t="s" s="173">
        <v>97</v>
      </c>
      <c r="O112" t="s" s="173">
        <v>381</v>
      </c>
      <c r="P112" s="175">
        <v>10</v>
      </c>
      <c r="Q112" s="174"/>
      <c r="R112" s="174"/>
      <c r="S112" s="174"/>
      <c r="T112" s="174"/>
      <c r="U112" s="174"/>
    </row>
    <row r="113" ht="13.75" customHeight="1">
      <c r="A113" s="175">
        <v>111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t="s" s="173">
        <v>343</v>
      </c>
      <c r="N113" t="s" s="173">
        <v>21</v>
      </c>
      <c r="O113" t="s" s="173">
        <v>381</v>
      </c>
      <c r="P113" s="175">
        <v>10</v>
      </c>
      <c r="Q113" s="174"/>
      <c r="R113" s="174"/>
      <c r="S113" s="174"/>
      <c r="T113" s="174"/>
      <c r="U113" s="174"/>
    </row>
    <row r="114" ht="13.75" customHeight="1">
      <c r="A114" s="175">
        <v>112</v>
      </c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t="s" s="173">
        <v>344</v>
      </c>
      <c r="N114" t="s" s="173">
        <v>125</v>
      </c>
      <c r="O114" t="s" s="173">
        <v>381</v>
      </c>
      <c r="P114" s="175">
        <v>10</v>
      </c>
      <c r="Q114" s="174"/>
      <c r="R114" s="174"/>
      <c r="S114" s="174"/>
      <c r="T114" s="174"/>
      <c r="U114" s="174"/>
    </row>
    <row r="115" ht="13.75" customHeight="1">
      <c r="A115" s="175">
        <v>113</v>
      </c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t="s" s="173">
        <v>345</v>
      </c>
      <c r="N115" t="s" s="173">
        <v>72</v>
      </c>
      <c r="O115" t="s" s="173">
        <v>381</v>
      </c>
      <c r="P115" s="175">
        <v>10</v>
      </c>
      <c r="Q115" s="174"/>
      <c r="R115" s="174"/>
      <c r="S115" s="174"/>
      <c r="T115" s="174"/>
      <c r="U115" s="174"/>
    </row>
    <row r="116" ht="13.75" customHeight="1">
      <c r="A116" s="175">
        <v>114</v>
      </c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t="s" s="173">
        <v>346</v>
      </c>
      <c r="N116" t="s" s="173">
        <v>97</v>
      </c>
      <c r="O116" t="s" s="173">
        <v>381</v>
      </c>
      <c r="P116" s="175">
        <v>10</v>
      </c>
      <c r="Q116" s="174"/>
      <c r="R116" s="174"/>
      <c r="S116" s="174"/>
      <c r="T116" s="174"/>
      <c r="U116" s="174"/>
    </row>
    <row r="117" ht="13.75" customHeight="1">
      <c r="A117" s="175">
        <v>115</v>
      </c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t="s" s="173">
        <v>347</v>
      </c>
      <c r="N117" t="s" s="173">
        <v>31</v>
      </c>
      <c r="O117" t="s" s="173">
        <v>381</v>
      </c>
      <c r="P117" s="175">
        <v>10</v>
      </c>
      <c r="Q117" s="174"/>
      <c r="R117" s="174"/>
      <c r="S117" s="174"/>
      <c r="T117" s="174"/>
      <c r="U117" s="174"/>
    </row>
    <row r="118" ht="13.75" customHeight="1">
      <c r="A118" s="175">
        <v>116</v>
      </c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t="s" s="173">
        <v>348</v>
      </c>
      <c r="N118" t="s" s="173">
        <v>87</v>
      </c>
      <c r="O118" t="s" s="173">
        <v>381</v>
      </c>
      <c r="P118" s="175">
        <v>10</v>
      </c>
      <c r="Q118" s="174"/>
      <c r="R118" s="174"/>
      <c r="S118" s="174"/>
      <c r="T118" s="174"/>
      <c r="U118" s="174"/>
    </row>
    <row r="119" ht="13.75" customHeight="1">
      <c r="A119" s="175">
        <v>117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t="s" s="173">
        <v>349</v>
      </c>
      <c r="N119" t="s" s="173">
        <v>41</v>
      </c>
      <c r="O119" t="s" s="173">
        <v>381</v>
      </c>
      <c r="P119" s="175">
        <v>10</v>
      </c>
      <c r="Q119" s="174"/>
      <c r="R119" s="174"/>
      <c r="S119" s="174"/>
      <c r="T119" s="174"/>
      <c r="U119" s="174"/>
    </row>
    <row r="120" ht="13.75" customHeight="1">
      <c r="A120" s="175">
        <v>118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t="s" s="173">
        <v>350</v>
      </c>
      <c r="N120" t="s" s="173">
        <v>37</v>
      </c>
      <c r="O120" t="s" s="173">
        <v>381</v>
      </c>
      <c r="P120" s="175">
        <v>10</v>
      </c>
      <c r="Q120" s="174"/>
      <c r="R120" s="174"/>
      <c r="S120" s="174"/>
      <c r="T120" s="174"/>
      <c r="U120" s="174"/>
    </row>
    <row r="121" ht="13.75" customHeight="1">
      <c r="A121" s="175">
        <v>119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t="s" s="173">
        <v>351</v>
      </c>
      <c r="N121" t="s" s="173">
        <v>35</v>
      </c>
      <c r="O121" t="s" s="173">
        <v>381</v>
      </c>
      <c r="P121" s="175">
        <v>10</v>
      </c>
      <c r="Q121" s="174"/>
      <c r="R121" s="174"/>
      <c r="S121" s="174"/>
      <c r="T121" s="174"/>
      <c r="U121" s="174"/>
    </row>
    <row r="122" ht="13.75" customHeight="1">
      <c r="A122" s="175">
        <v>120</v>
      </c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t="s" s="173">
        <v>352</v>
      </c>
      <c r="N122" t="s" s="173">
        <v>106</v>
      </c>
      <c r="O122" t="s" s="173">
        <v>381</v>
      </c>
      <c r="P122" s="175">
        <v>10</v>
      </c>
      <c r="Q122" s="174"/>
      <c r="R122" s="174"/>
      <c r="S122" s="174"/>
      <c r="T122" s="174"/>
      <c r="U122" s="174"/>
    </row>
    <row r="123" ht="13.75" customHeight="1">
      <c r="A123" s="175">
        <v>121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t="s" s="173">
        <v>353</v>
      </c>
      <c r="N123" t="s" s="173">
        <v>117</v>
      </c>
      <c r="O123" t="s" s="173">
        <v>381</v>
      </c>
      <c r="P123" s="175">
        <v>10</v>
      </c>
      <c r="Q123" s="174"/>
      <c r="R123" s="174"/>
      <c r="S123" s="174"/>
      <c r="T123" s="174"/>
      <c r="U123" s="174"/>
    </row>
    <row r="124" ht="13.75" customHeight="1">
      <c r="A124" s="175">
        <v>122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t="s" s="173">
        <v>354</v>
      </c>
      <c r="N124" t="s" s="173">
        <v>56</v>
      </c>
      <c r="O124" t="s" s="173">
        <v>381</v>
      </c>
      <c r="P124" s="175">
        <v>10</v>
      </c>
      <c r="Q124" s="174"/>
      <c r="R124" s="174"/>
      <c r="S124" s="174"/>
      <c r="T124" s="174"/>
      <c r="U124" s="174"/>
    </row>
    <row r="125" ht="13.75" customHeight="1">
      <c r="A125" s="175">
        <v>123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t="s" s="173">
        <v>355</v>
      </c>
      <c r="N125" t="s" s="173">
        <v>27</v>
      </c>
      <c r="O125" t="s" s="173">
        <v>381</v>
      </c>
      <c r="P125" s="175">
        <v>10</v>
      </c>
      <c r="Q125" s="174"/>
      <c r="R125" s="174"/>
      <c r="S125" s="174"/>
      <c r="T125" s="174"/>
      <c r="U125" s="174"/>
    </row>
    <row r="126" ht="13.75" customHeight="1">
      <c r="A126" s="175">
        <v>124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t="s" s="173">
        <v>356</v>
      </c>
      <c r="N126" t="s" s="173">
        <v>60</v>
      </c>
      <c r="O126" t="s" s="173">
        <v>381</v>
      </c>
      <c r="P126" s="175">
        <v>10</v>
      </c>
      <c r="Q126" s="174"/>
      <c r="R126" s="174"/>
      <c r="S126" s="174"/>
      <c r="T126" s="174"/>
      <c r="U126" s="174"/>
    </row>
    <row r="127" ht="13.75" customHeight="1">
      <c r="A127" s="175">
        <v>125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t="s" s="173">
        <v>357</v>
      </c>
      <c r="N127" t="s" s="173">
        <v>25</v>
      </c>
      <c r="O127" t="s" s="173">
        <v>381</v>
      </c>
      <c r="P127" s="175">
        <v>10</v>
      </c>
      <c r="Q127" s="174"/>
      <c r="R127" s="174"/>
      <c r="S127" s="174"/>
      <c r="T127" s="174"/>
      <c r="U127" s="174"/>
    </row>
    <row r="128" ht="13.75" customHeight="1">
      <c r="A128" s="175">
        <v>126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</row>
    <row r="129" ht="13.75" customHeight="1">
      <c r="A129" s="175">
        <v>127</v>
      </c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</row>
    <row r="130" ht="13.75" customHeight="1">
      <c r="A130" s="175">
        <v>128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</row>
    <row r="131" ht="13.75" customHeight="1">
      <c r="A131" s="175">
        <v>129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</row>
    <row r="132" ht="13.75" customHeight="1">
      <c r="A132" s="175">
        <v>130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</row>
    <row r="133" ht="13.75" customHeight="1">
      <c r="A133" s="175">
        <v>131</v>
      </c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</row>
    <row r="134" ht="13.75" customHeight="1">
      <c r="A134" s="175">
        <v>132</v>
      </c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</row>
    <row r="135" ht="13.75" customHeight="1">
      <c r="A135" s="175">
        <v>133</v>
      </c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</row>
    <row r="136" ht="13.75" customHeight="1">
      <c r="A136" s="175">
        <v>134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</row>
    <row r="137" ht="13.75" customHeight="1">
      <c r="A137" s="175">
        <v>135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</row>
    <row r="138" ht="13.75" customHeight="1">
      <c r="A138" s="175">
        <v>136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</row>
    <row r="139" ht="13.75" customHeight="1">
      <c r="A139" s="175">
        <v>137</v>
      </c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</row>
    <row r="140" ht="13.75" customHeight="1">
      <c r="A140" s="175">
        <v>138</v>
      </c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</row>
    <row r="141" ht="13.75" customHeight="1">
      <c r="A141" s="175">
        <v>139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</row>
    <row r="142" ht="13.75" customHeight="1">
      <c r="A142" s="175">
        <v>140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</row>
    <row r="143" ht="13.75" customHeight="1">
      <c r="A143" s="175">
        <v>141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</row>
    <row r="144" ht="13.75" customHeight="1">
      <c r="A144" s="175">
        <v>142</v>
      </c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</row>
    <row r="145" ht="13.75" customHeight="1">
      <c r="A145" s="175">
        <v>143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</row>
    <row r="146" ht="13.75" customHeight="1">
      <c r="A146" s="175">
        <v>144</v>
      </c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</row>
    <row r="147" ht="13.75" customHeight="1">
      <c r="A147" s="175">
        <v>145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</row>
    <row r="148" ht="13.75" customHeight="1">
      <c r="A148" s="175">
        <v>146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</row>
    <row r="149" ht="13.75" customHeight="1">
      <c r="A149" s="175">
        <v>147</v>
      </c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</row>
    <row r="150" ht="13.75" customHeight="1">
      <c r="A150" s="175">
        <v>148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</row>
    <row r="151" ht="13.75" customHeight="1">
      <c r="A151" s="175">
        <v>149</v>
      </c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</row>
    <row r="152" ht="13.75" customHeight="1">
      <c r="A152" s="175">
        <v>150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</row>
    <row r="153" ht="13.75" customHeight="1">
      <c r="A153" s="175">
        <v>151</v>
      </c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</row>
    <row r="154" ht="13.75" customHeight="1">
      <c r="A154" s="175">
        <v>152</v>
      </c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</row>
    <row r="155" ht="13.75" customHeight="1">
      <c r="A155" s="175">
        <v>153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</row>
    <row r="156" ht="13.75" customHeight="1">
      <c r="A156" s="175">
        <v>154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</row>
    <row r="157" ht="13.75" customHeight="1">
      <c r="A157" s="175">
        <v>155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</row>
    <row r="158" ht="13.75" customHeight="1">
      <c r="A158" s="175">
        <v>156</v>
      </c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</row>
    <row r="159" ht="13.75" customHeight="1">
      <c r="A159" s="175">
        <v>157</v>
      </c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</row>
    <row r="160" ht="13.75" customHeight="1">
      <c r="A160" s="175">
        <v>158</v>
      </c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</row>
    <row r="161" ht="13.75" customHeight="1">
      <c r="A161" s="175">
        <v>159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</row>
    <row r="162" ht="13.75" customHeight="1">
      <c r="A162" s="175">
        <v>160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</row>
    <row r="163" ht="13.75" customHeight="1">
      <c r="A163" s="175">
        <v>161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</row>
    <row r="164" ht="13.75" customHeight="1">
      <c r="A164" s="175">
        <v>162</v>
      </c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</row>
    <row r="165" ht="13.75" customHeight="1">
      <c r="A165" s="175">
        <v>163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</row>
    <row r="166" ht="13.75" customHeight="1">
      <c r="A166" s="175">
        <v>164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</row>
    <row r="167" ht="13.75" customHeight="1">
      <c r="A167" s="175">
        <v>165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</row>
    <row r="168" ht="13.75" customHeight="1">
      <c r="A168" s="175">
        <v>166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</row>
    <row r="169" ht="13.75" customHeight="1">
      <c r="A169" s="175">
        <v>167</v>
      </c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</row>
    <row r="170" ht="13.75" customHeight="1">
      <c r="A170" s="175">
        <v>168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</row>
    <row r="171" ht="13.75" customHeight="1">
      <c r="A171" s="175">
        <v>169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</row>
    <row r="172" ht="13.75" customHeight="1">
      <c r="A172" s="175">
        <v>170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</row>
    <row r="173" ht="13.75" customHeight="1">
      <c r="A173" s="175">
        <v>171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</row>
    <row r="174" ht="13.75" customHeight="1">
      <c r="A174" s="175">
        <v>172</v>
      </c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</row>
    <row r="175" ht="13.75" customHeight="1">
      <c r="A175" s="175">
        <v>173</v>
      </c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</row>
    <row r="176" ht="13.75" customHeight="1">
      <c r="A176" s="175">
        <v>174</v>
      </c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</row>
    <row r="177" ht="13.75" customHeight="1">
      <c r="A177" s="175">
        <v>175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</row>
    <row r="178" ht="13.75" customHeight="1">
      <c r="A178" s="175">
        <v>176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</row>
    <row r="179" ht="13.75" customHeight="1">
      <c r="A179" s="175">
        <v>177</v>
      </c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</row>
    <row r="180" ht="13.75" customHeight="1">
      <c r="A180" s="175">
        <v>178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</row>
    <row r="181" ht="13.75" customHeight="1">
      <c r="A181" s="175">
        <v>179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</row>
    <row r="182" ht="13.75" customHeight="1">
      <c r="A182" s="175">
        <v>180</v>
      </c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</row>
    <row r="183" ht="13.75" customHeight="1">
      <c r="A183" s="175">
        <v>181</v>
      </c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</row>
    <row r="184" ht="13.75" customHeight="1">
      <c r="A184" s="175">
        <v>182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</row>
    <row r="185" ht="13.75" customHeight="1">
      <c r="A185" s="175">
        <v>183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</row>
    <row r="186" ht="13.75" customHeight="1">
      <c r="A186" s="175">
        <v>184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</row>
    <row r="187" ht="13.75" customHeight="1">
      <c r="A187" s="175">
        <v>185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1:P75"/>
  <sheetViews>
    <sheetView workbookViewId="0" showGridLines="0" defaultGridColor="1"/>
  </sheetViews>
  <sheetFormatPr defaultColWidth="9.2" defaultRowHeight="15" customHeight="1" outlineLevelRow="0" outlineLevelCol="0"/>
  <cols>
    <col min="1" max="1" width="9.21094" style="176" customWidth="1"/>
    <col min="2" max="2" width="27.6016" style="176" customWidth="1"/>
    <col min="3" max="3" width="6.60156" style="176" customWidth="1"/>
    <col min="4" max="4" width="7" style="176" customWidth="1"/>
    <col min="5" max="5" width="8" style="176" customWidth="1"/>
    <col min="6" max="6" width="7.60156" style="176" customWidth="1"/>
    <col min="7" max="8" width="8.42188" style="176" customWidth="1"/>
    <col min="9" max="9" width="6.8125" style="176" customWidth="1"/>
    <col min="10" max="10" width="8.60156" style="176" customWidth="1"/>
    <col min="11" max="12" width="8.8125" style="176" customWidth="1"/>
    <col min="13" max="13" width="6.8125" style="176" customWidth="1"/>
    <col min="14" max="14" width="10" style="176" customWidth="1"/>
    <col min="15" max="15" width="8.42188" style="176" customWidth="1"/>
    <col min="16" max="16" width="9.21094" style="176" customWidth="1"/>
    <col min="17" max="16384" width="9.21094" style="176" customWidth="1"/>
  </cols>
  <sheetData>
    <row r="1" ht="13.75" customHeight="1">
      <c r="A1" t="s" s="155">
        <v>573</v>
      </c>
      <c r="B1" t="s" s="156">
        <v>1</v>
      </c>
      <c r="C1" t="s" s="156">
        <v>2</v>
      </c>
      <c r="D1" t="s" s="156">
        <v>3</v>
      </c>
      <c r="E1" t="s" s="156">
        <v>879</v>
      </c>
      <c r="F1" t="s" s="156">
        <v>880</v>
      </c>
      <c r="G1" t="s" s="156">
        <v>881</v>
      </c>
      <c r="H1" t="s" s="156">
        <v>882</v>
      </c>
      <c r="I1" t="s" s="156">
        <v>8</v>
      </c>
      <c r="J1" t="s" s="156">
        <v>883</v>
      </c>
      <c r="K1" t="s" s="156">
        <v>884</v>
      </c>
      <c r="L1" t="s" s="156">
        <v>885</v>
      </c>
      <c r="M1" t="s" s="156">
        <v>12</v>
      </c>
      <c r="N1" t="s" s="156">
        <v>574</v>
      </c>
      <c r="O1" t="s" s="157">
        <v>13</v>
      </c>
      <c r="P1" s="177"/>
    </row>
    <row r="2" ht="13.75" customHeight="1">
      <c r="A2" s="7">
        <v>1</v>
      </c>
      <c r="B2" s="168">
        <f>#REF!</f>
      </c>
      <c r="C2" t="s" s="32">
        <v>41</v>
      </c>
      <c r="D2" s="168">
        <f>#REF!</f>
      </c>
      <c r="E2" s="42">
        <f>#REF!</f>
      </c>
      <c r="F2" s="42">
        <f>#REF!</f>
      </c>
      <c r="G2" s="42">
        <f>#REF!</f>
      </c>
      <c r="H2" s="42">
        <f>#REF!</f>
      </c>
      <c r="I2" s="42">
        <f>#REF!</f>
      </c>
      <c r="J2" s="42">
        <f>#REF!</f>
      </c>
      <c r="K2" s="42">
        <f>#REF!</f>
      </c>
      <c r="L2" s="42">
        <f>#REF!</f>
      </c>
      <c r="M2" s="42">
        <f>(G2/25)+(H2*4)+(I2*-1.5)+(K2/10)+(L2*6)</f>
      </c>
      <c r="N2" s="178">
        <f>(E2:E2*#REF!)+(F2:F2*#REF!)+(G2:G2*#REF!)+(H2:H2*#REF!)+(I2:I2*#REF!)+(J2:J2*#REF!)+(K2:K2*#REF!)+(L2:L2*#REF!)</f>
      </c>
      <c r="O2" s="179">
        <v>18.9081763236043</v>
      </c>
      <c r="P2" s="180"/>
    </row>
    <row r="3" ht="13.75" customHeight="1">
      <c r="A3" s="7">
        <f>IF(B3:B3&lt;&gt;0,A2+1,A2)</f>
      </c>
      <c r="B3" s="168">
        <f>#REF!</f>
      </c>
      <c r="C3" t="s" s="32">
        <v>41</v>
      </c>
      <c r="D3" s="168">
        <f t="shared" si="14" ref="D3:D4">#REF!</f>
      </c>
      <c r="E3" s="42">
        <f>#REF!</f>
      </c>
      <c r="F3" s="42">
        <f>#REF!</f>
      </c>
      <c r="G3" s="42">
        <f>#REF!</f>
      </c>
      <c r="H3" s="42">
        <f>#REF!</f>
      </c>
      <c r="I3" s="42">
        <f>#REF!</f>
      </c>
      <c r="J3" s="42">
        <f>#REF!</f>
      </c>
      <c r="K3" s="42">
        <f>#REF!</f>
      </c>
      <c r="L3" s="42">
        <f>#REF!</f>
      </c>
      <c r="M3" s="42">
        <f>(G3/25)+(H3*4)+(I3*-1.5)+(K3/10)+(L3*6)</f>
      </c>
      <c r="N3" s="178">
        <f>(E3:E3*#REF!)+(F3:F3*#REF!)+(G3:G3*#REF!)+(H3:H3*#REF!)+(I3:I3*#REF!)+(J3:J3*#REF!)+(K3:K3*#REF!)+(L3:L3*#REF!)</f>
      </c>
      <c r="O3" s="179">
        <v>0</v>
      </c>
      <c r="P3" s="180"/>
    </row>
    <row r="4" ht="13.75" customHeight="1">
      <c r="A4" s="7">
        <f>IF(B4:B4&lt;&gt;0,A3+1,A3)</f>
      </c>
      <c r="B4" s="168">
        <f>#REF!</f>
      </c>
      <c r="C4" t="s" s="32">
        <v>41</v>
      </c>
      <c r="D4" s="168">
        <f t="shared" si="14"/>
      </c>
      <c r="E4" s="42">
        <f>#REF!</f>
      </c>
      <c r="F4" s="42">
        <f>#REF!</f>
      </c>
      <c r="G4" s="42">
        <f>#REF!</f>
      </c>
      <c r="H4" s="42">
        <f>#REF!</f>
      </c>
      <c r="I4" s="42">
        <f>#REF!</f>
      </c>
      <c r="J4" s="42">
        <f>#REF!</f>
      </c>
      <c r="K4" s="42">
        <f>#REF!</f>
      </c>
      <c r="L4" s="42">
        <f>#REF!</f>
      </c>
      <c r="M4" s="42">
        <f>(G4/25)+(H4*4)+(I4*-1.5)+(K4/10)+(L4*6)</f>
      </c>
      <c r="N4" s="178">
        <f>(E4:E4*#REF!)+(F4:F4*#REF!)+(G4:G4*#REF!)+(H4:H4*#REF!)+(I4:I4*#REF!)+(J4:J4*#REF!)+(K4:K4*#REF!)+(L4:L4*#REF!)</f>
      </c>
      <c r="O4" s="179">
        <v>0</v>
      </c>
      <c r="P4" s="180"/>
    </row>
    <row r="5" ht="13.75" customHeight="1">
      <c r="A5" s="7">
        <f>IF(B5:B5&lt;&gt;0,A4+1,A4)</f>
      </c>
      <c r="B5" s="168">
        <f>#REF!</f>
      </c>
      <c r="C5" t="s" s="32">
        <v>44</v>
      </c>
      <c r="D5" s="168">
        <f>#REF!</f>
      </c>
      <c r="E5" s="42">
        <f>#REF!</f>
      </c>
      <c r="F5" s="42">
        <f>#REF!</f>
      </c>
      <c r="G5" s="42">
        <f>#REF!</f>
      </c>
      <c r="H5" s="42">
        <f>#REF!</f>
      </c>
      <c r="I5" s="42">
        <f>#REF!</f>
      </c>
      <c r="J5" s="42">
        <f>#REF!</f>
      </c>
      <c r="K5" s="42">
        <f>#REF!</f>
      </c>
      <c r="L5" s="42">
        <f>#REF!</f>
      </c>
      <c r="M5" s="42">
        <f>(G5/25)+(H5*4)+(I5*-1.5)+(K5/10)+(L5*6)</f>
      </c>
      <c r="N5" s="178">
        <f>(E5:E5*#REF!)+(F5:F5*#REF!)+(G5:G5*#REF!)+(H5:H5*#REF!)+(I5:I5*#REF!)+(J5:J5*#REF!)+(K5:K5*#REF!)+(L5:L5*#REF!)</f>
      </c>
      <c r="O5" s="179">
        <v>4.15866171235629</v>
      </c>
      <c r="P5" s="180"/>
    </row>
    <row r="6" ht="13.75" customHeight="1">
      <c r="A6" s="7">
        <f>IF(B6:B6&lt;&gt;0,A5+1,A5)</f>
      </c>
      <c r="B6" s="168">
        <f>#REF!</f>
      </c>
      <c r="C6" t="s" s="32">
        <v>44</v>
      </c>
      <c r="D6" s="168">
        <f>#REF!</f>
      </c>
      <c r="E6" s="42">
        <f>#REF!</f>
      </c>
      <c r="F6" s="42">
        <f>#REF!</f>
      </c>
      <c r="G6" s="42">
        <f>#REF!</f>
      </c>
      <c r="H6" s="42">
        <f>#REF!</f>
      </c>
      <c r="I6" s="42">
        <f>#REF!</f>
      </c>
      <c r="J6" s="42">
        <f>#REF!</f>
      </c>
      <c r="K6" s="42">
        <f>#REF!</f>
      </c>
      <c r="L6" s="42">
        <f>#REF!</f>
      </c>
      <c r="M6" s="42">
        <f>(G6/25)+(H6*4)+(I6*-1.5)+(K6/10)+(L6*6)</f>
      </c>
      <c r="N6" s="178">
        <f>(E6:E6*#REF!)+(F6:F6*#REF!)+(G6:G6*#REF!)+(H6:H6*#REF!)+(I6:I6*#REF!)+(J6:J6*#REF!)+(K6:K6*#REF!)+(L6:L6*#REF!)</f>
      </c>
      <c r="O6" s="179">
        <v>0</v>
      </c>
      <c r="P6" s="180"/>
    </row>
    <row r="7" ht="13.75" customHeight="1">
      <c r="A7" s="7">
        <f>IF(B7:B7&lt;&gt;0,A6+1,A6)</f>
      </c>
      <c r="B7" s="168">
        <f>#REF!</f>
      </c>
      <c r="C7" t="s" s="32">
        <v>35</v>
      </c>
      <c r="D7" s="168">
        <f>#REF!</f>
      </c>
      <c r="E7" s="42">
        <f>#REF!</f>
      </c>
      <c r="F7" s="42">
        <f>#REF!</f>
      </c>
      <c r="G7" s="42">
        <f>#REF!</f>
      </c>
      <c r="H7" s="42">
        <f>#REF!</f>
      </c>
      <c r="I7" s="42">
        <f>#REF!</f>
      </c>
      <c r="J7" s="42">
        <f>#REF!</f>
      </c>
      <c r="K7" s="42">
        <f>#REF!</f>
      </c>
      <c r="L7" s="42">
        <f>#REF!</f>
      </c>
      <c r="M7" s="42">
        <f>(G7/25)+(H7*4)+(I7*-1.5)+(K7/10)+(L7*6)</f>
      </c>
      <c r="N7" s="178">
        <f>(E7:E7*#REF!)+(F7:F7*#REF!)+(G7:G7*#REF!)+(H7:H7*#REF!)+(I7:I7*#REF!)+(J7:J7*#REF!)+(K7:K7*#REF!)+(L7:L7*#REF!)</f>
      </c>
      <c r="O7" s="179">
        <v>14.5292457899402</v>
      </c>
      <c r="P7" s="180"/>
    </row>
    <row r="8" ht="13.75" customHeight="1">
      <c r="A8" s="7">
        <f>IF(B8:B8&lt;&gt;0,A7+1,A7)</f>
      </c>
      <c r="B8" s="168">
        <f>#REF!</f>
      </c>
      <c r="C8" t="s" s="32">
        <v>35</v>
      </c>
      <c r="D8" s="168">
        <f>#REF!</f>
      </c>
      <c r="E8" s="42">
        <f>#REF!</f>
      </c>
      <c r="F8" s="42">
        <f>#REF!</f>
      </c>
      <c r="G8" s="42">
        <f>#REF!</f>
      </c>
      <c r="H8" s="42">
        <f>#REF!</f>
      </c>
      <c r="I8" s="42">
        <f>#REF!</f>
      </c>
      <c r="J8" s="42">
        <f>#REF!</f>
      </c>
      <c r="K8" s="42">
        <f>#REF!</f>
      </c>
      <c r="L8" s="42">
        <f>#REF!</f>
      </c>
      <c r="M8" s="42">
        <f>(G8/25)+(H8*4)+(I8*-1.5)+(K8/10)+(L8*6)</f>
      </c>
      <c r="N8" s="178">
        <f>(E8:E8*#REF!)+(F8:F8*#REF!)+(G8:G8*#REF!)+(H8:H8*#REF!)+(I8:I8*#REF!)+(J8:J8*#REF!)+(K8:K8*#REF!)+(L8:L8*#REF!)</f>
      </c>
      <c r="O8" s="179">
        <v>0</v>
      </c>
      <c r="P8" s="180"/>
    </row>
    <row r="9" ht="13.75" customHeight="1">
      <c r="A9" s="7">
        <f>IF(B9:B9&lt;&gt;0,A8+1,A8)</f>
      </c>
      <c r="B9" s="168">
        <f>#REF!</f>
      </c>
      <c r="C9" t="s" s="32">
        <v>27</v>
      </c>
      <c r="D9" s="168">
        <f>#REF!</f>
      </c>
      <c r="E9" s="42">
        <f>#REF!</f>
      </c>
      <c r="F9" s="42">
        <f>#REF!</f>
      </c>
      <c r="G9" s="42">
        <f>#REF!</f>
      </c>
      <c r="H9" s="42">
        <f>#REF!</f>
      </c>
      <c r="I9" s="42">
        <f>#REF!</f>
      </c>
      <c r="J9" s="42">
        <f>#REF!</f>
      </c>
      <c r="K9" s="42">
        <f>#REF!</f>
      </c>
      <c r="L9" s="42">
        <f>#REF!</f>
      </c>
      <c r="M9" s="42">
        <f>(G9/25)+(H9*4)+(I9*-1.5)+(K9/10)+(L9*6)</f>
      </c>
      <c r="N9" s="178">
        <f>(E9:E9*#REF!)+(F9:F9*#REF!)+(G9:G9*#REF!)+(H9:H9*#REF!)+(I9:I9*#REF!)+(J9:J9*#REF!)+(K9:K9*#REF!)+(L9:L9*#REF!)</f>
      </c>
      <c r="O9" s="179">
        <v>23.6886189371107</v>
      </c>
      <c r="P9" s="180"/>
    </row>
    <row r="10" ht="13.75" customHeight="1">
      <c r="A10" s="7">
        <f>IF(B10:B10&lt;&gt;0,A9+1,A9)</f>
      </c>
      <c r="B10" s="168">
        <f>#REF!</f>
      </c>
      <c r="C10" t="s" s="32">
        <v>27</v>
      </c>
      <c r="D10" s="168">
        <f>#REF!</f>
      </c>
      <c r="E10" s="42">
        <f>#REF!</f>
      </c>
      <c r="F10" s="42">
        <f>#REF!</f>
      </c>
      <c r="G10" s="42">
        <f>#REF!</f>
      </c>
      <c r="H10" s="42">
        <f>#REF!</f>
      </c>
      <c r="I10" s="42">
        <f>#REF!</f>
      </c>
      <c r="J10" s="42">
        <f>#REF!</f>
      </c>
      <c r="K10" s="42">
        <f>#REF!</f>
      </c>
      <c r="L10" s="42">
        <f>#REF!</f>
      </c>
      <c r="M10" s="42">
        <f>(G10/25)+(H10*4)+(I10*-1.5)+(K10/10)+(L10*6)</f>
      </c>
      <c r="N10" s="178">
        <f>(E10:E10*#REF!)+(F10:F10*#REF!)+(G10:G10*#REF!)+(H10:H10*#REF!)+(I10:I10*#REF!)+(J10:J10*#REF!)+(K10:K10*#REF!)+(L10:L10*#REF!)</f>
      </c>
      <c r="O10" s="179">
        <v>0</v>
      </c>
      <c r="P10" s="180"/>
    </row>
    <row r="11" ht="13.75" customHeight="1">
      <c r="A11" s="7">
        <f>IF(B11:B11&lt;&gt;0,A10+1,A10)</f>
      </c>
      <c r="B11" s="168">
        <f>#REF!</f>
      </c>
      <c r="C11" t="s" s="32">
        <v>145</v>
      </c>
      <c r="D11" s="168">
        <f>#REF!</f>
      </c>
      <c r="E11" s="42">
        <f>#REF!</f>
      </c>
      <c r="F11" s="42">
        <f>#REF!</f>
      </c>
      <c r="G11" s="42">
        <f>#REF!</f>
      </c>
      <c r="H11" s="42">
        <f>#REF!</f>
      </c>
      <c r="I11" s="42">
        <f>#REF!</f>
      </c>
      <c r="J11" s="42">
        <f>#REF!</f>
      </c>
      <c r="K11" s="42">
        <f>#REF!</f>
      </c>
      <c r="L11" s="42">
        <f>#REF!</f>
      </c>
      <c r="M11" s="42">
        <f>(G11/25)+(H11*4)+(I11*-1.5)+(K11/10)+(L11*6)</f>
      </c>
      <c r="N11" s="178">
        <f>(E11:E11*#REF!)+(F11:F11*#REF!)+(G11:G11*#REF!)+(H11:H11*#REF!)+(I11:I11*#REF!)+(J11:J11*#REF!)+(K11:K11*#REF!)+(L11:L11*#REF!)</f>
      </c>
      <c r="O11" s="179">
        <v>0</v>
      </c>
      <c r="P11" s="180"/>
    </row>
    <row r="12" ht="13.75" customHeight="1">
      <c r="A12" s="7">
        <f>IF(B12:B12&lt;&gt;0,A11+1,A11)</f>
      </c>
      <c r="B12" s="168">
        <f>#REF!</f>
      </c>
      <c r="C12" t="s" s="32">
        <v>145</v>
      </c>
      <c r="D12" s="168">
        <f t="shared" si="131" ref="D12:D13">#REF!</f>
      </c>
      <c r="E12" s="42">
        <f t="shared" si="132" ref="E12:E13">#REF!</f>
      </c>
      <c r="F12" s="42">
        <f t="shared" si="133" ref="F12:F13">#REF!</f>
      </c>
      <c r="G12" s="42">
        <f t="shared" si="134" ref="G12:G13">#REF!</f>
      </c>
      <c r="H12" s="42">
        <f t="shared" si="135" ref="H12:H13">#REF!</f>
      </c>
      <c r="I12" s="42">
        <f t="shared" si="136" ref="I12:I13">#REF!</f>
      </c>
      <c r="J12" s="42">
        <f t="shared" si="137" ref="J12:J13">#REF!</f>
      </c>
      <c r="K12" s="42">
        <f t="shared" si="138" ref="K12:K13">#REF!</f>
      </c>
      <c r="L12" s="42">
        <f t="shared" si="139" ref="L12:L13">#REF!</f>
      </c>
      <c r="M12" s="42">
        <f>(G12/25)+(H12*4)+(I12*-1.5)+(K12/10)+(L12*6)</f>
      </c>
      <c r="N12" s="178">
        <f>(E12:E12*#REF!)+(F12:F12*#REF!)+(G12:G12*#REF!)+(H12:H12*#REF!)+(I12:I12*#REF!)+(J12:J12*#REF!)+(K12:K12*#REF!)+(L12:L12*#REF!)</f>
      </c>
      <c r="O12" s="179">
        <v>0</v>
      </c>
      <c r="P12" s="180"/>
    </row>
    <row r="13" ht="13.75" customHeight="1">
      <c r="A13" s="7">
        <f>IF(B13:B13&lt;&gt;0,A12+1,A12)</f>
      </c>
      <c r="B13" s="168">
        <f>#REF!</f>
      </c>
      <c r="C13" t="s" s="32">
        <v>145</v>
      </c>
      <c r="D13" s="168">
        <f t="shared" si="131"/>
      </c>
      <c r="E13" s="42">
        <f t="shared" si="132"/>
      </c>
      <c r="F13" s="42">
        <f t="shared" si="133"/>
      </c>
      <c r="G13" s="42">
        <f t="shared" si="134"/>
      </c>
      <c r="H13" s="42">
        <f t="shared" si="135"/>
      </c>
      <c r="I13" s="42">
        <f t="shared" si="136"/>
      </c>
      <c r="J13" s="42">
        <f t="shared" si="137"/>
      </c>
      <c r="K13" s="42">
        <f t="shared" si="138"/>
      </c>
      <c r="L13" s="42">
        <f t="shared" si="139"/>
      </c>
      <c r="M13" s="42">
        <f>(G13/25)+(H13*4)+(I13*-1.5)+(K13/10)+(L13*6)</f>
      </c>
      <c r="N13" s="178">
        <f>(E13:E13*#REF!)+(F13:F13*#REF!)+(G13:G13*#REF!)+(H13:H13*#REF!)+(I13:I13*#REF!)+(J13:J13*#REF!)+(K13:K13*#REF!)+(L13:L13*#REF!)</f>
      </c>
      <c r="O13" s="179">
        <v>1</v>
      </c>
      <c r="P13" s="180"/>
    </row>
    <row r="14" ht="13.75" customHeight="1">
      <c r="A14" s="7">
        <f>IF(B14:B14&lt;&gt;0,A13+1,A13)</f>
      </c>
      <c r="B14" s="168">
        <f>#REF!</f>
      </c>
      <c r="C14" t="s" s="32">
        <v>89</v>
      </c>
      <c r="D14" s="168">
        <f>#REF!</f>
      </c>
      <c r="E14" s="42">
        <f>#REF!</f>
      </c>
      <c r="F14" s="42">
        <f>#REF!</f>
      </c>
      <c r="G14" s="42">
        <f>#REF!</f>
      </c>
      <c r="H14" s="42">
        <f>#REF!</f>
      </c>
      <c r="I14" s="42">
        <f>#REF!</f>
      </c>
      <c r="J14" s="42">
        <f>#REF!</f>
      </c>
      <c r="K14" s="42">
        <f>#REF!</f>
      </c>
      <c r="L14" s="42">
        <f>#REF!</f>
      </c>
      <c r="M14" s="42">
        <f>(G14/25)+(H14*4)+(I14*-1.5)+(K14/10)+(L14*6)</f>
      </c>
      <c r="N14" s="178">
        <f>(E14:E14*#REF!)+(F14:F14*#REF!)+(G14:G14*#REF!)+(H14:H14*#REF!)+(I14:I14*#REF!)+(J14:J14*#REF!)+(K14:K14*#REF!)+(L14:L14*#REF!)</f>
      </c>
      <c r="O14" s="179">
        <v>0</v>
      </c>
      <c r="P14" s="180"/>
    </row>
    <row r="15" ht="13.75" customHeight="1">
      <c r="A15" s="7">
        <f>IF(B15:B15&lt;&gt;0,A14+1,A14)</f>
      </c>
      <c r="B15" s="168">
        <f>#REF!</f>
      </c>
      <c r="C15" t="s" s="32">
        <v>89</v>
      </c>
      <c r="D15" s="168">
        <f>#REF!</f>
      </c>
      <c r="E15" s="42">
        <f>#REF!</f>
      </c>
      <c r="F15" s="42">
        <f>#REF!</f>
      </c>
      <c r="G15" s="42">
        <f>#REF!</f>
      </c>
      <c r="H15" s="42">
        <f>#REF!</f>
      </c>
      <c r="I15" s="42">
        <f>#REF!</f>
      </c>
      <c r="J15" s="42">
        <f>#REF!</f>
      </c>
      <c r="K15" s="42">
        <f>#REF!</f>
      </c>
      <c r="L15" s="42">
        <f>#REF!</f>
      </c>
      <c r="M15" s="42">
        <f>(G15/25)+(H15*4)+(I15*-1.5)+(K15/10)+(L15*6)</f>
      </c>
      <c r="N15" s="178">
        <f>(E15:E15*#REF!)+(F15:F15*#REF!)+(G15:G15*#REF!)+(H15:H15*#REF!)+(I15:I15*#REF!)+(J15:J15*#REF!)+(K15:K15*#REF!)+(L15:L15*#REF!)</f>
      </c>
      <c r="O15" s="179">
        <v>0</v>
      </c>
      <c r="P15" s="180"/>
    </row>
    <row r="16" ht="13.75" customHeight="1">
      <c r="A16" s="7">
        <f>IF(B16:B16&lt;&gt;0,A15+1,A15)</f>
      </c>
      <c r="B16" s="168">
        <f>#REF!</f>
      </c>
      <c r="C16" t="s" s="32">
        <v>50</v>
      </c>
      <c r="D16" s="168">
        <f>#REF!</f>
      </c>
      <c r="E16" s="42">
        <f>#REF!</f>
      </c>
      <c r="F16" s="42">
        <f>#REF!</f>
      </c>
      <c r="G16" s="42">
        <f>#REF!</f>
      </c>
      <c r="H16" s="42">
        <f>#REF!</f>
      </c>
      <c r="I16" s="42">
        <f>#REF!</f>
      </c>
      <c r="J16" s="42">
        <f>#REF!</f>
      </c>
      <c r="K16" s="42">
        <f>#REF!</f>
      </c>
      <c r="L16" s="42">
        <f>#REF!</f>
      </c>
      <c r="M16" s="42">
        <f>(G16/25)+(H16*4)+(I16*-1.5)+(K16/10)+(L16*6)</f>
      </c>
      <c r="N16" s="178">
        <f>(E16:E16*#REF!)+(F16:F16*#REF!)+(G16:G16*#REF!)+(H16:H16*#REF!)+(I16:I16*#REF!)+(J16:J16*#REF!)+(K16:K16*#REF!)+(L16:L16*#REF!)</f>
      </c>
      <c r="O16" s="179">
        <v>11.0005016192005</v>
      </c>
      <c r="P16" s="180"/>
    </row>
    <row r="17" ht="13.75" customHeight="1">
      <c r="A17" s="7">
        <f>IF(B17:B17&lt;&gt;0,A16+1,A16)</f>
      </c>
      <c r="B17" s="168">
        <f>#REF!</f>
      </c>
      <c r="C17" t="s" s="32">
        <v>50</v>
      </c>
      <c r="D17" s="168">
        <f>#REF!</f>
      </c>
      <c r="E17" s="42">
        <f>#REF!</f>
      </c>
      <c r="F17" s="42">
        <f>#REF!</f>
      </c>
      <c r="G17" s="42">
        <f>#REF!</f>
      </c>
      <c r="H17" s="42">
        <f>#REF!</f>
      </c>
      <c r="I17" s="42">
        <f>#REF!</f>
      </c>
      <c r="J17" s="42">
        <f>#REF!</f>
      </c>
      <c r="K17" s="42">
        <f>#REF!</f>
      </c>
      <c r="L17" s="42">
        <f>#REF!</f>
      </c>
      <c r="M17" s="42">
        <f>(G17/25)+(H17*4)+(I17*-1.5)+(K17/10)+(L17*6)</f>
      </c>
      <c r="N17" s="178">
        <f>(E17:E17*#REF!)+(F17:F17*#REF!)+(G17:G17*#REF!)+(H17:H17*#REF!)+(I17:I17*#REF!)+(J17:J17*#REF!)+(K17:K17*#REF!)+(L17:L17*#REF!)</f>
      </c>
      <c r="O17" s="179">
        <v>0</v>
      </c>
      <c r="P17" s="180"/>
    </row>
    <row r="18" ht="13.75" customHeight="1">
      <c r="A18" s="7">
        <f>IF(B18:B18&lt;&gt;0,A17+1,A17)</f>
      </c>
      <c r="B18" s="168">
        <f>#REF!</f>
      </c>
      <c r="C18" t="s" s="32">
        <v>87</v>
      </c>
      <c r="D18" s="168">
        <f>#REF!</f>
      </c>
      <c r="E18" s="42">
        <f>#REF!</f>
      </c>
      <c r="F18" s="42">
        <f>#REF!</f>
      </c>
      <c r="G18" s="42">
        <f>#REF!</f>
      </c>
      <c r="H18" s="42">
        <f>#REF!</f>
      </c>
      <c r="I18" s="42">
        <f>#REF!</f>
      </c>
      <c r="J18" s="42">
        <f>#REF!</f>
      </c>
      <c r="K18" s="42">
        <f>#REF!</f>
      </c>
      <c r="L18" s="42">
        <f>#REF!</f>
      </c>
      <c r="M18" s="42">
        <f>(G18/25)+(H18*4)+(I18*-1.5)+(K18/10)+(L18*6)</f>
      </c>
      <c r="N18" s="178">
        <f>(E18:E18*#REF!)+(F18:F18*#REF!)+(G18:G18*#REF!)+(H18:H18*#REF!)+(I18:I18*#REF!)+(J18:J18*#REF!)+(K18:K18*#REF!)+(L18:L18*#REF!)</f>
      </c>
      <c r="O18" s="179">
        <v>0</v>
      </c>
      <c r="P18" s="180"/>
    </row>
    <row r="19" ht="13.75" customHeight="1">
      <c r="A19" s="7">
        <f>IF(B19:B19&lt;&gt;0,A18+1,A18)</f>
      </c>
      <c r="B19" s="168">
        <f>#REF!</f>
      </c>
      <c r="C19" t="s" s="32">
        <v>87</v>
      </c>
      <c r="D19" s="168">
        <f>#REF!</f>
      </c>
      <c r="E19" s="42">
        <f>#REF!</f>
      </c>
      <c r="F19" s="42">
        <f>#REF!</f>
      </c>
      <c r="G19" s="42">
        <f>#REF!</f>
      </c>
      <c r="H19" s="42">
        <f>#REF!</f>
      </c>
      <c r="I19" s="42">
        <f>#REF!</f>
      </c>
      <c r="J19" s="42">
        <f>#REF!</f>
      </c>
      <c r="K19" s="42">
        <f>#REF!</f>
      </c>
      <c r="L19" s="42">
        <f>#REF!</f>
      </c>
      <c r="M19" s="42">
        <f>(G19/25)+(H19*4)+(I19*-1.5)+(K19/10)+(L19*6)</f>
      </c>
      <c r="N19" s="178">
        <f>(E19:E19*#REF!)+(F19:F19*#REF!)+(G19:G19*#REF!)+(H19:H19*#REF!)+(I19:I19*#REF!)+(J19:J19*#REF!)+(K19:K19*#REF!)+(L19:L19*#REF!)</f>
      </c>
      <c r="O19" s="179">
        <v>0</v>
      </c>
      <c r="P19" s="180"/>
    </row>
    <row r="20" ht="13.75" customHeight="1">
      <c r="A20" s="7">
        <f>IF(B20:B20&lt;&gt;0,A19+1,A19)</f>
      </c>
      <c r="B20" t="s" s="32">
        <f>'DAL'!A$2</f>
        <v>74</v>
      </c>
      <c r="C20" t="s" s="32">
        <v>23</v>
      </c>
      <c r="D20" s="163">
        <f>'DAL'!C$2</f>
        <v>7</v>
      </c>
      <c r="E20" s="42">
        <f>'DAL'!D$2</f>
        <v>609.83244</v>
      </c>
      <c r="F20" s="42">
        <f>'DAL'!E$2</f>
        <v>411.994411471583</v>
      </c>
      <c r="G20" s="42">
        <f>'DAL'!F$2</f>
        <v>4556.658190875710</v>
      </c>
      <c r="H20" s="42">
        <f>'DAL'!G$2</f>
        <v>32.93095176</v>
      </c>
      <c r="I20" s="42">
        <f>'DAL'!H$2</f>
        <v>7.54203683623229</v>
      </c>
      <c r="J20" s="42">
        <f>'DAL'!I$2</f>
        <v>46.80809868</v>
      </c>
      <c r="K20" s="42">
        <f>'DAL'!J$2</f>
        <v>209.7002820864</v>
      </c>
      <c r="L20" s="42">
        <f>'DAL'!K$2</f>
        <v>1.825515848520</v>
      </c>
      <c r="M20" s="42">
        <f>(G20/25)+(H20*4)+(I20*-1.5)+(K20/10)+(L20*6)</f>
        <v>334.600202720440</v>
      </c>
      <c r="N20" s="178">
        <f>(E20:E20*#REF!)+(F20:F20*#REF!)+(G20:G20*#REF!)+(H20:H20*#REF!)+(I20:I20*#REF!)+(J20:J20*#REF!)+(K20:K20*#REF!)+(L20:L20*#REF!)</f>
      </c>
      <c r="O20" s="179">
        <v>14.9631768108039</v>
      </c>
      <c r="P20" s="180"/>
    </row>
    <row r="21" ht="13.75" customHeight="1">
      <c r="A21" s="7">
        <f>IF(B21:B21&lt;&gt;0,A20+1,A20)</f>
      </c>
      <c r="B21" t="s" s="32">
        <f>'DAL'!A$3</f>
        <v>379</v>
      </c>
      <c r="C21" t="s" s="32">
        <v>23</v>
      </c>
      <c r="D21" s="163">
        <f>'DAL'!C$3</f>
        <v>7</v>
      </c>
      <c r="E21" s="42">
        <f>'DAL'!D$3</f>
        <v>12.44556</v>
      </c>
      <c r="F21" s="42">
        <f>'DAL'!E$3</f>
        <v>7.71697491415207</v>
      </c>
      <c r="G21" s="42">
        <f>'DAL'!F$3</f>
        <v>82.18495025245591</v>
      </c>
      <c r="H21" s="42">
        <f>'DAL'!G$3</f>
        <v>0.504044146397016</v>
      </c>
      <c r="I21" s="42">
        <f>'DAL'!H$3</f>
        <v>0.27825469245696</v>
      </c>
      <c r="J21" s="42">
        <f>'DAL'!I$3</f>
        <v>2.2722378</v>
      </c>
      <c r="K21" s="42">
        <f>'DAL'!J$3</f>
        <v>7.71306694392564</v>
      </c>
      <c r="L21" s="42">
        <f>'DAL'!K$3</f>
        <v>0.0168284373360133</v>
      </c>
      <c r="M21" s="42">
        <f>(G21/25)+(H21*4)+(I21*-1.5)+(K21/10)+(L21*6)</f>
        <v>5.7584698754095</v>
      </c>
      <c r="N21" s="178">
        <f>(E21:E21*#REF!)+(F21:F21*#REF!)+(G21:G21*#REF!)+(H21:H21*#REF!)+(I21:I21*#REF!)+(J21:J21*#REF!)+(K21:K21*#REF!)+(L21:L21*#REF!)</f>
      </c>
      <c r="O21" s="179">
        <v>0</v>
      </c>
      <c r="P21" s="180"/>
    </row>
    <row r="22" ht="13.75" customHeight="1">
      <c r="A22" s="7">
        <f>IF(B22:B22&lt;&gt;0,A21+1,A21)</f>
      </c>
      <c r="B22" t="s" s="32">
        <f>'DEN'!A$2</f>
        <v>139</v>
      </c>
      <c r="C22" t="s" s="32">
        <v>140</v>
      </c>
      <c r="D22" s="163">
        <f>'DEN'!C$2</f>
        <v>14</v>
      </c>
      <c r="E22" s="42">
        <f>'DEN'!D$2</f>
        <v>553.3892499999999</v>
      </c>
      <c r="F22" s="42">
        <f>'DEN'!E$2</f>
        <v>344.973250819611</v>
      </c>
      <c r="G22" s="42">
        <f>'DEN'!F$2</f>
        <v>3815.4041540649</v>
      </c>
      <c r="H22" s="42">
        <f>'DEN'!G$2</f>
        <v>22.301586775</v>
      </c>
      <c r="I22" s="42">
        <f>'DEN'!H$2</f>
        <v>7.26560295342185</v>
      </c>
      <c r="J22" s="42">
        <f>'DEN'!I$2</f>
        <v>65.4877797</v>
      </c>
      <c r="K22" s="42">
        <f>'DEN'!J$2</f>
        <v>273.439252599270</v>
      </c>
      <c r="L22" s="42">
        <f>'DEN'!K$2</f>
        <v>3.5363401038</v>
      </c>
      <c r="M22" s="42">
        <f>(G22/25)+(H22*4)+(I22*-1.5)+(K22/10)+(L22*6)</f>
        <v>279.486074715190</v>
      </c>
      <c r="N22" s="178">
        <f>(E22:E22*#REF!)+(F22:F22*#REF!)+(G22:G22*#REF!)+(H22:H22*#REF!)+(I22:I22*#REF!)+(J22:J22*#REF!)+(K22:K22*#REF!)+(L22:L22*#REF!)</f>
      </c>
      <c r="O22" s="179">
        <v>0</v>
      </c>
      <c r="P22" s="180"/>
    </row>
    <row r="23" ht="13.75" customHeight="1">
      <c r="A23" s="7">
        <f>IF(B23:B23&lt;&gt;0,A22+1,A22)</f>
      </c>
      <c r="B23" t="s" s="32">
        <f>'DEN'!A$3</f>
        <v>406</v>
      </c>
      <c r="C23" t="s" s="32">
        <v>140</v>
      </c>
      <c r="D23" s="163">
        <f>'DEN'!C$3</f>
        <v>14</v>
      </c>
      <c r="E23" s="42">
        <f>'DEN'!D$3</f>
        <v>23.3006</v>
      </c>
      <c r="F23" s="42">
        <f>'DEN'!E$3</f>
        <v>13.7939552</v>
      </c>
      <c r="G23" s="42">
        <f>'DEN'!F$3</f>
        <v>148.147078848</v>
      </c>
      <c r="H23" s="42">
        <f>'DEN'!G$3</f>
        <v>0.8854228</v>
      </c>
      <c r="I23" s="42">
        <f>'DEN'!H$3</f>
        <v>0.204150536960</v>
      </c>
      <c r="J23" s="42">
        <f>'DEN'!I$3</f>
        <v>0.8790306</v>
      </c>
      <c r="K23" s="42">
        <f>'DEN'!J$3</f>
        <v>3.91168617</v>
      </c>
      <c r="L23" s="42">
        <f>'DEN'!K$3</f>
        <v>0.0246128568</v>
      </c>
      <c r="M23" s="42">
        <f>(G23/25)+(H23*4)+(I23*-1.5)+(K23/10)+(L23*6)</f>
        <v>9.700194306280</v>
      </c>
      <c r="N23" s="178">
        <f>(E23:E23*#REF!)+(F23:F23*#REF!)+(G23:G23*#REF!)+(H23:H23*#REF!)+(I23:I23*#REF!)+(J23:J23*#REF!)+(K23:K23*#REF!)+(L23:L23*#REF!)</f>
      </c>
      <c r="O23" s="179">
        <v>0</v>
      </c>
      <c r="P23" s="180"/>
    </row>
    <row r="24" ht="13.75" customHeight="1">
      <c r="A24" s="7">
        <f>IF(B24:B24&lt;&gt;0,A23+1,A23)</f>
      </c>
      <c r="B24" t="s" s="32">
        <f>'DET'!A$2</f>
        <v>93</v>
      </c>
      <c r="C24" t="s" s="32">
        <v>33</v>
      </c>
      <c r="D24" s="163">
        <f>'DET'!C$2</f>
        <v>5</v>
      </c>
      <c r="E24" s="42">
        <f>'DET'!D$2</f>
        <v>592.6746000000001</v>
      </c>
      <c r="F24" s="42">
        <f>'DET'!E$2</f>
        <v>399.631113275488</v>
      </c>
      <c r="G24" s="42">
        <f>'DET'!F$2</f>
        <v>4482.2463890701</v>
      </c>
      <c r="H24" s="42">
        <f>'DET'!G$2</f>
        <v>30.8190792</v>
      </c>
      <c r="I24" s="42">
        <f>'DET'!H$2</f>
        <v>6.42392138548654</v>
      </c>
      <c r="J24" s="42">
        <f>'DET'!I$2</f>
        <v>31.297378</v>
      </c>
      <c r="K24" s="42">
        <f>'DET'!J$2</f>
        <v>60.704217478590</v>
      </c>
      <c r="L24" s="42">
        <f>'DET'!K$2</f>
        <v>1.23216195363023</v>
      </c>
      <c r="M24" s="42">
        <f>(G24/25)+(H24*4)+(I24*-1.5)+(K24/10)+(L24*6)</f>
        <v>306.393683754215</v>
      </c>
      <c r="N24" s="178">
        <f>(E24:E24*#REF!)+(F24:F24*#REF!)+(G24:G24*#REF!)+(H24:H24*#REF!)+(I24:I24*#REF!)+(J24:J24*#REF!)+(K24:K24*#REF!)+(L24:L24*#REF!)</f>
      </c>
      <c r="O24" s="179">
        <v>0</v>
      </c>
      <c r="P24" s="180"/>
    </row>
    <row r="25" ht="13.75" customHeight="1">
      <c r="A25" s="7">
        <f>IF(B25:B25&lt;&gt;0,A24+1,A24)</f>
      </c>
      <c r="B25" t="s" s="32">
        <f>'DET'!A$3</f>
        <v>410</v>
      </c>
      <c r="C25" t="s" s="32">
        <v>33</v>
      </c>
      <c r="D25" s="163">
        <f>'DET'!C$3</f>
        <v>5</v>
      </c>
      <c r="E25" s="42">
        <f>'DET'!D$3</f>
        <v>12.0954</v>
      </c>
      <c r="F25" s="42">
        <f>'DET'!E$3</f>
        <v>7.81029079700813</v>
      </c>
      <c r="G25" s="42">
        <f>'DET'!F$3</f>
        <v>82.32317993923689</v>
      </c>
      <c r="H25" s="42">
        <f>'DET'!G$3</f>
        <v>0.513806255606032</v>
      </c>
      <c r="I25" s="42">
        <f>'DET'!H$3</f>
        <v>0.184733867716475</v>
      </c>
      <c r="J25" s="42">
        <f>'DET'!I$3</f>
        <v>0</v>
      </c>
      <c r="K25" s="42">
        <f>'DET'!J$3</f>
        <v>0</v>
      </c>
      <c r="L25" s="42">
        <f>'DET'!K$3</f>
        <v>0</v>
      </c>
      <c r="M25" s="42">
        <f>(G25/25)+(H25*4)+(I25*-1.5)+(K25/10)+(L25*6)</f>
        <v>5.07105141841889</v>
      </c>
      <c r="N25" s="178">
        <f>(E25:E25*#REF!)+(F25:F25*#REF!)+(G25:G25*#REF!)+(H25:H25*#REF!)+(I25:I25*#REF!)+(J25:J25*#REF!)+(K25:K25*#REF!)+(L25:L25*#REF!)</f>
      </c>
      <c r="O25" s="179">
        <v>0</v>
      </c>
      <c r="P25" s="180"/>
    </row>
    <row r="26" ht="13.75" customHeight="1">
      <c r="A26" s="7">
        <f>IF(B26:B26&lt;&gt;0,A25+1,A25)</f>
      </c>
      <c r="B26" t="s" s="32">
        <f>'GB'!A$2</f>
        <v>52</v>
      </c>
      <c r="C26" t="s" s="32">
        <v>53</v>
      </c>
      <c r="D26" s="163">
        <f>'GB'!C$2</f>
        <v>10</v>
      </c>
      <c r="E26" s="42">
        <f>'GB'!D$2</f>
        <v>576.0216</v>
      </c>
      <c r="F26" s="42">
        <f>'GB'!E$2</f>
        <v>378.885042754614</v>
      </c>
      <c r="G26" s="42">
        <f>'GB'!F$2</f>
        <v>4322.621308675590</v>
      </c>
      <c r="H26" s="42">
        <f>'GB'!G$2</f>
        <v>31.9691988</v>
      </c>
      <c r="I26" s="42">
        <f>'GB'!H$2</f>
        <v>6.84282465782377</v>
      </c>
      <c r="J26" s="42">
        <f>'GB'!I$2</f>
        <v>49.281848</v>
      </c>
      <c r="K26" s="42">
        <f>'GB'!J$2</f>
        <v>217.580676039636</v>
      </c>
      <c r="L26" s="42">
        <f>'GB'!K$2</f>
        <v>2.21768316</v>
      </c>
      <c r="M26" s="42">
        <f>(G26/25)+(H26*4)+(I26*-1.5)+(K26/10)+(L26*6)</f>
        <v>325.581577124252</v>
      </c>
      <c r="N26" s="178">
        <f>(E26:E26*#REF!)+(F26:F26*#REF!)+(G26:G26*#REF!)+(H26:H26*#REF!)+(I26:I26*#REF!)+(J26:J26*#REF!)+(K26:K26*#REF!)+(L26:L26*#REF!)</f>
      </c>
      <c r="O26" s="179">
        <v>16.118099546480</v>
      </c>
      <c r="P26" s="180"/>
    </row>
    <row r="27" ht="13.75" customHeight="1">
      <c r="A27" s="7">
        <f>IF(B27:B27&lt;&gt;0,A26+1,A26)</f>
      </c>
      <c r="B27" t="s" s="32">
        <f>'GB'!A$3</f>
        <v>416</v>
      </c>
      <c r="C27" t="s" s="32">
        <v>53</v>
      </c>
      <c r="D27" s="163">
        <f>'GB'!C$3</f>
        <v>10</v>
      </c>
      <c r="E27" s="42">
        <f>'GB'!D$3</f>
        <v>5.8184</v>
      </c>
      <c r="F27" s="42">
        <f>'GB'!E$3</f>
        <v>3.66252310364639</v>
      </c>
      <c r="G27" s="42">
        <f>'GB'!F$3</f>
        <v>40.4860710934689</v>
      </c>
      <c r="H27" s="42">
        <f>'GB'!G$3</f>
        <v>0.303776109987092</v>
      </c>
      <c r="I27" s="42">
        <f>'GB'!H$3</f>
        <v>0.0916766564434713</v>
      </c>
      <c r="J27" s="42">
        <f>'GB'!I$3</f>
        <v>0</v>
      </c>
      <c r="K27" s="42">
        <f>'GB'!J$3</f>
        <v>0</v>
      </c>
      <c r="L27" s="42">
        <f>'GB'!K$3</f>
        <v>0</v>
      </c>
      <c r="M27" s="42">
        <f>(G27/25)+(H27*4)+(I27*-1.5)+(K27/10)+(L27*6)</f>
        <v>2.69703229902192</v>
      </c>
      <c r="N27" s="178">
        <f>(E27:E27*#REF!)+(F27:F27*#REF!)+(G27:G27*#REF!)+(H27:H27*#REF!)+(I27:I27*#REF!)+(J27:J27*#REF!)+(K27:K27*#REF!)+(L27:L27*#REF!)</f>
      </c>
      <c r="O27" s="179">
        <v>0</v>
      </c>
      <c r="P27" s="180"/>
    </row>
    <row r="28" ht="13.75" customHeight="1">
      <c r="A28" s="7">
        <f>IF(B28:B28&lt;&gt;0,A27+1,A27)</f>
      </c>
      <c r="B28" t="s" s="32">
        <f>'HOU'!A$3</f>
        <v>418</v>
      </c>
      <c r="C28" t="s" s="32">
        <v>60</v>
      </c>
      <c r="D28" s="163">
        <f>'HOU'!C$3</f>
        <v>14</v>
      </c>
      <c r="E28" s="42">
        <f>'HOU'!D$3</f>
        <v>6.0632</v>
      </c>
      <c r="F28" s="42">
        <f>'HOU'!E$3</f>
        <v>3.77600037186003</v>
      </c>
      <c r="G28" s="42">
        <f>'HOU'!F$3</f>
        <v>40.8627664792416</v>
      </c>
      <c r="H28" s="42">
        <f>'HOU'!G$3</f>
        <v>0.2910336</v>
      </c>
      <c r="I28" s="42">
        <f>'HOU'!H$3</f>
        <v>0.0987254446385179</v>
      </c>
      <c r="J28" s="42">
        <f>'HOU'!I$3</f>
        <v>0</v>
      </c>
      <c r="K28" s="42">
        <f>'HOU'!J$3</f>
        <v>0</v>
      </c>
      <c r="L28" s="42">
        <f>'HOU'!K$3</f>
        <v>0</v>
      </c>
      <c r="M28" s="42">
        <f>(G28/25)+(H28*4)+(I28*-1.5)+(K28/10)+(L28*6)</f>
        <v>2.65055689221189</v>
      </c>
      <c r="N28" s="178">
        <f>(E28:E28*#REF!)+(F28:F28*#REF!)+(G28:G28*#REF!)+(H28:H28*#REF!)+(I28:I28*#REF!)+(J28:J28*#REF!)+(K28:K28*#REF!)+(L28:L28*#REF!)</f>
      </c>
      <c r="O28" s="179">
        <v>0</v>
      </c>
      <c r="P28" s="180"/>
    </row>
    <row r="29" ht="13.75" customHeight="1">
      <c r="A29" s="7">
        <f>IF(B29:B29&lt;&gt;0,A28+1,A28)</f>
      </c>
      <c r="B29" t="s" s="32">
        <f>'HOU'!A$2</f>
        <v>59</v>
      </c>
      <c r="C29" t="s" s="32">
        <v>60</v>
      </c>
      <c r="D29" s="163">
        <f>'HOU'!C$2</f>
        <v>14</v>
      </c>
      <c r="E29" s="42">
        <f>'HOU'!D$2</f>
        <v>600.2568</v>
      </c>
      <c r="F29" s="42">
        <f>'HOU'!E$2</f>
        <v>392.766310667347</v>
      </c>
      <c r="G29" s="42">
        <f>'HOU'!F$2</f>
        <v>4705.340401794820</v>
      </c>
      <c r="H29" s="42">
        <f>'HOU'!G$2</f>
        <v>31.513482</v>
      </c>
      <c r="I29" s="42">
        <f>'HOU'!H$2</f>
        <v>5.65431833712761</v>
      </c>
      <c r="J29" s="42">
        <f>'HOU'!I$2</f>
        <v>38.250576</v>
      </c>
      <c r="K29" s="42">
        <f>'HOU'!J$2</f>
        <v>158.514813384027</v>
      </c>
      <c r="L29" s="42">
        <f>'HOU'!K$2</f>
        <v>1.92421197608186</v>
      </c>
      <c r="M29" s="42">
        <f>(G29/25)+(H29*4)+(I29*-1.5)+(K29/10)+(L29*6)</f>
        <v>333.182819760995</v>
      </c>
      <c r="N29" s="178">
        <f>(E29:E29*#REF!)+(F29:F29*#REF!)+(G29:G29*#REF!)+(H29:H29*#REF!)+(I29:I29*#REF!)+(J29:J29*#REF!)+(K29:K29*#REF!)+(L29:L29*#REF!)</f>
      </c>
      <c r="O29" s="179">
        <v>0</v>
      </c>
      <c r="P29" s="180"/>
    </row>
    <row r="30" ht="13.75" customHeight="1">
      <c r="A30" s="7">
        <f>IF(B30:B30&lt;&gt;0,A29+1,A29)</f>
      </c>
      <c r="B30" s="163">
        <f>'HOU'!A$4</f>
        <v>0</v>
      </c>
      <c r="C30" t="s" s="32">
        <v>60</v>
      </c>
      <c r="D30" s="163">
        <f>'HOU'!C$4</f>
        <v>14</v>
      </c>
      <c r="E30" s="42">
        <f>'HOU'!D$4</f>
        <v>0</v>
      </c>
      <c r="F30" s="42">
        <f>'HOU'!E$4</f>
        <v>0</v>
      </c>
      <c r="G30" s="42">
        <f>'HOU'!F$4</f>
        <v>0</v>
      </c>
      <c r="H30" s="42">
        <f>'HOU'!G$4</f>
        <v>0</v>
      </c>
      <c r="I30" s="42">
        <f>'HOU'!H$4</f>
        <v>0</v>
      </c>
      <c r="J30" s="42">
        <f>'HOU'!I$4</f>
        <v>0</v>
      </c>
      <c r="K30" s="42">
        <f>'HOU'!J$4</f>
        <v>0</v>
      </c>
      <c r="L30" s="42">
        <f>'HOU'!K$4</f>
        <v>0</v>
      </c>
      <c r="M30" s="42">
        <f>(G30/25)+(H30*4)+(I30*-1.5)+(K30/10)+(L30*6)</f>
        <v>0</v>
      </c>
      <c r="N30" s="178">
        <f>(E30:E30*#REF!)+(F30:F30*#REF!)+(G30:G30*#REF!)+(H30:H30*#REF!)+(I30:I30*#REF!)+(J30:J30*#REF!)+(K30:K30*#REF!)+(L30:L30*#REF!)</f>
      </c>
      <c r="O30" s="179">
        <v>0</v>
      </c>
      <c r="P30" s="180"/>
    </row>
    <row r="31" ht="13.75" customHeight="1">
      <c r="A31" s="7">
        <f>IF(B31:B31&lt;&gt;0,A30+1,A30)</f>
      </c>
      <c r="B31" t="s" s="32">
        <f>'IND'!A$2</f>
        <v>47</v>
      </c>
      <c r="C31" t="s" s="32">
        <v>29</v>
      </c>
      <c r="D31" s="163">
        <f>'IND'!C$2</f>
        <v>14</v>
      </c>
      <c r="E31" s="42">
        <f>'IND'!D$2</f>
        <v>520.201</v>
      </c>
      <c r="F31" s="42">
        <f>'IND'!E$2</f>
        <v>326.364034890001</v>
      </c>
      <c r="G31" s="42">
        <f>'IND'!F$2</f>
        <v>3655.808466877620</v>
      </c>
      <c r="H31" s="42">
        <f>'IND'!G$2</f>
        <v>22.368643</v>
      </c>
      <c r="I31" s="42">
        <f>'IND'!H$2</f>
        <v>6.03576110368526</v>
      </c>
      <c r="J31" s="42">
        <f>'IND'!I$2</f>
        <v>136.492048</v>
      </c>
      <c r="K31" s="42">
        <f>'IND'!J$2</f>
        <v>686.0347124891171</v>
      </c>
      <c r="L31" s="42">
        <f>'IND'!K$2</f>
        <v>8.510551423759891</v>
      </c>
      <c r="M31" s="42">
        <f>(G31/25)+(H31*4)+(I31*-1.5)+(K31/10)+(L31*6)</f>
        <v>346.320048811048</v>
      </c>
      <c r="N31" s="178">
        <f>(E31:E31*#REF!)+(F31:F31*#REF!)+(G31:G31*#REF!)+(H31:H31*#REF!)+(I31:I31*#REF!)+(J31:J31*#REF!)+(K31:K31*#REF!)+(L31:L31*#REF!)</f>
      </c>
      <c r="O31" s="179">
        <v>0</v>
      </c>
      <c r="P31" s="180"/>
    </row>
    <row r="32" ht="13.75" customHeight="1">
      <c r="A32" s="7">
        <f>IF(B32:B32&lt;&gt;0,A31+1,A31)</f>
      </c>
      <c r="B32" t="s" s="32">
        <f>'IND'!A$3</f>
        <v>422</v>
      </c>
      <c r="C32" t="s" s="32">
        <v>29</v>
      </c>
      <c r="D32" s="163">
        <f>'IND'!C$3</f>
        <v>14</v>
      </c>
      <c r="E32" s="42">
        <f>'IND'!D$3</f>
        <v>27.379</v>
      </c>
      <c r="F32" s="42">
        <f>'IND'!E$3</f>
        <v>17.2714771386953</v>
      </c>
      <c r="G32" s="42">
        <f>'IND'!F$3</f>
        <v>195.176999644410</v>
      </c>
      <c r="H32" s="42">
        <f>'IND'!G$3</f>
        <v>1.16000436585346</v>
      </c>
      <c r="I32" s="42">
        <f>'IND'!H$3</f>
        <v>0.389512397635418</v>
      </c>
      <c r="J32" s="42">
        <f>'IND'!I$3</f>
        <v>0</v>
      </c>
      <c r="K32" s="42">
        <f>'IND'!J$3</f>
        <v>0</v>
      </c>
      <c r="L32" s="42">
        <f>'IND'!K$3</f>
        <v>0</v>
      </c>
      <c r="M32" s="42">
        <f>(G32/25)+(H32*4)+(I32*-1.5)+(K32/10)+(L32*6)</f>
        <v>11.8628288527371</v>
      </c>
      <c r="N32" s="178">
        <f>(E32:E32*#REF!)+(F32:F32*#REF!)+(G32:G32*#REF!)+(H32:H32*#REF!)+(I32:I32*#REF!)+(J32:J32*#REF!)+(K32:K32*#REF!)+(L32:L32*#REF!)</f>
      </c>
      <c r="O32" s="179">
        <v>0</v>
      </c>
      <c r="P32" s="180"/>
    </row>
    <row r="33" ht="13.75" customHeight="1">
      <c r="A33" s="7">
        <f>IF(B33:B33&lt;&gt;0,A32+1,A32)</f>
      </c>
      <c r="B33" t="s" s="32">
        <f>'JAX'!A$2</f>
        <v>98</v>
      </c>
      <c r="C33" t="s" s="32">
        <v>58</v>
      </c>
      <c r="D33" s="163">
        <f>'JAX'!C$2</f>
        <v>12</v>
      </c>
      <c r="E33" s="42">
        <f>'JAX'!D$2</f>
        <v>608.33718</v>
      </c>
      <c r="F33" s="42">
        <f>'JAX'!E$2</f>
        <v>397.155475444109</v>
      </c>
      <c r="G33" s="42">
        <f>'JAX'!F$2</f>
        <v>4420.340441692930</v>
      </c>
      <c r="H33" s="42">
        <f>'JAX'!G$2</f>
        <v>26.76683592</v>
      </c>
      <c r="I33" s="42">
        <f>'JAX'!H$2</f>
        <v>7.45308536372806</v>
      </c>
      <c r="J33" s="42">
        <f>'JAX'!I$2</f>
        <v>60.3018696</v>
      </c>
      <c r="K33" s="42">
        <f>'JAX'!J$2</f>
        <v>279.359188625807</v>
      </c>
      <c r="L33" s="42">
        <f>'JAX'!K$2</f>
        <v>3.0753953496</v>
      </c>
      <c r="M33" s="42">
        <f>(G33/25)+(H33*4)+(I33*-1.5)+(K33/10)+(L33*6)</f>
        <v>319.089624262306</v>
      </c>
      <c r="N33" s="178">
        <f>(E33:E33*#REF!)+(F33:F33*#REF!)+(G33:G33*#REF!)+(H33:H33*#REF!)+(I33:I33*#REF!)+(J33:J33*#REF!)+(K33:K33*#REF!)+(L33:L33*#REF!)</f>
      </c>
      <c r="O33" s="179">
        <v>6.07799409151934</v>
      </c>
      <c r="P33" s="180"/>
    </row>
    <row r="34" ht="13.75" customHeight="1">
      <c r="A34" s="7">
        <f>IF(B34:B34&lt;&gt;0,A33+1,A33)</f>
      </c>
      <c r="B34" t="s" s="32">
        <f>'JAX'!A$3</f>
        <v>427</v>
      </c>
      <c r="C34" t="s" s="32">
        <v>58</v>
      </c>
      <c r="D34" s="163">
        <f>'JAX'!C$3</f>
        <v>12</v>
      </c>
      <c r="E34" s="42">
        <f>'JAX'!D$3</f>
        <v>6.14482</v>
      </c>
      <c r="F34" s="42">
        <f>'JAX'!E$3</f>
        <v>4.12654448737411</v>
      </c>
      <c r="G34" s="42">
        <f>'JAX'!F$3</f>
        <v>44.1065355169882</v>
      </c>
      <c r="H34" s="42">
        <f>'JAX'!G$3</f>
        <v>0.25808244</v>
      </c>
      <c r="I34" s="42">
        <f>'JAX'!H$3</f>
        <v>0.120257158012268</v>
      </c>
      <c r="J34" s="42">
        <f>'JAX'!I$3</f>
        <v>0</v>
      </c>
      <c r="K34" s="42">
        <f>'JAX'!J$3</f>
        <v>0</v>
      </c>
      <c r="L34" s="42">
        <f>'JAX'!K$3</f>
        <v>0</v>
      </c>
      <c r="M34" s="42">
        <f>(G34/25)+(H34*4)+(I34*-1.5)+(K34/10)+(L34*6)</f>
        <v>2.61620544366113</v>
      </c>
      <c r="N34" s="178">
        <f>(E34:E34*#REF!)+(F34:F34*#REF!)+(G34:G34*#REF!)+(H34:H34*#REF!)+(I34:I34*#REF!)+(J34:J34*#REF!)+(K34:K34*#REF!)+(L34:L34*#REF!)</f>
      </c>
      <c r="O34" s="179">
        <v>0</v>
      </c>
      <c r="P34" s="180"/>
    </row>
    <row r="35" ht="13.75" customHeight="1">
      <c r="A35" s="7">
        <f>IF(B35:B35&lt;&gt;0,A34+1,A34)</f>
      </c>
      <c r="B35" t="s" s="32">
        <f>'KC'!A$2</f>
        <v>42</v>
      </c>
      <c r="C35" t="s" s="32">
        <v>25</v>
      </c>
      <c r="D35" s="163">
        <f>'KC'!C$2</f>
        <v>6</v>
      </c>
      <c r="E35" s="42">
        <f>'KC'!D$2</f>
        <v>636.768</v>
      </c>
      <c r="F35" s="42">
        <f>'KC'!E$2</f>
        <v>429.181632</v>
      </c>
      <c r="G35" s="42">
        <f>'KC'!F$2</f>
        <v>4871.2115232</v>
      </c>
      <c r="H35" s="42">
        <f>'KC'!G$2</f>
        <v>35.659008</v>
      </c>
      <c r="I35" s="42">
        <f>'KC'!H$2</f>
        <v>6.991873013915</v>
      </c>
      <c r="J35" s="42">
        <f>'KC'!I$2</f>
        <v>58.83136</v>
      </c>
      <c r="K35" s="42">
        <f>'KC'!J$2</f>
        <v>311.806208</v>
      </c>
      <c r="L35" s="42">
        <f>'KC'!K$2</f>
        <v>2.00026624</v>
      </c>
      <c r="M35" s="42">
        <f>(G35/25)+(H35*4)+(I35*-1.5)+(K35/10)+(L35*6)</f>
        <v>370.178901647128</v>
      </c>
      <c r="N35" s="178">
        <f>(E35:E35*#REF!)+(F35:F35*#REF!)+(G35:G35*#REF!)+(H35:H35*#REF!)+(I35:I35*#REF!)+(J35:J35*#REF!)+(K35:K35*#REF!)+(L35:L35*#REF!)</f>
      </c>
      <c r="O35" s="179">
        <v>24</v>
      </c>
      <c r="P35" s="180"/>
    </row>
    <row r="36" ht="13.75" customHeight="1">
      <c r="A36" s="7">
        <f>IF(B36:B36&lt;&gt;0,A35+1,A35)</f>
      </c>
      <c r="B36" t="s" s="32">
        <f>'KC'!A$3</f>
        <v>434</v>
      </c>
      <c r="C36" t="s" s="32">
        <v>25</v>
      </c>
      <c r="D36" s="163">
        <f>'KC'!C$3</f>
        <v>6</v>
      </c>
      <c r="E36" s="42">
        <f>'KC'!D$3</f>
        <v>6.432</v>
      </c>
      <c r="F36" s="42">
        <f>'KC'!E$3</f>
        <v>4.122912</v>
      </c>
      <c r="G36" s="42">
        <f>'KC'!F$3</f>
        <v>43.6906406626882</v>
      </c>
      <c r="H36" s="42">
        <f>'KC'!G$3</f>
        <v>0.336965360971459</v>
      </c>
      <c r="I36" s="42">
        <f>'KC'!H$3</f>
        <v>0.114723577225673</v>
      </c>
      <c r="J36" s="42">
        <f>'KC'!I$3</f>
        <v>0</v>
      </c>
      <c r="K36" s="42">
        <f>'KC'!J$3</f>
        <v>0</v>
      </c>
      <c r="L36" s="42">
        <f>'KC'!K$3</f>
        <v>0</v>
      </c>
      <c r="M36" s="42">
        <f>(G36/25)+(H36*4)+(I36*-1.5)+(K36/10)+(L36*6)</f>
        <v>2.92340170455485</v>
      </c>
      <c r="N36" s="178">
        <f>(E36:E36*#REF!)+(F36:F36*#REF!)+(G36:G36*#REF!)+(H36:H36*#REF!)+(I36:I36*#REF!)+(J36:J36*#REF!)+(K36:K36*#REF!)+(L36:L36*#REF!)</f>
      </c>
      <c r="O36" s="179">
        <v>0</v>
      </c>
      <c r="P36" s="180"/>
    </row>
    <row r="37" ht="13.75" customHeight="1">
      <c r="A37" s="7">
        <f>IF(B37:B37&lt;&gt;0,A36+1,A36)</f>
      </c>
      <c r="B37" t="s" s="32">
        <f>'LAC'!A$2</f>
        <v>126</v>
      </c>
      <c r="C37" t="s" s="32">
        <v>127</v>
      </c>
      <c r="D37" s="163">
        <f>'LAC'!C$2</f>
        <v>5</v>
      </c>
      <c r="E37" s="42">
        <f>'LAC'!D$2</f>
        <v>512.7813</v>
      </c>
      <c r="F37" s="42">
        <f>'LAC'!E$2</f>
        <v>335.510199575694</v>
      </c>
      <c r="G37" s="42">
        <f>'LAC'!F$2</f>
        <v>3740.938725268990</v>
      </c>
      <c r="H37" s="42">
        <f>'LAC'!G$2</f>
        <v>24.0242842971318</v>
      </c>
      <c r="I37" s="42">
        <f>'LAC'!H$2</f>
        <v>5.03617096097823</v>
      </c>
      <c r="J37" s="42">
        <f>'LAC'!I$2</f>
        <v>57.7701768</v>
      </c>
      <c r="K37" s="42">
        <f>'LAC'!J$2</f>
        <v>252.482701722726</v>
      </c>
      <c r="L37" s="42">
        <f>'LAC'!K$2</f>
        <v>2.30159135627287</v>
      </c>
      <c r="M37" s="42">
        <f>(G37/25)+(H37*4)+(I37*-1.5)+(K37/10)+(L37*6)</f>
        <v>277.238248067729</v>
      </c>
      <c r="N37" s="178">
        <f>(E37:E37*#REF!)+(F37:F37*#REF!)+(G37:G37*#REF!)+(H37:H37*#REF!)+(I37:I37*#REF!)+(J37:J37*#REF!)+(K37:K37*#REF!)+(L37:L37*#REF!)</f>
      </c>
      <c r="O37" s="179">
        <v>12.0565584390482</v>
      </c>
      <c r="P37" s="180"/>
    </row>
    <row r="38" ht="13.75" customHeight="1">
      <c r="A38" s="7">
        <f>IF(B38:B38&lt;&gt;0,A37+1,A37)</f>
      </c>
      <c r="B38" t="s" s="32">
        <f>'LAC'!A$3</f>
        <v>206</v>
      </c>
      <c r="C38" t="s" s="32">
        <v>127</v>
      </c>
      <c r="D38" s="163">
        <f>'LAC'!C$3</f>
        <v>5</v>
      </c>
      <c r="E38" s="42">
        <f>'LAC'!D$3</f>
        <v>56.9757</v>
      </c>
      <c r="F38" s="42">
        <f>'LAC'!E$3</f>
        <v>35.2109826</v>
      </c>
      <c r="G38" s="42">
        <f>'LAC'!F$3</f>
        <v>383.095490688</v>
      </c>
      <c r="H38" s="42">
        <f>'LAC'!G$3</f>
        <v>2.59442223424208</v>
      </c>
      <c r="I38" s="42">
        <f>'LAC'!H$3</f>
        <v>0.638160844014949</v>
      </c>
      <c r="J38" s="42">
        <f>'LAC'!I$3</f>
        <v>0</v>
      </c>
      <c r="K38" s="42">
        <f>'LAC'!J$3</f>
        <v>0</v>
      </c>
      <c r="L38" s="42">
        <f>'LAC'!K$3</f>
        <v>0</v>
      </c>
      <c r="M38" s="42">
        <f>(G38/25)+(H38*4)+(I38*-1.5)+(K38/10)+(L38*6)</f>
        <v>24.7442672984659</v>
      </c>
      <c r="N38" s="178">
        <f>(E38:E38*#REF!)+(F38:F38*#REF!)+(G38:G38*#REF!)+(H38:H38*#REF!)+(I38:I38*#REF!)+(J38:J38*#REF!)+(K38:K38*#REF!)+(L38:L38*#REF!)</f>
      </c>
      <c r="O38" s="179">
        <v>0</v>
      </c>
      <c r="P38" s="180"/>
    </row>
    <row r="39" ht="13.75" customHeight="1">
      <c r="A39" s="7">
        <f>IF(B39:B39&lt;&gt;0,A38+1,A38)</f>
      </c>
      <c r="B39" t="s" s="32">
        <f>'LAR'!A$2</f>
        <v>131</v>
      </c>
      <c r="C39" t="s" s="32">
        <v>56</v>
      </c>
      <c r="D39" s="163">
        <f>'LAR'!C$2</f>
        <v>6</v>
      </c>
      <c r="E39" s="42">
        <f>'LAR'!D$2</f>
        <v>591.45024</v>
      </c>
      <c r="F39" s="42">
        <f>'LAR'!E$2</f>
        <v>379.743431489968</v>
      </c>
      <c r="G39" s="42">
        <f>'LAR'!F$2</f>
        <v>4473.377622951820</v>
      </c>
      <c r="H39" s="42">
        <f>'LAR'!G$2</f>
        <v>28.567046592</v>
      </c>
      <c r="I39" s="42">
        <f>'LAR'!H$2</f>
        <v>7.17165034587432</v>
      </c>
      <c r="J39" s="42">
        <f>'LAR'!I$2</f>
        <v>21.065394</v>
      </c>
      <c r="K39" s="42">
        <f>'LAR'!J$2</f>
        <v>54.7106172856745</v>
      </c>
      <c r="L39" s="42">
        <f>'LAR'!K$2</f>
        <v>0.442373274</v>
      </c>
      <c r="M39" s="42">
        <f>(G39/25)+(H39*4)+(I39*-1.5)+(K39/10)+(L39*6)</f>
        <v>290.571117139829</v>
      </c>
      <c r="N39" s="178">
        <f>(E39:E39*#REF!)+(F39:F39*#REF!)+(G39:G39*#REF!)+(H39:H39*#REF!)+(I39:I39*#REF!)+(J39:J39*#REF!)+(K39:K39*#REF!)+(L39:L39*#REF!)</f>
      </c>
      <c r="O39" s="179">
        <v>1.86292922701787</v>
      </c>
      <c r="P39" s="180"/>
    </row>
    <row r="40" ht="13.75" customHeight="1">
      <c r="A40" s="7">
        <f>IF(B40:B40&lt;&gt;0,A39+1,A39)</f>
      </c>
      <c r="B40" t="s" s="32">
        <f>'LAR'!A$3</f>
        <v>441</v>
      </c>
      <c r="C40" t="s" s="32">
        <v>56</v>
      </c>
      <c r="D40" s="163">
        <f>'LAR'!C$3</f>
        <v>6</v>
      </c>
      <c r="E40" s="42">
        <f>'LAR'!D$3</f>
        <v>24.64376</v>
      </c>
      <c r="F40" s="42">
        <f>'LAR'!E$3</f>
        <v>15.9918861488627</v>
      </c>
      <c r="G40" s="42">
        <f>'LAR'!F$3</f>
        <v>184.325978157972</v>
      </c>
      <c r="H40" s="42">
        <f>'LAR'!G$3</f>
        <v>1.1488446127976</v>
      </c>
      <c r="I40" s="42">
        <f>'LAR'!H$3</f>
        <v>0.4082859544001</v>
      </c>
      <c r="J40" s="42">
        <f>'LAR'!I$3</f>
        <v>0</v>
      </c>
      <c r="K40" s="42">
        <f>'LAR'!J$3</f>
        <v>0</v>
      </c>
      <c r="L40" s="42">
        <f>'LAR'!K$3</f>
        <v>0</v>
      </c>
      <c r="M40" s="42">
        <f>(G40/25)+(H40*4)+(I40*-1.5)+(K40/10)+(L40*6)</f>
        <v>11.3559886459091</v>
      </c>
      <c r="N40" s="178">
        <f>(E40:E40*#REF!)+(F40:F40*#REF!)+(G40:G40*#REF!)+(H40:H40*#REF!)+(I40:I40*#REF!)+(J40:J40*#REF!)+(K40:K40*#REF!)+(L40:L40*#REF!)</f>
      </c>
      <c r="O40" s="179">
        <v>0</v>
      </c>
      <c r="P40" s="180"/>
    </row>
    <row r="41" ht="13.75" customHeight="1">
      <c r="A41" s="7">
        <f>IF(B41:B41&lt;&gt;0,A40+1,A40)</f>
      </c>
      <c r="B41" t="s" s="32">
        <f>'LV'!A$2</f>
        <v>166</v>
      </c>
      <c r="C41" t="s" s="32">
        <v>82</v>
      </c>
      <c r="D41" s="163">
        <f>'LV'!C$2</f>
        <v>10</v>
      </c>
      <c r="E41" s="42">
        <f>'LV'!D$2</f>
        <v>356.7</v>
      </c>
      <c r="F41" s="42">
        <f>'LV'!E$2</f>
        <v>225.758244255075</v>
      </c>
      <c r="G41" s="42">
        <f>'LV'!F$2</f>
        <v>2490.113434133480</v>
      </c>
      <c r="H41" s="42">
        <f>'LV'!G$2</f>
        <v>14.1518778245883</v>
      </c>
      <c r="I41" s="42">
        <f>'LV'!H$2</f>
        <v>4.51280462632228</v>
      </c>
      <c r="J41" s="42">
        <f>'LV'!I$2</f>
        <v>16.8756</v>
      </c>
      <c r="K41" s="42">
        <f>'LV'!J$2</f>
        <v>54.2934570072365</v>
      </c>
      <c r="L41" s="42">
        <f>'LV'!K$2</f>
        <v>0.7363239903512711</v>
      </c>
      <c r="M41" s="42">
        <f>(G41/25)+(H41*4)+(I41*-1.5)+(K41/10)+(L41*6)</f>
        <v>159.290131367040</v>
      </c>
      <c r="N41" s="178">
        <f>(E41:E41*#REF!)+(F41:F41*#REF!)+(G41:G41*#REF!)+(H41:H41*#REF!)+(I41:I41*#REF!)+(J41:J41*#REF!)+(K41:K41*#REF!)+(L41:L41*#REF!)</f>
      </c>
      <c r="O41" s="179">
        <v>0</v>
      </c>
      <c r="P41" s="180"/>
    </row>
    <row r="42" ht="13.75" customHeight="1">
      <c r="A42" s="7">
        <f>IF(B42:B42&lt;&gt;0,A41+1,A41)</f>
      </c>
      <c r="B42" t="s" s="32">
        <f>'LV'!A$3</f>
        <v>182</v>
      </c>
      <c r="C42" t="s" s="32">
        <v>82</v>
      </c>
      <c r="D42" s="163">
        <f>'LV'!C$3</f>
        <v>10</v>
      </c>
      <c r="E42" s="42">
        <f>'LV'!D$3</f>
        <v>237.8</v>
      </c>
      <c r="F42" s="42">
        <f>'LV'!E$3</f>
        <v>149.668961214823</v>
      </c>
      <c r="G42" s="42">
        <f>'LV'!F$3</f>
        <v>1619.418160344380</v>
      </c>
      <c r="H42" s="42">
        <f>'LV'!G$3</f>
        <v>9.0364</v>
      </c>
      <c r="I42" s="42">
        <f>'LV'!H$3</f>
        <v>3.35507776822495</v>
      </c>
      <c r="J42" s="42">
        <f>'LV'!I$3</f>
        <v>4.2189</v>
      </c>
      <c r="K42" s="42">
        <f>'LV'!J$3</f>
        <v>11.5642947177765</v>
      </c>
      <c r="L42" s="42">
        <f>'LV'!K$3</f>
        <v>0.12144320779311</v>
      </c>
      <c r="M42" s="42">
        <f>(G42/25)+(H42*4)+(I42*-1.5)+(K42/10)+(L42*6)</f>
        <v>97.77479847997409</v>
      </c>
      <c r="N42" s="178">
        <f>(E42:E42*#REF!)+(F42:F42*#REF!)+(G42:G42*#REF!)+(H42:H42*#REF!)+(I42:I42*#REF!)+(J42:J42*#REF!)+(K42:K42*#REF!)+(L42:L42*#REF!)</f>
      </c>
      <c r="O42" s="179">
        <v>0</v>
      </c>
      <c r="P42" s="180"/>
    </row>
    <row r="43" ht="13.75" customHeight="1">
      <c r="A43" s="7">
        <f>IF(B43:B43&lt;&gt;0,A42+1,A42)</f>
      </c>
      <c r="B43" t="s" s="32">
        <f>'MIA'!A$2</f>
        <v>108</v>
      </c>
      <c r="C43" t="s" s="32">
        <v>31</v>
      </c>
      <c r="D43" s="163">
        <f>'MIA'!C$2</f>
        <v>6</v>
      </c>
      <c r="E43" s="42">
        <f>'MIA'!D$2</f>
        <v>580.34712</v>
      </c>
      <c r="F43" s="42">
        <f>'MIA'!E$2</f>
        <v>393.450141894598</v>
      </c>
      <c r="G43" s="42">
        <f>'MIA'!F$2</f>
        <v>4620.586290928920</v>
      </c>
      <c r="H43" s="42">
        <f>'MIA'!G$2</f>
        <v>29.017356</v>
      </c>
      <c r="I43" s="42">
        <f>'MIA'!H$2</f>
        <v>7.94368140419451</v>
      </c>
      <c r="J43" s="42">
        <f>'MIA'!I$2</f>
        <v>33.6887936</v>
      </c>
      <c r="K43" s="42">
        <f>'MIA'!J$2</f>
        <v>92.4545839799796</v>
      </c>
      <c r="L43" s="42">
        <f>'MIA'!K$2</f>
        <v>0.673775872</v>
      </c>
      <c r="M43" s="42">
        <f>(G43/25)+(H43*4)+(I43*-1.5)+(K43/10)+(L43*6)</f>
        <v>302.265467160863</v>
      </c>
      <c r="N43" s="178">
        <f>(E43:E43*#REF!)+(F43:F43*#REF!)+(G43:G43*#REF!)+(H43:H43*#REF!)+(I43:I43*#REF!)+(J43:J43*#REF!)+(K43:K43*#REF!)+(L43:L43*#REF!)</f>
      </c>
      <c r="O43" s="179">
        <v>0.7572092175449771</v>
      </c>
      <c r="P43" s="180"/>
    </row>
    <row r="44" ht="13.75" customHeight="1">
      <c r="A44" s="7">
        <f>IF(B44:B44&lt;&gt;0,A43+1,A43)</f>
      </c>
      <c r="B44" t="s" s="32">
        <f>'MIA'!A$3</f>
        <v>442</v>
      </c>
      <c r="C44" t="s" s="32">
        <v>31</v>
      </c>
      <c r="D44" s="163">
        <f>'MIA'!C$3</f>
        <v>6</v>
      </c>
      <c r="E44" s="42">
        <f>'MIA'!D$3</f>
        <v>17.94888</v>
      </c>
      <c r="F44" s="42">
        <f>'MIA'!E$3</f>
        <v>11.3581469437472</v>
      </c>
      <c r="G44" s="42">
        <f>'MIA'!F$3</f>
        <v>123.461988124648</v>
      </c>
      <c r="H44" s="42">
        <f>'MIA'!G$3</f>
        <v>0.640680262861984</v>
      </c>
      <c r="I44" s="42">
        <f>'MIA'!H$3</f>
        <v>0.345539747797143</v>
      </c>
      <c r="J44" s="42">
        <f>'MIA'!I$3</f>
        <v>0</v>
      </c>
      <c r="K44" s="42">
        <f>'MIA'!J$3</f>
        <v>0</v>
      </c>
      <c r="L44" s="42">
        <f>'MIA'!K$3</f>
        <v>0</v>
      </c>
      <c r="M44" s="42">
        <f>(G44/25)+(H44*4)+(I44*-1.5)+(K44/10)+(L44*6)</f>
        <v>6.98289095473814</v>
      </c>
      <c r="N44" s="178">
        <f>(E44:E44*#REF!)+(F44:F44*#REF!)+(G44:G44*#REF!)+(H44:H44*#REF!)+(I44:I44*#REF!)+(J44:J44*#REF!)+(K44:K44*#REF!)+(L44:L44*#REF!)</f>
      </c>
      <c r="O44" s="179">
        <v>0</v>
      </c>
      <c r="P44" s="180"/>
    </row>
    <row r="45" ht="13.75" customHeight="1">
      <c r="A45" s="7">
        <f>IF(B45:B45&lt;&gt;0,A44+1,A44)</f>
      </c>
      <c r="B45" t="s" s="32">
        <f>'MIN'!A$2</f>
        <v>149</v>
      </c>
      <c r="C45" t="s" s="32">
        <v>39</v>
      </c>
      <c r="D45" s="163">
        <f>'MIN'!C$2</f>
        <v>6</v>
      </c>
      <c r="E45" s="42">
        <f>'MIN'!D$2</f>
        <v>558.624</v>
      </c>
      <c r="F45" s="42">
        <f>'MIN'!E$2</f>
        <v>355.899356023354</v>
      </c>
      <c r="G45" s="42">
        <f>'MIN'!F$2</f>
        <v>3954.041845419460</v>
      </c>
      <c r="H45" s="42">
        <f>'MIN'!G$2</f>
        <v>22.903584</v>
      </c>
      <c r="I45" s="42">
        <f>'MIN'!H$2</f>
        <v>10.6769806807006</v>
      </c>
      <c r="J45" s="42">
        <f>'MIN'!I$2</f>
        <v>45.62096</v>
      </c>
      <c r="K45" s="42">
        <f>'MIN'!J$2</f>
        <v>163.320307230642</v>
      </c>
      <c r="L45" s="42">
        <f>'MIN'!K$2</f>
        <v>2.32666896</v>
      </c>
      <c r="M45" s="42">
        <f>(G45/25)+(H45*4)+(I45*-1.5)+(K45/10)+(L45*6)</f>
        <v>264.052583278792</v>
      </c>
      <c r="N45" s="178">
        <f>(E45:E45*#REF!)+(F45:F45*#REF!)+(G45:G45*#REF!)+(H45:H45*#REF!)+(I45:I45*#REF!)+(J45:J45*#REF!)+(K45:K45*#REF!)+(L45:L45*#REF!)</f>
      </c>
      <c r="O45" s="179">
        <v>0</v>
      </c>
      <c r="P45" s="180"/>
    </row>
    <row r="46" ht="13.75" customHeight="1">
      <c r="A46" s="7">
        <f>IF(B46:B46&lt;&gt;0,A45+1,A45)</f>
      </c>
      <c r="B46" t="s" s="32">
        <f>'MIN'!A$3</f>
        <v>202</v>
      </c>
      <c r="C46" t="s" s="32">
        <v>39</v>
      </c>
      <c r="D46" s="163">
        <f>'MIN'!C$3</f>
        <v>6</v>
      </c>
      <c r="E46" s="42">
        <f>'MIN'!D$3</f>
        <v>76.176</v>
      </c>
      <c r="F46" s="42">
        <f>'MIN'!E$3</f>
        <v>47.22912</v>
      </c>
      <c r="G46" s="42">
        <f>'MIN'!F$3</f>
        <v>571.472352</v>
      </c>
      <c r="H46" s="42">
        <f>'MIN'!G$3</f>
        <v>2.970864</v>
      </c>
      <c r="I46" s="42">
        <f>'MIN'!H$3</f>
        <v>1.46410272</v>
      </c>
      <c r="J46" s="42">
        <f>'MIN'!I$3</f>
        <v>4.14736</v>
      </c>
      <c r="K46" s="42">
        <f>'MIN'!J$3</f>
        <v>10.783136</v>
      </c>
      <c r="L46" s="42">
        <f>'MIN'!K$3</f>
        <v>0.0829472</v>
      </c>
      <c r="M46" s="42">
        <f>(G46/25)+(H46*4)+(I46*-1.5)+(K46/10)+(L46*6)</f>
        <v>34.1221928</v>
      </c>
      <c r="N46" s="178">
        <f>(E46:E46*#REF!)+(F46:F46*#REF!)+(G46:G46*#REF!)+(H46:H46*#REF!)+(I46:I46*#REF!)+(J46:J46*#REF!)+(K46:K46*#REF!)+(L46:L46*#REF!)</f>
      </c>
      <c r="O46" s="179">
        <v>0</v>
      </c>
      <c r="P46" s="180"/>
    </row>
    <row r="47" ht="13.75" customHeight="1">
      <c r="A47" s="7">
        <f>IF(B47:B47&lt;&gt;0,A46+1,A46)</f>
      </c>
      <c r="B47" t="s" s="32">
        <f>'NE'!A$2</f>
        <v>170</v>
      </c>
      <c r="C47" t="s" s="32">
        <v>102</v>
      </c>
      <c r="D47" s="163">
        <f>'NE'!C$2</f>
        <v>14</v>
      </c>
      <c r="E47" s="42">
        <f>'NE'!D$2</f>
        <v>390.4551</v>
      </c>
      <c r="F47" s="42">
        <f>'NE'!E$2</f>
        <v>244.392989002042</v>
      </c>
      <c r="G47" s="42">
        <f>'NE'!F$2</f>
        <v>2671.215369792320</v>
      </c>
      <c r="H47" s="42">
        <f>'NE'!G$2</f>
        <v>14.4967094376604</v>
      </c>
      <c r="I47" s="42">
        <f>'NE'!H$2</f>
        <v>5.02952658996316</v>
      </c>
      <c r="J47" s="42">
        <f>'NE'!I$2</f>
        <v>60.8547856</v>
      </c>
      <c r="K47" s="42">
        <f>'NE'!J$2</f>
        <v>283.100631323221</v>
      </c>
      <c r="L47" s="42">
        <f>'NE'!K$2</f>
        <v>2.3124818528</v>
      </c>
      <c r="M47" s="42">
        <f>(G47/25)+(H47*4)+(I47*-1.5)+(K47/10)+(L47*6)</f>
        <v>199.476116906512</v>
      </c>
      <c r="N47" s="178">
        <f>(E47:E47*#REF!)+(F47:F47*#REF!)+(G47:G47*#REF!)+(H47:H47*#REF!)+(I47:I47*#REF!)+(J47:J47*#REF!)+(K47:K47*#REF!)+(L47:L47*#REF!)</f>
      </c>
      <c r="O47" s="179">
        <v>0</v>
      </c>
      <c r="P47" s="180"/>
    </row>
    <row r="48" ht="13.75" customHeight="1">
      <c r="A48" s="7">
        <f>IF(B48:B48&lt;&gt;0,A47+1,A47)</f>
      </c>
      <c r="B48" t="s" s="32">
        <f>'NE'!A$3</f>
        <v>186</v>
      </c>
      <c r="C48" t="s" s="32">
        <v>102</v>
      </c>
      <c r="D48" s="163">
        <f>'NE'!C$3</f>
        <v>14</v>
      </c>
      <c r="E48" s="42">
        <f>'NE'!D$3</f>
        <v>187.9969</v>
      </c>
      <c r="F48" s="42">
        <f>'NE'!E$3</f>
        <v>120.236840508710</v>
      </c>
      <c r="G48" s="42">
        <f>'NE'!F$3</f>
        <v>1260.877940656950</v>
      </c>
      <c r="H48" s="42">
        <f>'NE'!G$3</f>
        <v>6.5798915</v>
      </c>
      <c r="I48" s="42">
        <f>'NE'!H$3</f>
        <v>2.4981379886509</v>
      </c>
      <c r="J48" s="42">
        <f>'NE'!I$3</f>
        <v>0</v>
      </c>
      <c r="K48" s="42">
        <f>'NE'!J$3</f>
        <v>0</v>
      </c>
      <c r="L48" s="42">
        <f>'NE'!K$3</f>
        <v>0</v>
      </c>
      <c r="M48" s="42">
        <f>(G48/25)+(H48*4)+(I48*-1.5)+(K48/10)+(L48*6)</f>
        <v>73.0074766433017</v>
      </c>
      <c r="N48" s="178">
        <f>(E48:E48*#REF!)+(F48:F48*#REF!)+(G48:G48*#REF!)+(H48:H48*#REF!)+(I48:I48*#REF!)+(J48:J48*#REF!)+(K48:K48*#REF!)+(L48:L48*#REF!)</f>
      </c>
      <c r="O48" s="179">
        <v>0</v>
      </c>
      <c r="P48" s="180"/>
    </row>
    <row r="49" ht="13.75" customHeight="1">
      <c r="A49" s="7">
        <f>IF(B49:B49&lt;&gt;0,A48+1,A48)</f>
      </c>
      <c r="B49" t="s" s="32">
        <f>'NO'!A$2</f>
        <v>162</v>
      </c>
      <c r="C49" t="s" s="32">
        <v>97</v>
      </c>
      <c r="D49" s="163">
        <f>'NO'!C$2</f>
        <v>12</v>
      </c>
      <c r="E49" s="42">
        <f>'NO'!D$2</f>
        <v>555.9818</v>
      </c>
      <c r="F49" s="42">
        <f>'NO'!E$2</f>
        <v>370.278655288906</v>
      </c>
      <c r="G49" s="42">
        <f>'NO'!F$2</f>
        <v>4006.990514731570</v>
      </c>
      <c r="H49" s="42">
        <f>'NO'!G$2</f>
        <v>25.2748776340632</v>
      </c>
      <c r="I49" s="42">
        <f>'NO'!H$2</f>
        <v>6.4497544319125</v>
      </c>
      <c r="J49" s="42">
        <f>'NO'!I$2</f>
        <v>21.989044</v>
      </c>
      <c r="K49" s="42">
        <f>'NO'!J$2</f>
        <v>62.0319899822244</v>
      </c>
      <c r="L49" s="42">
        <f>'NO'!K$2</f>
        <v>0.21989044</v>
      </c>
      <c r="M49" s="42">
        <f>(G49/25)+(H49*4)+(I49*-1.5)+(K49/10)+(L49*6)</f>
        <v>259.227041115869</v>
      </c>
      <c r="N49" s="178">
        <f>(E49:E49*#REF!)+(F49:F49*#REF!)+(G49:G49*#REF!)+(H49:H49*#REF!)+(I49:I49*#REF!)+(J49:J49*#REF!)+(K49:K49*#REF!)+(L49:L49*#REF!)</f>
      </c>
      <c r="O49" s="179">
        <v>0</v>
      </c>
      <c r="P49" s="180"/>
    </row>
    <row r="50" ht="13.75" customHeight="1">
      <c r="A50" s="7">
        <f>IF(B50:B50&lt;&gt;0,A49+1,A49)</f>
      </c>
      <c r="B50" t="s" s="32">
        <f>'NO'!A$3</f>
        <v>452</v>
      </c>
      <c r="C50" t="s" s="32">
        <v>97</v>
      </c>
      <c r="D50" s="163">
        <f>'NO'!C$3</f>
        <v>12</v>
      </c>
      <c r="E50" s="42">
        <f>'NO'!D$3</f>
        <v>11.70488</v>
      </c>
      <c r="F50" s="42">
        <f>'NO'!E$3</f>
        <v>7.33895976</v>
      </c>
      <c r="G50" s="42">
        <f>'NO'!F$3</f>
        <v>80.0680509816</v>
      </c>
      <c r="H50" s="42">
        <f>'NO'!G$3</f>
        <v>0.47990008</v>
      </c>
      <c r="I50" s="42">
        <f>'NO'!H$3</f>
        <v>0.1467791952</v>
      </c>
      <c r="J50" s="42">
        <f>'NO'!I$3</f>
        <v>2.1989044</v>
      </c>
      <c r="K50" s="42">
        <f>'NO'!J$3</f>
        <v>6.640691288</v>
      </c>
      <c r="L50" s="42">
        <f>'NO'!K$3</f>
        <v>0.043978088</v>
      </c>
      <c r="M50" s="42">
        <f>(G50/25)+(H50*4)+(I50*-1.5)+(K50/10)+(L50*6)</f>
        <v>5.830091223264</v>
      </c>
      <c r="N50" s="178">
        <f>(E50:E50*#REF!)+(F50:F50*#REF!)+(G50:G50*#REF!)+(H50:H50*#REF!)+(I50:I50*#REF!)+(J50:J50*#REF!)+(K50:K50*#REF!)+(L50:L50*#REF!)</f>
      </c>
      <c r="O50" s="179">
        <v>0</v>
      </c>
      <c r="P50" s="180"/>
    </row>
    <row r="51" ht="13.75" customHeight="1">
      <c r="A51" s="7">
        <f>IF(B51:B51&lt;&gt;0,A50+1,A50)</f>
      </c>
      <c r="B51" s="163">
        <f>'NO'!A$4</f>
        <v>0</v>
      </c>
      <c r="C51" t="s" s="32">
        <v>97</v>
      </c>
      <c r="D51" s="163">
        <f>'NO'!C$4</f>
        <v>12</v>
      </c>
      <c r="E51" s="42">
        <f>'NO'!D$4</f>
        <v>0</v>
      </c>
      <c r="F51" s="42">
        <f>'NO'!E$4</f>
        <v>0</v>
      </c>
      <c r="G51" s="42">
        <f>'NO'!F$4</f>
        <v>0</v>
      </c>
      <c r="H51" s="42">
        <f>'NO'!G$4</f>
        <v>0</v>
      </c>
      <c r="I51" s="42">
        <f>'NO'!H$4</f>
        <v>0</v>
      </c>
      <c r="J51" s="42">
        <f>'NO'!I$4</f>
        <v>0</v>
      </c>
      <c r="K51" s="42">
        <f>'NO'!J$4</f>
        <v>0</v>
      </c>
      <c r="L51" s="42">
        <f>'NO'!K$4</f>
        <v>0</v>
      </c>
      <c r="M51" s="42">
        <f>(G51/25)+(H51*4)+(I51*-1.5)+(K51/10)+(L51*6)</f>
        <v>0</v>
      </c>
      <c r="N51" s="178">
        <f>(E51:E51*#REF!)+(F51:F51*#REF!)+(G51:G51*#REF!)+(H51:H51*#REF!)+(I51:I51*#REF!)+(J51:J51*#REF!)+(K51:K51*#REF!)+(L51:L51*#REF!)</f>
      </c>
      <c r="O51" s="179">
        <v>0</v>
      </c>
      <c r="P51" s="180"/>
    </row>
    <row r="52" ht="13.75" customHeight="1">
      <c r="A52" s="7">
        <f>IF(B52:B52&lt;&gt;0,A51+1,A51)</f>
      </c>
      <c r="B52" t="s" s="32">
        <f>'NYG'!A$2</f>
        <v>158</v>
      </c>
      <c r="C52" t="s" s="32">
        <v>156</v>
      </c>
      <c r="D52" s="163">
        <f>'NYG'!C$2</f>
        <v>11</v>
      </c>
      <c r="E52" s="42">
        <f>'NYG'!D$2</f>
        <v>450.378</v>
      </c>
      <c r="F52" s="42">
        <f>'NYG'!E$2</f>
        <v>295.498755563466</v>
      </c>
      <c r="G52" s="42">
        <f>'NYG'!F$2</f>
        <v>3022.952269414260</v>
      </c>
      <c r="H52" s="42">
        <f>'NYG'!G$2</f>
        <v>15.2484934145893</v>
      </c>
      <c r="I52" s="42">
        <f>'NYG'!H$2</f>
        <v>5.88842089010178</v>
      </c>
      <c r="J52" s="42">
        <f>'NYG'!I$2</f>
        <v>65.78191200000001</v>
      </c>
      <c r="K52" s="42">
        <f>'NYG'!J$2</f>
        <v>334.767648077149</v>
      </c>
      <c r="L52" s="42">
        <f>'NYG'!K$2</f>
        <v>3.223313688</v>
      </c>
      <c r="M52" s="42">
        <f>(G52/25)+(H52*4)+(I52*-1.5)+(K52/10)+(L52*6)</f>
        <v>225.896080035490</v>
      </c>
      <c r="N52" s="178">
        <f>(E52:E52*#REF!)+(F52:F52*#REF!)+(G52:G52*#REF!)+(H52:H52*#REF!)+(I52:I52*#REF!)+(J52:J52*#REF!)+(K52:K52*#REF!)+(L52:L52*#REF!)</f>
      </c>
      <c r="O52" s="179">
        <v>2.21317783369925</v>
      </c>
      <c r="P52" s="180"/>
    </row>
    <row r="53" ht="13.75" customHeight="1">
      <c r="A53" s="7">
        <f>IF(B53:B53&lt;&gt;0,A52+1,A52)</f>
      </c>
      <c r="B53" t="s" s="32">
        <f>'NYG'!A$3</f>
        <v>190</v>
      </c>
      <c r="C53" t="s" s="32">
        <v>156</v>
      </c>
      <c r="D53" s="163">
        <f>'NYG'!C$3</f>
        <v>11</v>
      </c>
      <c r="E53" s="42">
        <f>'NYG'!D$3</f>
        <v>150.126</v>
      </c>
      <c r="F53" s="42">
        <f>'NYG'!E$3</f>
        <v>92.927994</v>
      </c>
      <c r="G53" s="42">
        <f>'NYG'!F$3</f>
        <v>1032.707340617120</v>
      </c>
      <c r="H53" s="42">
        <f>'NYG'!G$3</f>
        <v>5.69977219379455</v>
      </c>
      <c r="I53" s="42">
        <f>'NYG'!H$3</f>
        <v>1.52252598453514</v>
      </c>
      <c r="J53" s="42">
        <f>'NYG'!I$3</f>
        <v>8.770921599999999</v>
      </c>
      <c r="K53" s="42">
        <f>'NYG'!J$3</f>
        <v>32.3494267928186</v>
      </c>
      <c r="L53" s="42">
        <f>'NYG'!K$3</f>
        <v>0.306982256</v>
      </c>
      <c r="M53" s="42">
        <f>(G53/25)+(H53*4)+(I53*-1.5)+(K53/10)+(L53*6)</f>
        <v>66.9004296383422</v>
      </c>
      <c r="N53" s="178">
        <f>(E53:E53*#REF!)+(F53:F53*#REF!)+(G53:G53*#REF!)+(H53:H53*#REF!)+(I53:I53*#REF!)+(J53:J53*#REF!)+(K53:K53*#REF!)+(L53:L53*#REF!)</f>
      </c>
      <c r="O53" s="179">
        <v>0</v>
      </c>
      <c r="P53" s="180"/>
    </row>
    <row r="54" ht="13.75" customHeight="1">
      <c r="A54" s="7">
        <f>IF(B54:B54&lt;&gt;0,A53+1,A53)</f>
      </c>
      <c r="B54" t="s" s="32">
        <f>'NYJ'!A$2</f>
        <v>112</v>
      </c>
      <c r="C54" t="s" s="32">
        <v>37</v>
      </c>
      <c r="D54" s="163">
        <f>'NYJ'!C$2</f>
        <v>12</v>
      </c>
      <c r="E54" s="42">
        <f>'NYJ'!D$2</f>
        <v>592.51192</v>
      </c>
      <c r="F54" s="42">
        <f>'NYJ'!E$2</f>
        <v>385.178927002006</v>
      </c>
      <c r="G54" s="42">
        <f>'NYJ'!F$2</f>
        <v>4261.125310391920</v>
      </c>
      <c r="H54" s="42">
        <f>'NYJ'!G$2</f>
        <v>29.625596</v>
      </c>
      <c r="I54" s="42">
        <f>'NYJ'!H$2</f>
        <v>5.45615661138585</v>
      </c>
      <c r="J54" s="42">
        <f>'NYJ'!I$2</f>
        <v>31.0343656</v>
      </c>
      <c r="K54" s="42">
        <f>'NYJ'!J$2</f>
        <v>101.929273587073</v>
      </c>
      <c r="L54" s="42">
        <f>'NYJ'!K$2</f>
        <v>1.15873678538377</v>
      </c>
      <c r="M54" s="42">
        <f>(G54/25)+(H54*4)+(I54*-1.5)+(K54/10)+(L54*6)</f>
        <v>297.908509569608</v>
      </c>
      <c r="N54" s="178">
        <f>(E54:E54*#REF!)+(F54:F54*#REF!)+(G54:G54*#REF!)+(H54:H54*#REF!)+(I54:I54*#REF!)+(J54:J54*#REF!)+(K54:K54*#REF!)+(L54:L54*#REF!)</f>
      </c>
      <c r="O54" s="179">
        <v>0</v>
      </c>
      <c r="P54" s="180"/>
    </row>
    <row r="55" ht="13.75" customHeight="1">
      <c r="A55" s="7">
        <f>IF(B55:B55&lt;&gt;0,A54+1,A54)</f>
      </c>
      <c r="B55" t="s" s="32">
        <f>'NYJ'!A$3</f>
        <v>460</v>
      </c>
      <c r="C55" t="s" s="32">
        <v>37</v>
      </c>
      <c r="D55" s="163">
        <f>'NYJ'!C$3</f>
        <v>12</v>
      </c>
      <c r="E55" s="42">
        <f>'NYJ'!D$3</f>
        <v>12.09208</v>
      </c>
      <c r="F55" s="42">
        <f>'NYJ'!E$3</f>
        <v>7.54633368358057</v>
      </c>
      <c r="G55" s="42">
        <f>'NYJ'!F$3</f>
        <v>79.9273912282703</v>
      </c>
      <c r="H55" s="42">
        <f>'NYJ'!G$3</f>
        <v>0.558184007748137</v>
      </c>
      <c r="I55" s="42">
        <f>'NYJ'!H$3</f>
        <v>0.147070580566876</v>
      </c>
      <c r="J55" s="42">
        <f>'NYJ'!I$3</f>
        <v>2.2167404</v>
      </c>
      <c r="K55" s="42">
        <f>'NYJ'!J$3</f>
        <v>8.96924986452656</v>
      </c>
      <c r="L55" s="42">
        <f>'NYJ'!K$3</f>
        <v>0.0335444342993981</v>
      </c>
      <c r="M55" s="42">
        <f>(G55/25)+(H55*4)+(I55*-1.5)+(K55/10)+(L55*6)</f>
        <v>6.30741740152209</v>
      </c>
      <c r="N55" s="178">
        <f>(E55:E55*#REF!)+(F55:F55*#REF!)+(G55:G55*#REF!)+(H55:H55*#REF!)+(I55:I55*#REF!)+(J55:J55*#REF!)+(K55:K55*#REF!)+(L55:L55*#REF!)</f>
      </c>
      <c r="O55" s="179">
        <v>0</v>
      </c>
      <c r="P55" s="180"/>
    </row>
    <row r="56" ht="13.75" customHeight="1">
      <c r="A56" s="7">
        <f>IF(B56:B56&lt;&gt;0,A55+1,A55)</f>
      </c>
      <c r="B56" s="163">
        <f>'NYJ'!A$4</f>
        <v>0</v>
      </c>
      <c r="C56" t="s" s="32">
        <v>37</v>
      </c>
      <c r="D56" s="163">
        <f>'NYJ'!C$4</f>
        <v>12</v>
      </c>
      <c r="E56" s="42">
        <f>'NYJ'!D$4</f>
        <v>0</v>
      </c>
      <c r="F56" s="42">
        <f>'NYJ'!E$4</f>
        <v>0</v>
      </c>
      <c r="G56" s="42">
        <f>'NYJ'!F$4</f>
        <v>0</v>
      </c>
      <c r="H56" s="42">
        <f>'NYJ'!G$4</f>
        <v>0</v>
      </c>
      <c r="I56" s="42">
        <f>'NYJ'!H$4</f>
        <v>0</v>
      </c>
      <c r="J56" s="42">
        <f>'NYJ'!I$4</f>
        <v>0</v>
      </c>
      <c r="K56" s="42">
        <f>'NYJ'!J$4</f>
        <v>0</v>
      </c>
      <c r="L56" s="42">
        <f>'NYJ'!K$4</f>
        <v>0</v>
      </c>
      <c r="M56" s="42">
        <f>(G56/25)+(H56*4)+(I56*-1.5)+(K56/10)+(L56*6)</f>
        <v>0</v>
      </c>
      <c r="N56" s="178">
        <f>(E56:E56*#REF!)+(F56:F56*#REF!)+(G56:G56*#REF!)+(H56:H56*#REF!)+(I56:I56*#REF!)+(J56:J56*#REF!)+(K56:K56*#REF!)+(L56:L56*#REF!)</f>
      </c>
      <c r="O56" s="179">
        <v>1</v>
      </c>
      <c r="P56" s="180"/>
    </row>
    <row r="57" ht="13.75" customHeight="1">
      <c r="A57" s="7">
        <f>IF(B57:B57&lt;&gt;0,A56+1,A56)</f>
      </c>
      <c r="B57" t="s" s="32">
        <f>'PHI'!A$2</f>
        <v>18</v>
      </c>
      <c r="C57" t="s" s="32">
        <v>19</v>
      </c>
      <c r="D57" s="163">
        <f>'PHI'!C$2</f>
        <v>5</v>
      </c>
      <c r="E57" s="42">
        <f>'PHI'!D$2</f>
        <v>557.84736</v>
      </c>
      <c r="F57" s="42">
        <f>'PHI'!E$2</f>
        <v>366.202201216057</v>
      </c>
      <c r="G57" s="42">
        <f>'PHI'!F$2</f>
        <v>4243.844792051030</v>
      </c>
      <c r="H57" s="42">
        <f>'PHI'!G$2</f>
        <v>25.6472370416425</v>
      </c>
      <c r="I57" s="42">
        <f>'PHI'!H$2</f>
        <v>7.28495147905962</v>
      </c>
      <c r="J57" s="42">
        <f>'PHI'!I$2</f>
        <v>127.9718496</v>
      </c>
      <c r="K57" s="42">
        <f>'PHI'!J$2</f>
        <v>563.07613824</v>
      </c>
      <c r="L57" s="42">
        <f>'PHI'!K$2</f>
        <v>9.7258605696</v>
      </c>
      <c r="M57" s="42">
        <f>(G57/25)+(H57*4)+(I57*-1.5)+(K57/10)+(L57*6)</f>
        <v>376.078089871622</v>
      </c>
      <c r="N57" s="178">
        <f>(E57:E57*#REF!)+(F57:F57*#REF!)+(G57:G57*#REF!)+(H57:H57*#REF!)+(I57:I57*#REF!)+(J57:J57*#REF!)+(K57:K57*#REF!)+(L57:L57*#REF!)</f>
      </c>
      <c r="O57" s="179">
        <v>10.2454709304817</v>
      </c>
      <c r="P57" s="180"/>
    </row>
    <row r="58" ht="13.75" customHeight="1">
      <c r="A58" s="7">
        <f>IF(B58:B58&lt;&gt;0,A57+1,A57)</f>
      </c>
      <c r="B58" t="s" s="32">
        <f>'PHI'!A$3</f>
        <v>463</v>
      </c>
      <c r="C58" t="s" s="32">
        <v>19</v>
      </c>
      <c r="D58" s="163">
        <f>'PHI'!C$3</f>
        <v>5</v>
      </c>
      <c r="E58" s="42">
        <f>'PHI'!D$3</f>
        <v>11.38464</v>
      </c>
      <c r="F58" s="42">
        <f>'PHI'!E$3</f>
        <v>7.39644168964804</v>
      </c>
      <c r="G58" s="42">
        <f>'PHI'!F$3</f>
        <v>80.7043240550457</v>
      </c>
      <c r="H58" s="42">
        <f>'PHI'!G$3</f>
        <v>0.496719903027669</v>
      </c>
      <c r="I58" s="42">
        <f>'PHI'!H$3</f>
        <v>0.190258436661867</v>
      </c>
      <c r="J58" s="42">
        <f>'PHI'!I$3</f>
        <v>2.4145632</v>
      </c>
      <c r="K58" s="42">
        <f>'PHI'!J$3</f>
        <v>8.41684166116306</v>
      </c>
      <c r="L58" s="42">
        <f>'PHI'!K$3</f>
        <v>0.0693601727848865</v>
      </c>
      <c r="M58" s="42">
        <f>(G58/25)+(H58*4)+(I58*-1.5)+(K58/10)+(L58*6)</f>
        <v>6.18751012214533</v>
      </c>
      <c r="N58" s="178">
        <f>(E58:E58*#REF!)+(F58:F58*#REF!)+(G58:G58*#REF!)+(H58:H58*#REF!)+(I58:I58*#REF!)+(J58:J58*#REF!)+(K58:K58*#REF!)+(L58:L58*#REF!)</f>
      </c>
      <c r="O58" s="179">
        <v>0</v>
      </c>
      <c r="P58" s="180"/>
    </row>
    <row r="59" ht="13.75" customHeight="1">
      <c r="A59" s="7">
        <f>IF(B59:B59&lt;&gt;0,A58+1,A58)</f>
      </c>
      <c r="B59" t="s" s="32">
        <f>'PIT'!A$2</f>
        <v>174</v>
      </c>
      <c r="C59" t="s" s="32">
        <v>125</v>
      </c>
      <c r="D59" s="163">
        <f>'PIT'!C$2</f>
        <v>9</v>
      </c>
      <c r="E59" s="42">
        <f>'PIT'!D$2</f>
        <v>421.3125</v>
      </c>
      <c r="F59" s="42">
        <f>'PIT'!E$2</f>
        <v>271.460740520529</v>
      </c>
      <c r="G59" s="42">
        <f>'PIT'!F$2</f>
        <v>2933.1413931963</v>
      </c>
      <c r="H59" s="42">
        <f>'PIT'!G$2</f>
        <v>18.0386407336774</v>
      </c>
      <c r="I59" s="42">
        <f>'PIT'!H$2</f>
        <v>4.92161948536963</v>
      </c>
      <c r="J59" s="42">
        <f>'PIT'!I$2</f>
        <v>43.06365</v>
      </c>
      <c r="K59" s="42">
        <f>'PIT'!J$2</f>
        <v>197.743465733147</v>
      </c>
      <c r="L59" s="42">
        <f>'PIT'!K$2</f>
        <v>1.61765439382238</v>
      </c>
      <c r="M59" s="42">
        <f>(G59/25)+(H59*4)+(I59*-1.5)+(K59/10)+(L59*6)</f>
        <v>211.578062370756</v>
      </c>
      <c r="N59" s="178">
        <f>(E59:E59*#REF!)+(F59:F59*#REF!)+(G59:G59*#REF!)+(H59:H59*#REF!)+(I59:I59*#REF!)+(J59:J59*#REF!)+(K59:K59*#REF!)+(L59:L59*#REF!)</f>
      </c>
      <c r="O59" s="179">
        <v>0</v>
      </c>
      <c r="P59" s="180"/>
    </row>
    <row r="60" ht="13.75" customHeight="1">
      <c r="A60" s="7">
        <f>IF(B60:B60&lt;&gt;0,A59+1,A59)</f>
      </c>
      <c r="B60" t="s" s="32">
        <f>'PIT'!A$3</f>
        <v>178</v>
      </c>
      <c r="C60" t="s" s="32">
        <v>125</v>
      </c>
      <c r="D60" s="163">
        <f>'PIT'!C$3</f>
        <v>9</v>
      </c>
      <c r="E60" s="42">
        <f>'PIT'!D$3</f>
        <v>140.4375</v>
      </c>
      <c r="F60" s="42">
        <f>'PIT'!E$3</f>
        <v>86.9308125</v>
      </c>
      <c r="G60" s="42">
        <f>'PIT'!F$3</f>
        <v>982.31818125</v>
      </c>
      <c r="H60" s="42">
        <f>'PIT'!G$3</f>
        <v>5.7579375</v>
      </c>
      <c r="I60" s="42">
        <f>'PIT'!H$3</f>
        <v>2.3471319375</v>
      </c>
      <c r="J60" s="42">
        <f>'PIT'!I$3</f>
        <v>34.45092</v>
      </c>
      <c r="K60" s="42">
        <f>'PIT'!J$3</f>
        <v>188.571253381298</v>
      </c>
      <c r="L60" s="42">
        <f>'PIT'!K$3</f>
        <v>1.41248772</v>
      </c>
      <c r="M60" s="42">
        <f>(G60/25)+(H60*4)+(I60*-1.5)+(K60/10)+(L60*6)</f>
        <v>86.13583100187979</v>
      </c>
      <c r="N60" s="178">
        <f>(E60:E60*#REF!)+(F60:F60*#REF!)+(G60:G60*#REF!)+(H60:H60*#REF!)+(I60:I60*#REF!)+(J60:J60*#REF!)+(K60:K60*#REF!)+(L60:L60*#REF!)</f>
      </c>
      <c r="O60" s="179">
        <v>0</v>
      </c>
      <c r="P60" s="180"/>
    </row>
    <row r="61" ht="13.75" customHeight="1">
      <c r="A61" s="7">
        <f>IF(B61:B61&lt;&gt;0,A60+1,A60)</f>
      </c>
      <c r="B61" s="163">
        <f>'PIT'!A$4</f>
        <v>0</v>
      </c>
      <c r="C61" t="s" s="32">
        <v>125</v>
      </c>
      <c r="D61" s="163">
        <f>'PIT'!C$4</f>
        <v>9</v>
      </c>
      <c r="E61" s="42">
        <f>'PIT'!D$4</f>
        <v>0</v>
      </c>
      <c r="F61" s="42">
        <f>'PIT'!E$4</f>
        <v>0</v>
      </c>
      <c r="G61" s="42">
        <f>'PIT'!F$4</f>
        <v>0</v>
      </c>
      <c r="H61" s="42">
        <f>'PIT'!G$4</f>
        <v>0</v>
      </c>
      <c r="I61" s="42">
        <f>'PIT'!H$4</f>
        <v>0</v>
      </c>
      <c r="J61" s="42">
        <f>'PIT'!I$4</f>
        <v>0</v>
      </c>
      <c r="K61" s="42">
        <f>'PIT'!J$4</f>
        <v>0</v>
      </c>
      <c r="L61" s="42">
        <f>'PIT'!K$4</f>
        <v>0</v>
      </c>
      <c r="M61" s="42">
        <f>(G61/25)+(H61*4)+(I61*-1.5)+(K61/10)+(L61*6)</f>
        <v>0</v>
      </c>
      <c r="N61" s="178">
        <f>(E61:E61*#REF!)+(F61:F61*#REF!)+(G61:G61*#REF!)+(H61:H61*#REF!)+(I61:I61*#REF!)+(J61:J61*#REF!)+(K61:K61*#REF!)+(L61:L61*#REF!)</f>
      </c>
      <c r="O61" s="179">
        <v>0</v>
      </c>
      <c r="P61" s="180"/>
    </row>
    <row r="62" ht="13.75" customHeight="1">
      <c r="A62" s="7">
        <f>IF(B62:B62&lt;&gt;0,A61+1,A61)</f>
      </c>
      <c r="B62" t="s" s="32">
        <f>'SEA'!A$2</f>
        <v>153</v>
      </c>
      <c r="C62" t="s" s="32">
        <v>106</v>
      </c>
      <c r="D62" s="163">
        <f>'SEA'!C$2</f>
        <v>10</v>
      </c>
      <c r="E62" s="42">
        <f>'SEA'!D$2</f>
        <v>533.0961</v>
      </c>
      <c r="F62" s="42">
        <f>'SEA'!E$2</f>
        <v>351.781133624589</v>
      </c>
      <c r="G62" s="42">
        <f>'SEA'!F$2</f>
        <v>3905.268881782190</v>
      </c>
      <c r="H62" s="42">
        <f>'SEA'!G$2</f>
        <v>24.547322032075</v>
      </c>
      <c r="I62" s="42">
        <f>'SEA'!H$2</f>
        <v>6.97703399455201</v>
      </c>
      <c r="J62" s="42">
        <f>'SEA'!I$2</f>
        <v>39.13308462</v>
      </c>
      <c r="K62" s="42">
        <f>'SEA'!J$2</f>
        <v>171.106323067218</v>
      </c>
      <c r="L62" s="42">
        <f>'SEA'!K$2</f>
        <v>1.213125623220</v>
      </c>
      <c r="M62" s="42">
        <f>(G62/25)+(H62*4)+(I62*-1.5)+(K62/10)+(L62*6)</f>
        <v>268.323878453801</v>
      </c>
      <c r="N62" s="178">
        <f>(E62:E62*#REF!)+(F62:F62*#REF!)+(G62:G62*#REF!)+(H62:H62*#REF!)+(I62:I62*#REF!)+(J62:J62*#REF!)+(K62:K62*#REF!)+(L62:L62*#REF!)</f>
      </c>
      <c r="O62" s="179">
        <v>12.340934137474</v>
      </c>
      <c r="P62" s="180"/>
    </row>
    <row r="63" ht="13.75" customHeight="1">
      <c r="A63" s="7">
        <f>IF(B63:B63&lt;&gt;0,A62+1,A62)</f>
      </c>
      <c r="B63" t="s" s="32">
        <f>'SEA'!A$3</f>
        <v>194</v>
      </c>
      <c r="C63" t="s" s="32">
        <v>106</v>
      </c>
      <c r="D63" s="163">
        <f>'SEA'!C$3</f>
        <v>10</v>
      </c>
      <c r="E63" s="42">
        <f>'SEA'!D$3</f>
        <v>59.2329</v>
      </c>
      <c r="F63" s="42">
        <f>'SEA'!E$3</f>
        <v>37.8969854955225</v>
      </c>
      <c r="G63" s="42">
        <f>'SEA'!F$3</f>
        <v>410.072886727277</v>
      </c>
      <c r="H63" s="42">
        <f>'SEA'!G$3</f>
        <v>2.5049663933149</v>
      </c>
      <c r="I63" s="42">
        <f>'SEA'!H$3</f>
        <v>1.03503635085044</v>
      </c>
      <c r="J63" s="42">
        <f>'SEA'!I$3</f>
        <v>5.27637096</v>
      </c>
      <c r="K63" s="42">
        <f>'SEA'!J$3</f>
        <v>25.7815514948692</v>
      </c>
      <c r="L63" s="42">
        <f>'SEA'!K$3</f>
        <v>0.126222137914134</v>
      </c>
      <c r="M63" s="42">
        <f>(G63/25)+(H63*4)+(I63*-1.5)+(K63/10)+(L63*6)</f>
        <v>28.2057144930467</v>
      </c>
      <c r="N63" s="178">
        <f>(E63:E63*#REF!)+(F63:F63*#REF!)+(G63:G63*#REF!)+(H63:H63*#REF!)+(I63:I63*#REF!)+(J63:J63*#REF!)+(K63:K63*#REF!)+(L63:L63*#REF!)</f>
      </c>
      <c r="O63" s="179">
        <v>0</v>
      </c>
      <c r="P63" s="180"/>
    </row>
    <row r="64" ht="13.75" customHeight="1">
      <c r="A64" s="7">
        <f>IF(B64:B64&lt;&gt;0,A63+1,A63)</f>
      </c>
      <c r="B64" t="s" s="32">
        <f>'SF'!A$2</f>
        <v>83</v>
      </c>
      <c r="C64" t="s" s="32">
        <v>21</v>
      </c>
      <c r="D64" s="163">
        <f>'SF'!C$2</f>
        <v>9</v>
      </c>
      <c r="E64" s="42">
        <f>'SF'!D$2</f>
        <v>532.53396</v>
      </c>
      <c r="F64" s="42">
        <f>'SF'!E$2</f>
        <v>361.596191124644</v>
      </c>
      <c r="G64" s="42">
        <f>'SF'!F$2</f>
        <v>4552.496046259270</v>
      </c>
      <c r="H64" s="42">
        <f>'SF'!G$2</f>
        <v>30.88696968</v>
      </c>
      <c r="I64" s="42">
        <f>'SF'!H$2</f>
        <v>6.93335866969473</v>
      </c>
      <c r="J64" s="42">
        <f>'SF'!I$2</f>
        <v>38.03639112</v>
      </c>
      <c r="K64" s="42">
        <f>'SF'!J$2</f>
        <v>133.437174650421</v>
      </c>
      <c r="L64" s="42">
        <f>'SF'!K$2</f>
        <v>1.43758418196646</v>
      </c>
      <c r="M64" s="42">
        <f>(G64/25)+(H64*4)+(I64*-1.5)+(K64/10)+(L64*6)</f>
        <v>317.216905122670</v>
      </c>
      <c r="N64" s="178">
        <f>(E64:E64*#REF!)+(F64:F64*#REF!)+(G64:G64*#REF!)+(H64:H64*#REF!)+(I64:I64*#REF!)+(J64:J64*#REF!)+(K64:K64*#REF!)+(L64:L64*#REF!)</f>
      </c>
      <c r="O64" s="179">
        <v>0</v>
      </c>
      <c r="P64" s="180"/>
    </row>
    <row r="65" ht="13.75" customHeight="1">
      <c r="A65" s="7">
        <f>IF(B65:B65&lt;&gt;0,A64+1,A64)</f>
      </c>
      <c r="B65" t="s" s="32">
        <f>'SF'!A$3</f>
        <v>469</v>
      </c>
      <c r="C65" t="s" s="32">
        <v>21</v>
      </c>
      <c r="D65" s="163">
        <f>'SF'!C$3</f>
        <v>9</v>
      </c>
      <c r="E65" s="42">
        <f>'SF'!D$3</f>
        <v>10.86804</v>
      </c>
      <c r="F65" s="42">
        <f>'SF'!E$3</f>
        <v>6.59690028</v>
      </c>
      <c r="G65" s="42">
        <f>'SF'!F$3</f>
        <v>71.7083060436</v>
      </c>
      <c r="H65" s="42">
        <f>'SF'!G$3</f>
        <v>0.36951336</v>
      </c>
      <c r="I65" s="42">
        <f>'SF'!H$3</f>
        <v>0.0800863693992</v>
      </c>
      <c r="J65" s="42">
        <f>'SF'!I$3</f>
        <v>0</v>
      </c>
      <c r="K65" s="42">
        <f>'SF'!J$3</f>
        <v>0</v>
      </c>
      <c r="L65" s="42">
        <f>'SF'!K$3</f>
        <v>0</v>
      </c>
      <c r="M65" s="42">
        <f>(G65/25)+(H65*4)+(I65*-1.5)+(K65/10)+(L65*6)</f>
        <v>4.2262561276452</v>
      </c>
      <c r="N65" s="178">
        <f>(E65:E65*#REF!)+(F65:F65*#REF!)+(G65:G65*#REF!)+(H65:H65*#REF!)+(I65:I65*#REF!)+(J65:J65*#REF!)+(K65:K65*#REF!)+(L65:L65*#REF!)</f>
      </c>
      <c r="O65" s="179">
        <v>0</v>
      </c>
      <c r="P65" s="180"/>
    </row>
    <row r="66" ht="13.75" customHeight="1">
      <c r="A66" s="7">
        <f>IF(B66:B66&lt;&gt;0,A65+1,A65)</f>
      </c>
      <c r="B66" s="163">
        <f>'SF'!A$4</f>
        <v>0</v>
      </c>
      <c r="C66" t="s" s="32">
        <v>21</v>
      </c>
      <c r="D66" s="163">
        <f>'SF'!C$3</f>
        <v>9</v>
      </c>
      <c r="E66" s="42">
        <f>'SF'!D$4</f>
        <v>0</v>
      </c>
      <c r="F66" s="42">
        <f>'SF'!E$4</f>
        <v>0</v>
      </c>
      <c r="G66" s="42">
        <f>'SF'!F$4</f>
        <v>0</v>
      </c>
      <c r="H66" s="42">
        <f>'SF'!G$4</f>
        <v>0</v>
      </c>
      <c r="I66" s="42">
        <f>'SF'!H$4</f>
        <v>0</v>
      </c>
      <c r="J66" s="42">
        <f>'SF'!I$4</f>
        <v>0</v>
      </c>
      <c r="K66" s="42">
        <f>'SF'!J$4</f>
        <v>0</v>
      </c>
      <c r="L66" s="42">
        <f>'SF'!K$4</f>
        <v>0</v>
      </c>
      <c r="M66" s="42">
        <f>(G66/25)+(H66*4)+(I66*-1.5)+(K66/10)+(L66*6)</f>
        <v>0</v>
      </c>
      <c r="N66" s="178">
        <f>(E66:E66*#REF!)+(F66:F66*#REF!)+(G66:G66*#REF!)+(H66:H66*#REF!)+(I66:I66*#REF!)+(J66:J66*#REF!)+(K66:K66*#REF!)+(L66:L66*#REF!)</f>
      </c>
      <c r="O66" s="179">
        <v>1</v>
      </c>
      <c r="P66" s="180"/>
    </row>
    <row r="67" ht="13.75" customHeight="1">
      <c r="A67" s="7">
        <f>IF(B67:B67&lt;&gt;0,A66+1,A66)</f>
      </c>
      <c r="B67" t="s" s="32">
        <f>'TB'!A$2</f>
        <v>135</v>
      </c>
      <c r="C67" t="s" s="32">
        <v>72</v>
      </c>
      <c r="D67" s="163">
        <f>'TB'!C$2</f>
        <v>11</v>
      </c>
      <c r="E67" s="42">
        <f>'TB'!D$2</f>
        <v>574.8963</v>
      </c>
      <c r="F67" s="42">
        <f>'TB'!E$2</f>
        <v>365.757498304239</v>
      </c>
      <c r="G67" s="42">
        <f>'TB'!F$2</f>
        <v>4151.390442618110</v>
      </c>
      <c r="H67" s="42">
        <f>'TB'!G$2</f>
        <v>26.5621037205906</v>
      </c>
      <c r="I67" s="42">
        <f>'TB'!H$2</f>
        <v>6.65273774988175</v>
      </c>
      <c r="J67" s="42">
        <f>'TB'!I$2</f>
        <v>46.6607988</v>
      </c>
      <c r="K67" s="42">
        <f>'TB'!J$2</f>
        <v>145.323016068304</v>
      </c>
      <c r="L67" s="42">
        <f>'TB'!K$2</f>
        <v>0.9798767748</v>
      </c>
      <c r="M67" s="42">
        <f>(G67/25)+(H67*4)+(I67*-1.5)+(K67/10)+(L67*6)</f>
        <v>282.736488217895</v>
      </c>
      <c r="N67" s="178">
        <f>(E67:E67*#REF!)+(F67:F67*#REF!)+(G67:G67*#REF!)+(H67:H67*#REF!)+(I67:I67*#REF!)+(J67:J67*#REF!)+(K67:K67*#REF!)+(L67:L67*#REF!)</f>
      </c>
      <c r="O67" s="179">
        <v>10.1259626915488</v>
      </c>
      <c r="P67" s="180"/>
    </row>
    <row r="68" ht="13.75" customHeight="1">
      <c r="A68" s="7">
        <f>IF(B68:B68&lt;&gt;0,A67+1,A67)</f>
      </c>
      <c r="B68" t="s" s="32">
        <f>'TB'!A$3</f>
        <v>478</v>
      </c>
      <c r="C68" t="s" s="32">
        <v>72</v>
      </c>
      <c r="D68" s="163">
        <f>'TB'!C$3</f>
        <v>11</v>
      </c>
      <c r="E68" s="42">
        <f>'TB'!D$3</f>
        <v>30.2577</v>
      </c>
      <c r="F68" s="42">
        <f>'TB'!E$3</f>
        <v>18.2792425232659</v>
      </c>
      <c r="G68" s="42">
        <f>'TB'!F$3</f>
        <v>195.476252045496</v>
      </c>
      <c r="H68" s="42">
        <f>'TB'!G$3</f>
        <v>1.32219076512301</v>
      </c>
      <c r="I68" s="42">
        <f>'TB'!H$3</f>
        <v>0.331456896663253</v>
      </c>
      <c r="J68" s="42">
        <f>'TB'!I$3</f>
        <v>0</v>
      </c>
      <c r="K68" s="42">
        <f>'TB'!J$3</f>
        <v>0</v>
      </c>
      <c r="L68" s="42">
        <f>'TB'!K$3</f>
        <v>0</v>
      </c>
      <c r="M68" s="42">
        <f>(G68/25)+(H68*4)+(I68*-1.5)+(K68/10)+(L68*6)</f>
        <v>12.610627797317</v>
      </c>
      <c r="N68" s="178">
        <f>(E68:E68*#REF!)+(F68:F68*#REF!)+(G68:G68*#REF!)+(H68:H68*#REF!)+(I68:I68*#REF!)+(J68:J68*#REF!)+(K68:K68*#REF!)+(L68:L68*#REF!)</f>
      </c>
      <c r="O68" s="179">
        <v>0</v>
      </c>
      <c r="P68" s="180"/>
    </row>
    <row r="69" ht="13.75" customHeight="1">
      <c r="A69" s="7">
        <f>IF(B69:B69&lt;&gt;0,A68+1,A68)</f>
      </c>
      <c r="B69" t="s" s="32">
        <f>'TEN'!A$2</f>
        <v>116</v>
      </c>
      <c r="C69" t="s" s="32">
        <v>117</v>
      </c>
      <c r="D69" s="163">
        <f>'TEN'!C$2</f>
        <v>5</v>
      </c>
      <c r="E69" s="42">
        <f>'TEN'!D$2</f>
        <v>560.7574499999999</v>
      </c>
      <c r="F69" s="42">
        <f>'TEN'!E$2</f>
        <v>348.989797249092</v>
      </c>
      <c r="G69" s="42">
        <f>'TEN'!F$2</f>
        <v>4037.811954171990</v>
      </c>
      <c r="H69" s="42">
        <f>'TEN'!G$2</f>
        <v>24.11257035</v>
      </c>
      <c r="I69" s="42">
        <f>'TEN'!H$2</f>
        <v>6.6374964967695</v>
      </c>
      <c r="J69" s="42">
        <f>'TEN'!I$2</f>
        <v>42.407442</v>
      </c>
      <c r="K69" s="42">
        <f>'TEN'!J$2</f>
        <v>148.267175056034</v>
      </c>
      <c r="L69" s="42">
        <f>'TEN'!K$2</f>
        <v>1.78730731971296</v>
      </c>
      <c r="M69" s="42">
        <f>(G69/25)+(H69*4)+(I69*-1.5)+(K69/10)+(L69*6)</f>
        <v>273.557076245607</v>
      </c>
      <c r="N69" s="178">
        <f>(E69:E69*#REF!)+(F69:F69*#REF!)+(G69:G69*#REF!)+(H69:H69*#REF!)+(I69:I69*#REF!)+(J69:J69*#REF!)+(K69:K69*#REF!)+(L69:L69*#REF!)</f>
      </c>
      <c r="O69" s="179">
        <v>4.82455244847097</v>
      </c>
      <c r="P69" s="180"/>
    </row>
    <row r="70" ht="13.75" customHeight="1">
      <c r="A70" s="7">
        <f>IF(B70:B70&lt;&gt;0,A69+1,A69)</f>
      </c>
      <c r="B70" t="s" s="32">
        <f>'TEN'!A$3</f>
        <v>482</v>
      </c>
      <c r="C70" t="s" s="32">
        <v>117</v>
      </c>
      <c r="D70" s="163">
        <f>'TEN'!C$3</f>
        <v>5</v>
      </c>
      <c r="E70" s="42">
        <f>'TEN'!D$3</f>
        <v>29.51355</v>
      </c>
      <c r="F70" s="42">
        <f>'TEN'!E$3</f>
        <v>17.9384624947034</v>
      </c>
      <c r="G70" s="42">
        <f>'TEN'!F$3</f>
        <v>195.538918690975</v>
      </c>
      <c r="H70" s="42">
        <f>'TEN'!G$3</f>
        <v>1.15776466946247</v>
      </c>
      <c r="I70" s="42">
        <f>'TEN'!H$3</f>
        <v>0.392088044668416</v>
      </c>
      <c r="J70" s="42">
        <f>'TEN'!I$3</f>
        <v>0</v>
      </c>
      <c r="K70" s="42">
        <f>'TEN'!J$3</f>
        <v>0</v>
      </c>
      <c r="L70" s="42">
        <f>'TEN'!K$3</f>
        <v>0</v>
      </c>
      <c r="M70" s="42">
        <f>(G70/25)+(H70*4)+(I70*-1.5)+(K70/10)+(L70*6)</f>
        <v>11.8644833584863</v>
      </c>
      <c r="N70" s="178">
        <f>(E70:E70*#REF!)+(F70:F70*#REF!)+(G70:G70*#REF!)+(H70:H70*#REF!)+(I70:I70*#REF!)+(J70:J70*#REF!)+(K70:K70*#REF!)+(L70:L70*#REF!)</f>
      </c>
      <c r="O70" s="179">
        <v>0</v>
      </c>
      <c r="P70" s="180"/>
    </row>
    <row r="71" ht="13.75" customHeight="1">
      <c r="A71" s="7">
        <f>IF(B71:B71&lt;&gt;0,A70+1,A70)</f>
      </c>
      <c r="B71" s="163">
        <f>'TEN'!A$4</f>
        <v>0</v>
      </c>
      <c r="C71" t="s" s="32">
        <v>117</v>
      </c>
      <c r="D71" s="163">
        <f>'TEN'!C$4</f>
        <v>5</v>
      </c>
      <c r="E71" s="42">
        <f>'TEN'!D$4</f>
        <v>0</v>
      </c>
      <c r="F71" s="42">
        <f>'TEN'!E$4</f>
        <v>0</v>
      </c>
      <c r="G71" s="42">
        <f>'TEN'!F$4</f>
        <v>0</v>
      </c>
      <c r="H71" s="42">
        <f>'TEN'!G$4</f>
        <v>0</v>
      </c>
      <c r="I71" s="42">
        <f>'TEN'!H$4</f>
        <v>0</v>
      </c>
      <c r="J71" s="42">
        <f>'TEN'!I$4</f>
        <v>0</v>
      </c>
      <c r="K71" s="42">
        <f>'TEN'!J$4</f>
        <v>0</v>
      </c>
      <c r="L71" s="42">
        <f>'TEN'!K$4</f>
        <v>0</v>
      </c>
      <c r="M71" s="42">
        <f>(G71/25)+(H71*4)+(I71*-1.5)+(K71/10)+(L71*6)</f>
        <v>0</v>
      </c>
      <c r="N71" s="178">
        <f>(E71:E71*#REF!)+(F71:F71*#REF!)+(G71:G71*#REF!)+(H71:H71*#REF!)+(I71:I71*#REF!)+(J71:J71*#REF!)+(K71:K71*#REF!)+(L71:L71*#REF!)</f>
      </c>
      <c r="O71" s="179">
        <v>0</v>
      </c>
      <c r="P71" s="180"/>
    </row>
    <row r="72" ht="13.75" customHeight="1">
      <c r="A72" s="7">
        <f>IF(B72:B72&lt;&gt;0,A71+1,A71)</f>
      </c>
      <c r="B72" t="s" s="32">
        <f>'WSH'!A$2</f>
        <v>68</v>
      </c>
      <c r="C72" t="s" s="32">
        <v>69</v>
      </c>
      <c r="D72" s="163">
        <f>'WSH'!C$2</f>
        <v>14</v>
      </c>
      <c r="E72" s="42">
        <f>'WSH'!D$2</f>
        <v>549.2329999999999</v>
      </c>
      <c r="F72" s="42">
        <f>'WSH'!E$2</f>
        <v>345.972988026827</v>
      </c>
      <c r="G72" s="42">
        <f>'WSH'!F$2</f>
        <v>3836.840437217510</v>
      </c>
      <c r="H72" s="42">
        <f>'WSH'!G$2</f>
        <v>24.2760986</v>
      </c>
      <c r="I72" s="42">
        <f>'WSH'!H$2</f>
        <v>7.86835446310806</v>
      </c>
      <c r="J72" s="42">
        <f>'WSH'!I$2</f>
        <v>121.503928</v>
      </c>
      <c r="K72" s="42">
        <f>'WSH'!J$2</f>
        <v>721.73333232</v>
      </c>
      <c r="L72" s="42">
        <f>'WSH'!K$2</f>
        <v>5.6134814736</v>
      </c>
      <c r="M72" s="42">
        <f>(G72/25)+(H72*4)+(I72*-1.5)+(K72/10)+(L72*6)</f>
        <v>344.629702267638</v>
      </c>
      <c r="N72" s="178">
        <f>(E72:E72*#REF!)+(F72:F72*#REF!)+(G72:G72*#REF!)+(H72:H72*#REF!)+(I72:I72*#REF!)+(J72:J72*#REF!)+(K72:K72*#REF!)+(L72:L72*#REF!)</f>
      </c>
      <c r="O72" s="179">
        <v>0</v>
      </c>
      <c r="P72" s="180"/>
    </row>
    <row r="73" ht="13.75" customHeight="1">
      <c r="A73" s="7">
        <f>IF(B73:B73&lt;&gt;0,A72+1,A72)</f>
      </c>
      <c r="B73" t="s" s="32">
        <f>'WSH'!A$3</f>
        <v>488</v>
      </c>
      <c r="C73" t="s" s="32">
        <v>69</v>
      </c>
      <c r="D73" s="163">
        <f>'WSH'!C$3</f>
        <v>14</v>
      </c>
      <c r="E73" s="42">
        <f>'WSH'!D$3</f>
        <v>28.907</v>
      </c>
      <c r="F73" s="42">
        <f>'WSH'!E$3</f>
        <v>17.8699709317089</v>
      </c>
      <c r="G73" s="42">
        <f>'WSH'!F$3</f>
        <v>192.9801261692</v>
      </c>
      <c r="H73" s="42">
        <f>'WSH'!G$3</f>
        <v>1.08161782349649</v>
      </c>
      <c r="I73" s="42">
        <f>'WSH'!H$3</f>
        <v>0.43381455056679</v>
      </c>
      <c r="J73" s="42">
        <f>'WSH'!I$3</f>
        <v>0</v>
      </c>
      <c r="K73" s="42">
        <f>'WSH'!J$3</f>
        <v>0</v>
      </c>
      <c r="L73" s="42">
        <f>'WSH'!K$3</f>
        <v>0</v>
      </c>
      <c r="M73" s="42">
        <f>(G73/25)+(H73*4)+(I73*-1.5)+(K73/10)+(L73*6)</f>
        <v>11.3949545149038</v>
      </c>
      <c r="N73" s="178">
        <f>(E73:E73*#REF!)+(F73:F73*#REF!)+(G73:G73*#REF!)+(H73:H73*#REF!)+(I73:I73*#REF!)+(J73:J73*#REF!)+(K73:K73*#REF!)+(L73:L73*#REF!)</f>
      </c>
      <c r="O73" s="179">
        <v>0</v>
      </c>
      <c r="P73" s="180"/>
    </row>
    <row r="74" ht="13.75" customHeight="1">
      <c r="A74" s="7">
        <f>IF(B74:B74&lt;&gt;0,A73+1,A73)</f>
      </c>
      <c r="B74" s="163">
        <f>'WSH'!A$4</f>
        <v>0</v>
      </c>
      <c r="C74" t="s" s="32">
        <v>69</v>
      </c>
      <c r="D74" s="163">
        <f>'WSH'!C$4</f>
        <v>14</v>
      </c>
      <c r="E74" s="42">
        <f>'WSH'!D$4</f>
        <v>0</v>
      </c>
      <c r="F74" s="42">
        <f>'WSH'!E$4</f>
        <v>0</v>
      </c>
      <c r="G74" s="42">
        <f>'WSH'!F$4</f>
        <v>0</v>
      </c>
      <c r="H74" s="42">
        <f>'WSH'!G$4</f>
        <v>0</v>
      </c>
      <c r="I74" s="42">
        <f>'WSH'!H$4</f>
        <v>0</v>
      </c>
      <c r="J74" s="42">
        <f>'WSH'!I$4</f>
        <v>0</v>
      </c>
      <c r="K74" s="42">
        <f>'WSH'!J$4</f>
        <v>0</v>
      </c>
      <c r="L74" s="42">
        <f>'WSH'!K$4</f>
        <v>0</v>
      </c>
      <c r="M74" s="42">
        <f>(G74/25)+(H74*4)+(I74*-1.5)+(K74/10)+(L74*6)</f>
        <v>0</v>
      </c>
      <c r="N74" s="178">
        <f>(E74:E74*#REF!)+(F74:F74*#REF!)+(G74:G74*#REF!)+(H74:H74*#REF!)+(I74:I74*#REF!)+(J74:J74*#REF!)+(K74:K74*#REF!)+(L74:L74*#REF!)</f>
      </c>
      <c r="O74" s="179">
        <v>1</v>
      </c>
      <c r="P74" s="180"/>
    </row>
    <row r="75" ht="13.75" customHeight="1">
      <c r="A75" s="181"/>
      <c r="B75" s="182"/>
      <c r="C75" s="183"/>
      <c r="D75" s="183"/>
      <c r="E75" s="183"/>
      <c r="F75" s="183"/>
      <c r="G75" s="183"/>
      <c r="H75" s="183"/>
      <c r="I75" s="183"/>
      <c r="J75" s="183"/>
      <c r="K75" s="182"/>
      <c r="L75" s="182"/>
      <c r="M75" s="182"/>
      <c r="N75" s="182"/>
      <c r="O75" s="182"/>
      <c r="P75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03" customWidth="1"/>
    <col min="2" max="15" width="8.8125" style="103" customWidth="1"/>
    <col min="16" max="16" width="4.8125" style="103" customWidth="1"/>
    <col min="17" max="27" width="8.8125" style="103" customWidth="1"/>
    <col min="28" max="28" hidden="1" width="8.8" style="103" customWidth="1"/>
    <col min="29" max="29" width="8.8125" style="103" customWidth="1"/>
    <col min="30" max="30" width="4.8125" style="103" customWidth="1"/>
    <col min="31" max="40" width="8.8125" style="103" customWidth="1"/>
    <col min="41" max="16384" width="8.8125" style="103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140</v>
      </c>
    </row>
    <row r="2" ht="13.75" customHeight="1">
      <c r="A2" t="s" s="39">
        <v>139</v>
      </c>
      <c r="B2" t="s" s="40">
        <v>378</v>
      </c>
      <c r="C2" s="41">
        <f>VLOOKUP($AN$1,'DST'!C1:D66,2,FALSE)</f>
        <v>14</v>
      </c>
      <c r="D2" s="42">
        <f>D$32*Q2</f>
        <v>553.3892499999999</v>
      </c>
      <c r="E2" s="42">
        <f>D2*R2</f>
        <v>344.973250819611</v>
      </c>
      <c r="F2" s="42">
        <f>E2*S2</f>
        <v>3815.4041540649</v>
      </c>
      <c r="G2" s="42">
        <f>D2*T2</f>
        <v>22.301586775</v>
      </c>
      <c r="H2" s="42">
        <f>E2*U2</f>
        <v>7.26560295342185</v>
      </c>
      <c r="I2" s="42">
        <f>D$35*W2</f>
        <v>65.4877797</v>
      </c>
      <c r="J2" s="42">
        <f>I2*V2</f>
        <v>273.439252599270</v>
      </c>
      <c r="K2" s="42">
        <f>I2*X2</f>
        <v>3.5363401038</v>
      </c>
      <c r="L2" s="43"/>
      <c r="M2" s="43"/>
      <c r="N2" s="43"/>
      <c r="O2" s="43"/>
      <c r="P2" s="44"/>
      <c r="Q2" s="45">
        <f>(AE2/SUM(AE$2:AE$25))</f>
        <v>0.95</v>
      </c>
      <c r="R2" s="46">
        <v>0.6233826385669961</v>
      </c>
      <c r="S2" s="47">
        <v>11.06</v>
      </c>
      <c r="T2" s="46">
        <v>0.0403</v>
      </c>
      <c r="U2" s="46">
        <v>0.0210613516733826</v>
      </c>
      <c r="V2" s="47">
        <v>4.17542408449175</v>
      </c>
      <c r="W2" s="45">
        <f>(AF2/SUM(AF$2:AF$20))*0.98</f>
        <v>0.14602</v>
      </c>
      <c r="X2" s="46">
        <v>0.054</v>
      </c>
      <c r="Y2" s="48"/>
      <c r="Z2" s="49"/>
      <c r="AA2" s="48"/>
      <c r="AB2" s="48"/>
      <c r="AC2" s="48"/>
      <c r="AD2" s="44"/>
      <c r="AE2" s="46">
        <v>0.95</v>
      </c>
      <c r="AF2" s="46">
        <v>0.149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406</v>
      </c>
      <c r="B3" t="s" s="40">
        <v>378</v>
      </c>
      <c r="C3" s="41">
        <f>VLOOKUP($AN$1,'DST'!C1:D66,2,FALSE)</f>
        <v>14</v>
      </c>
      <c r="D3" s="42">
        <f>D$32*Q3</f>
        <v>23.3006</v>
      </c>
      <c r="E3" s="42">
        <f>D3*R3</f>
        <v>13.7939552</v>
      </c>
      <c r="F3" s="42">
        <f>E3*S3</f>
        <v>148.147078848</v>
      </c>
      <c r="G3" s="42">
        <f>D3*T3</f>
        <v>0.8854228</v>
      </c>
      <c r="H3" s="42">
        <f>E3*U3</f>
        <v>0.204150536960</v>
      </c>
      <c r="I3" s="42">
        <f>D$35*W3</f>
        <v>0.8790306</v>
      </c>
      <c r="J3" s="42">
        <f>I3*V3</f>
        <v>3.91168617</v>
      </c>
      <c r="K3" s="42">
        <f>I3*X3</f>
        <v>0.0246128568</v>
      </c>
      <c r="L3" s="43"/>
      <c r="M3" s="43"/>
      <c r="N3" s="43"/>
      <c r="O3" s="43"/>
      <c r="P3" s="44"/>
      <c r="Q3" s="45">
        <f>(AE3/SUM(AE$2:AE$25))</f>
        <v>0.04</v>
      </c>
      <c r="R3" s="46">
        <v>0.592</v>
      </c>
      <c r="S3" s="47">
        <v>10.74</v>
      </c>
      <c r="T3" s="46">
        <v>0.038</v>
      </c>
      <c r="U3" s="46">
        <v>0.0148</v>
      </c>
      <c r="V3" s="47">
        <v>4.45</v>
      </c>
      <c r="W3" s="45">
        <f>(AF3/SUM(AF$2:AF$20))*0.98</f>
        <v>0.00196</v>
      </c>
      <c r="X3" s="46">
        <v>0.028</v>
      </c>
      <c r="Y3" s="48"/>
      <c r="Z3" s="49"/>
      <c r="AA3" s="48"/>
      <c r="AB3" s="48"/>
      <c r="AC3" s="48"/>
      <c r="AD3" s="44"/>
      <c r="AE3" s="46">
        <v>0.04</v>
      </c>
      <c r="AF3" s="46">
        <v>0.002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t="s" s="39">
        <v>407</v>
      </c>
      <c r="B4" t="s" s="40">
        <v>378</v>
      </c>
      <c r="C4" s="41">
        <f>VLOOKUP($AN$1,'DST'!C1:D66,2,FALSE)</f>
        <v>14</v>
      </c>
      <c r="D4" s="42">
        <f>D$32*Q4</f>
        <v>5.82515</v>
      </c>
      <c r="E4" s="42">
        <f>D4*R4</f>
        <v>3.5533415</v>
      </c>
      <c r="F4" s="42">
        <f>E4*S4</f>
        <v>37.59435307</v>
      </c>
      <c r="G4" s="42">
        <f>D4*T4</f>
        <v>0.21553055</v>
      </c>
      <c r="H4" s="42">
        <f>E4*U4</f>
        <v>0.1030469035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0.01</v>
      </c>
      <c r="R4" s="46">
        <v>0.61</v>
      </c>
      <c r="S4" s="47">
        <v>10.58</v>
      </c>
      <c r="T4" s="46">
        <v>0.037</v>
      </c>
      <c r="U4" s="46">
        <v>0.029</v>
      </c>
      <c r="V4" s="47">
        <v>2.8</v>
      </c>
      <c r="W4" s="45">
        <f>(AF4/SUM(AF$2:AF$20))*0.98</f>
        <v>0</v>
      </c>
      <c r="X4" s="46">
        <v>0.02</v>
      </c>
      <c r="Y4" s="48"/>
      <c r="Z4" s="49"/>
      <c r="AA4" s="48"/>
      <c r="AB4" s="48"/>
      <c r="AC4" s="48"/>
      <c r="AD4" s="44"/>
      <c r="AE4" s="46">
        <v>0.01</v>
      </c>
      <c r="AF4" s="46">
        <v>0</v>
      </c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141</v>
      </c>
      <c r="B6" t="s" s="40">
        <v>380</v>
      </c>
      <c r="C6" s="41">
        <f>VLOOKUP($AN$1,'DST'!C1:D66,2,FALSE)</f>
        <v>14</v>
      </c>
      <c r="D6" s="43"/>
      <c r="E6" s="43"/>
      <c r="F6" s="43"/>
      <c r="G6" s="43"/>
      <c r="H6" s="43"/>
      <c r="I6" s="42">
        <f>D$35*W6</f>
        <v>210.5278287</v>
      </c>
      <c r="J6" s="42">
        <f>I6*V6</f>
        <v>863.16409767</v>
      </c>
      <c r="K6" s="42">
        <f>I6*X6</f>
        <v>6.5263626897</v>
      </c>
      <c r="L6" s="42">
        <f>((D$2+D$3+D$4)*AA6)</f>
        <v>52.7834697487437</v>
      </c>
      <c r="M6" s="42">
        <f>L6*Y6</f>
        <v>38.7958502653266</v>
      </c>
      <c r="N6" s="42">
        <f>M6*Z6</f>
        <v>266.527491322794</v>
      </c>
      <c r="O6" s="42">
        <f>M6*AH6</f>
        <v>1.39665060955176</v>
      </c>
      <c r="P6" s="44"/>
      <c r="Q6" s="50"/>
      <c r="R6" s="50"/>
      <c r="S6" s="43"/>
      <c r="T6" s="50"/>
      <c r="U6" s="50"/>
      <c r="V6" s="47">
        <v>4.1</v>
      </c>
      <c r="W6" s="45">
        <f>(AF6/SUM(AF$2:AF$20))*0.98</f>
        <v>0.46942</v>
      </c>
      <c r="X6" s="46">
        <v>0.031</v>
      </c>
      <c r="Y6" s="46">
        <v>0.735</v>
      </c>
      <c r="Z6" s="47">
        <v>6.87</v>
      </c>
      <c r="AA6" s="45">
        <f>(AG6/SUM(AG$6:AG$25))*0.98</f>
        <v>0.0906130653266332</v>
      </c>
      <c r="AB6" s="45">
        <v>0.0680739174323166</v>
      </c>
      <c r="AC6" s="45">
        <f>(AH6/SUM(AH$6:AH$25))*0.98</f>
        <v>0.0587021630615641</v>
      </c>
      <c r="AD6" s="44"/>
      <c r="AE6" s="50"/>
      <c r="AF6" s="46">
        <v>0.479</v>
      </c>
      <c r="AG6" s="57">
        <v>0.092</v>
      </c>
      <c r="AH6" s="57">
        <v>0.036</v>
      </c>
      <c r="AI6" s="51"/>
      <c r="AJ6" s="18"/>
      <c r="AK6" s="18"/>
      <c r="AL6" s="18"/>
      <c r="AM6" s="18"/>
      <c r="AN6" s="52"/>
    </row>
    <row r="7" ht="13.75" customHeight="1">
      <c r="A7" t="s" s="39">
        <v>262</v>
      </c>
      <c r="B7" t="s" s="40">
        <v>380</v>
      </c>
      <c r="C7" s="41">
        <f>VLOOKUP($AN$1,'DST'!C1:D66,2,FALSE)</f>
        <v>14</v>
      </c>
      <c r="D7" s="43"/>
      <c r="E7" s="43"/>
      <c r="F7" s="43"/>
      <c r="G7" s="43"/>
      <c r="H7" s="43"/>
      <c r="I7" s="42">
        <f>D$35*W7</f>
        <v>93.61675889999999</v>
      </c>
      <c r="J7" s="42">
        <f>I7*V7</f>
        <v>401.770539296592</v>
      </c>
      <c r="K7" s="42">
        <f>I7*X7</f>
        <v>2.9957362848</v>
      </c>
      <c r="L7" s="42">
        <f>((D$2+D$3+D$4)*AA7)</f>
        <v>6.3110670351759</v>
      </c>
      <c r="M7" s="42">
        <f>L7*Y7</f>
        <v>4.60707893567841</v>
      </c>
      <c r="N7" s="42">
        <f>M7*Z7</f>
        <v>31.5124199200403</v>
      </c>
      <c r="O7" s="42">
        <f>M7*AH7</f>
        <v>0.119784052327639</v>
      </c>
      <c r="P7" s="44"/>
      <c r="Q7" s="50"/>
      <c r="R7" s="50"/>
      <c r="S7" s="43"/>
      <c r="T7" s="50"/>
      <c r="U7" s="50"/>
      <c r="V7" s="47">
        <v>4.29165187961439</v>
      </c>
      <c r="W7" s="45">
        <f>(AF7/SUM(AF$2:AF$20))*0.98</f>
        <v>0.20874</v>
      </c>
      <c r="X7" s="46">
        <v>0.032</v>
      </c>
      <c r="Y7" s="46">
        <v>0.73</v>
      </c>
      <c r="Z7" s="47">
        <v>6.84</v>
      </c>
      <c r="AA7" s="45">
        <f>(AG7/SUM(AG$6:AG$25))*0.98</f>
        <v>0.0108341708542714</v>
      </c>
      <c r="AB7" s="45">
        <v>0.00716210426109604</v>
      </c>
      <c r="AC7" s="45">
        <f>(AH7/SUM(AH$6:AH$25))*0.98</f>
        <v>0.042396006655574</v>
      </c>
      <c r="AD7" s="44"/>
      <c r="AE7" s="50"/>
      <c r="AF7" s="46">
        <v>0.213</v>
      </c>
      <c r="AG7" s="57">
        <v>0.011</v>
      </c>
      <c r="AH7" s="57">
        <v>0.026</v>
      </c>
      <c r="AI7" s="51"/>
      <c r="AJ7" s="18"/>
      <c r="AK7" s="18"/>
      <c r="AL7" s="18"/>
      <c r="AM7" s="18"/>
      <c r="AN7" s="52"/>
    </row>
    <row r="8" ht="13.75" customHeight="1">
      <c r="A8" t="s" s="39">
        <v>237</v>
      </c>
      <c r="B8" t="s" s="40">
        <v>380</v>
      </c>
      <c r="C8" s="41">
        <f>VLOOKUP($AN$1,'DST'!C1:D66,2,FALSE)</f>
        <v>14</v>
      </c>
      <c r="D8" s="43"/>
      <c r="E8" s="43"/>
      <c r="F8" s="43"/>
      <c r="G8" s="43"/>
      <c r="H8" s="43"/>
      <c r="I8" s="42">
        <f>D$35*W8</f>
        <v>69.0039021</v>
      </c>
      <c r="J8" s="42">
        <f>I8*V8</f>
        <v>308.447442387</v>
      </c>
      <c r="K8" s="42">
        <f>I8*X8</f>
        <v>2.1391209651</v>
      </c>
      <c r="L8" s="42">
        <f>((D$2+D$3+D$4)*AA8)</f>
        <v>52.2097363819096</v>
      </c>
      <c r="M8" s="42">
        <f>L8*Y8</f>
        <v>39.6793996502513</v>
      </c>
      <c r="N8" s="42">
        <f>M8*Z8</f>
        <v>298.785879366392</v>
      </c>
      <c r="O8" s="42">
        <f>M8*AH8</f>
        <v>1.42845838740905</v>
      </c>
      <c r="P8" s="44"/>
      <c r="Q8" s="50"/>
      <c r="R8" s="50"/>
      <c r="S8" s="43"/>
      <c r="T8" s="50"/>
      <c r="U8" s="50"/>
      <c r="V8" s="47">
        <v>4.47</v>
      </c>
      <c r="W8" s="45">
        <f>(AF8/SUM(AF$2:AF$20))*0.98</f>
        <v>0.15386</v>
      </c>
      <c r="X8" s="46">
        <v>0.031</v>
      </c>
      <c r="Y8" s="46">
        <v>0.76</v>
      </c>
      <c r="Z8" s="47">
        <v>7.53</v>
      </c>
      <c r="AA8" s="45">
        <f>(AG8/SUM(AG$6:AG$25))*0.98</f>
        <v>0.0896281407035176</v>
      </c>
      <c r="AB8" s="45">
        <v>0.0116503176122608</v>
      </c>
      <c r="AC8" s="45">
        <f>(AH8/SUM(AH$6:AH$25))*0.98</f>
        <v>0.0587021630615641</v>
      </c>
      <c r="AD8" s="44"/>
      <c r="AE8" s="50"/>
      <c r="AF8" s="46">
        <v>0.157</v>
      </c>
      <c r="AG8" s="57">
        <v>0.091</v>
      </c>
      <c r="AH8" s="57">
        <v>0.036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14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14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14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208</v>
      </c>
      <c r="B13" t="s" s="40">
        <v>381</v>
      </c>
      <c r="C13" s="41">
        <f>VLOOKUP($AN$1,'DST'!C1:D66,2,FALSE)</f>
        <v>14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121.057740402010</v>
      </c>
      <c r="M13" s="42">
        <f>L13*Y13</f>
        <v>73.2399329432161</v>
      </c>
      <c r="N13" s="42">
        <f>M13*Z13</f>
        <v>920.625957096226</v>
      </c>
      <c r="O13" s="42">
        <f>M13*AH13</f>
        <v>6.15215436723015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0.605</v>
      </c>
      <c r="Z13" s="47">
        <v>12.57</v>
      </c>
      <c r="AA13" s="45">
        <f>(AG13/SUM(AG$6:AG$25))*0.98</f>
        <v>0.207819095477387</v>
      </c>
      <c r="AB13" s="45">
        <v>0.172960406920492</v>
      </c>
      <c r="AC13" s="45">
        <f>(AH13/SUM(AH$6:AH$25))*0.98</f>
        <v>0.136971713810316</v>
      </c>
      <c r="AD13" s="44"/>
      <c r="AE13" s="50"/>
      <c r="AF13" s="46">
        <v>0</v>
      </c>
      <c r="AG13" s="57">
        <v>0.211</v>
      </c>
      <c r="AH13" s="57">
        <v>0.08400000000000001</v>
      </c>
      <c r="AI13" s="51"/>
      <c r="AJ13" s="18"/>
      <c r="AK13" s="18"/>
      <c r="AL13" s="18"/>
      <c r="AM13" s="18"/>
      <c r="AN13" s="52"/>
    </row>
    <row r="14" ht="13.75" customHeight="1">
      <c r="A14" t="s" s="39">
        <v>301</v>
      </c>
      <c r="B14" t="s" s="40">
        <v>381</v>
      </c>
      <c r="C14" s="41">
        <f>VLOOKUP($AN$1,'DST'!C1:D66,2,FALSE)</f>
        <v>14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91.2236053266332</v>
      </c>
      <c r="M14" s="42">
        <f>L14*Y14</f>
        <v>54.0955979586935</v>
      </c>
      <c r="N14" s="42">
        <f>M14*Z14</f>
        <v>651.310999422670</v>
      </c>
      <c r="O14" s="42">
        <f>M14*AH14</f>
        <v>3.94897865098463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0.593</v>
      </c>
      <c r="Z14" s="47">
        <v>12.04</v>
      </c>
      <c r="AA14" s="45">
        <f>(AG14/SUM(AG$6:AG$25))*0.98</f>
        <v>0.156603015075377</v>
      </c>
      <c r="AB14" s="45">
        <v>0.169147007183719</v>
      </c>
      <c r="AC14" s="45">
        <f>(AH14/SUM(AH$6:AH$25))*0.98</f>
        <v>0.119034941763727</v>
      </c>
      <c r="AD14" s="44"/>
      <c r="AE14" s="50"/>
      <c r="AF14" s="46">
        <v>0</v>
      </c>
      <c r="AG14" s="57">
        <v>0.159</v>
      </c>
      <c r="AH14" s="57">
        <v>0.073</v>
      </c>
      <c r="AI14" s="51"/>
      <c r="AJ14" s="18"/>
      <c r="AK14" s="18"/>
      <c r="AL14" s="18"/>
      <c r="AM14" s="18"/>
      <c r="AN14" s="52"/>
    </row>
    <row r="15" ht="13.75" customHeight="1">
      <c r="A15" t="s" s="39">
        <v>297</v>
      </c>
      <c r="B15" t="s" s="40">
        <v>381</v>
      </c>
      <c r="C15" s="41">
        <f>VLOOKUP($AN$1,'DST'!C1:D66,2,FALSE)</f>
        <v>14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82.61760482412051</v>
      </c>
      <c r="M15" s="42">
        <f>L15*Y15</f>
        <v>49.0748572655276</v>
      </c>
      <c r="N15" s="42">
        <f>M15*Z15</f>
        <v>667.418058811175</v>
      </c>
      <c r="O15" s="42">
        <f>M15*AH15</f>
        <v>3.77876400944563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0.594</v>
      </c>
      <c r="Z15" s="47">
        <v>13.6</v>
      </c>
      <c r="AA15" s="45">
        <f>(AG15/SUM(AG$6:AG$25))*0.98</f>
        <v>0.141829145728643</v>
      </c>
      <c r="AB15" s="45">
        <v>0.017228678004791</v>
      </c>
      <c r="AC15" s="45">
        <f>(AH15/SUM(AH$6:AH$25))*0.98</f>
        <v>0.125557404326123</v>
      </c>
      <c r="AD15" s="44"/>
      <c r="AE15" s="50"/>
      <c r="AF15" s="46">
        <v>0</v>
      </c>
      <c r="AG15" s="57">
        <v>0.144</v>
      </c>
      <c r="AH15" s="57">
        <v>0.077</v>
      </c>
      <c r="AI15" s="51"/>
      <c r="AJ15" s="18"/>
      <c r="AK15" s="18"/>
      <c r="AL15" s="18"/>
      <c r="AM15" s="18"/>
      <c r="AN15" s="52"/>
    </row>
    <row r="16" ht="13.75" customHeight="1">
      <c r="A16" t="s" s="39">
        <v>337</v>
      </c>
      <c r="B16" t="s" s="40">
        <v>381</v>
      </c>
      <c r="C16" s="41">
        <f>VLOOKUP($AN$1,'DST'!C1:D66,2,FALSE)</f>
        <v>14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59.0945367839199</v>
      </c>
      <c r="M16" s="42">
        <f>L16*Y16</f>
        <v>34.688493092161</v>
      </c>
      <c r="N16" s="42">
        <f>M16*Z16</f>
        <v>459.275648540212</v>
      </c>
      <c r="O16" s="42">
        <f>M16*AH16</f>
        <v>2.42819451645127</v>
      </c>
      <c r="P16" s="44"/>
      <c r="Q16" s="50"/>
      <c r="R16" s="50"/>
      <c r="S16" s="43"/>
      <c r="T16" s="50"/>
      <c r="U16" s="50"/>
      <c r="V16" s="47">
        <v>4.68</v>
      </c>
      <c r="W16" s="45">
        <f>(AF16/SUM(AF$2:AF$20))*0.98</f>
        <v>0</v>
      </c>
      <c r="X16" s="46">
        <v>0.00840336134453781</v>
      </c>
      <c r="Y16" s="46">
        <v>0.587</v>
      </c>
      <c r="Z16" s="47">
        <v>13.24</v>
      </c>
      <c r="AA16" s="45">
        <f>(AG16/SUM(AG$6:AG$25))*0.98</f>
        <v>0.101447236180905</v>
      </c>
      <c r="AB16" s="45">
        <v>0.0969309996888463</v>
      </c>
      <c r="AC16" s="45">
        <f>(AH16/SUM(AH$6:AH$25))*0.98</f>
        <v>0.11414309484193</v>
      </c>
      <c r="AD16" s="44"/>
      <c r="AE16" s="50"/>
      <c r="AF16" s="46">
        <v>0</v>
      </c>
      <c r="AG16" s="57">
        <v>0.103</v>
      </c>
      <c r="AH16" s="57">
        <v>0.07000000000000001</v>
      </c>
      <c r="AI16" s="51"/>
      <c r="AJ16" s="18"/>
      <c r="AK16" s="18"/>
      <c r="AL16" s="18"/>
      <c r="AM16" s="18"/>
      <c r="AN16" s="52"/>
    </row>
    <row r="17" ht="13.75" customHeight="1">
      <c r="A17" t="s" s="39">
        <v>408</v>
      </c>
      <c r="B17" t="s" s="40">
        <v>381</v>
      </c>
      <c r="C17" s="41">
        <f>VLOOKUP($AN$1,'DST'!C1:D66,2,FALSE)</f>
        <v>14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23.523068040201</v>
      </c>
      <c r="M17" s="42">
        <f>L17*Y17</f>
        <v>13.5492871911558</v>
      </c>
      <c r="N17" s="42">
        <f>M17*Z17</f>
        <v>173.972847534440</v>
      </c>
      <c r="O17" s="42">
        <f>M17*AH17</f>
        <v>0.975548677763218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0.576</v>
      </c>
      <c r="Z17" s="47">
        <v>12.84</v>
      </c>
      <c r="AA17" s="45">
        <f>(AG17/SUM(AG$6:AG$25))*0.98</f>
        <v>0.0403819095477387</v>
      </c>
      <c r="AB17" s="45">
        <v>0.00402207325465766</v>
      </c>
      <c r="AC17" s="45">
        <f>(AH17/SUM(AH$6:AH$25))*0.98</f>
        <v>0.117404326123128</v>
      </c>
      <c r="AD17" s="44"/>
      <c r="AE17" s="50"/>
      <c r="AF17" s="46">
        <v>0</v>
      </c>
      <c r="AG17" s="57">
        <v>0.041</v>
      </c>
      <c r="AH17" s="57">
        <v>0.07199999999999999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14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0.109079467407637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14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14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173</v>
      </c>
      <c r="B22" t="s" s="40">
        <v>385</v>
      </c>
      <c r="C22" s="41">
        <f>VLOOKUP($AN$1,'DST'!C1:D66,2,FALSE)</f>
        <v>14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60.2420035175881</v>
      </c>
      <c r="M22" s="42">
        <f>L22*Y22</f>
        <v>37.2295581738694</v>
      </c>
      <c r="N22" s="42">
        <f>M22*Z22</f>
        <v>401.334637114312</v>
      </c>
      <c r="O22" s="42">
        <f>M22*AH22</f>
        <v>2.3082326067799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0.618</v>
      </c>
      <c r="Z22" s="47">
        <v>10.78</v>
      </c>
      <c r="AA22" s="45">
        <f>(AG22/SUM(AG$6:AG$25))*0.98</f>
        <v>0.103417085427136</v>
      </c>
      <c r="AB22" s="45">
        <v>0.169177699636468</v>
      </c>
      <c r="AC22" s="45">
        <f>(AH22/SUM(AH$6:AH$25))*0.98</f>
        <v>0.101098169717138</v>
      </c>
      <c r="AD22" s="44"/>
      <c r="AE22" s="50"/>
      <c r="AF22" s="50"/>
      <c r="AG22" s="57">
        <v>0.105</v>
      </c>
      <c r="AH22" s="57">
        <v>0.062</v>
      </c>
      <c r="AI22" s="51"/>
      <c r="AJ22" s="18"/>
      <c r="AK22" s="18"/>
      <c r="AL22" s="18"/>
      <c r="AM22" s="18"/>
      <c r="AN22" s="52"/>
    </row>
    <row r="23" ht="13.75" customHeight="1">
      <c r="A23" t="s" s="39">
        <v>409</v>
      </c>
      <c r="B23" t="s" s="40">
        <v>385</v>
      </c>
      <c r="C23" s="41">
        <f>VLOOKUP($AN$1,'DST'!C1:D66,2,FALSE)</f>
        <v>14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21.8018679396985</v>
      </c>
      <c r="M23" s="42">
        <f>L23*Y23</f>
        <v>13.2991394432161</v>
      </c>
      <c r="N23" s="42">
        <f>M23*Z23</f>
        <v>127.011601928575</v>
      </c>
      <c r="O23" s="42">
        <f>M23*AH23</f>
        <v>0.864444063809047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0.61</v>
      </c>
      <c r="Z23" s="47">
        <v>9.55036244795247</v>
      </c>
      <c r="AA23" s="45">
        <f>(AG23/SUM(AG$6:AG$25))*0.98</f>
        <v>0.037427135678392</v>
      </c>
      <c r="AB23" s="45">
        <v>0.0555797340956027</v>
      </c>
      <c r="AC23" s="45">
        <f>(AH23/SUM(AH$6:AH$25))*0.98</f>
        <v>0.105990016638935</v>
      </c>
      <c r="AD23" s="44"/>
      <c r="AE23" s="50"/>
      <c r="AF23" s="50"/>
      <c r="AG23" s="57">
        <v>0.038</v>
      </c>
      <c r="AH23" s="57">
        <v>0.065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14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0.0157470996687909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14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0.00848779840303625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0.980000000000001</v>
      </c>
      <c r="AB28" s="78">
        <f>SUM(AB2:AB4,AB6:AB11,AB13:AB20,AB22:AB25)</f>
        <v>0.9052473035697139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0.995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1031</v>
      </c>
      <c r="E29" s="81">
        <v>0.5649999999999999</v>
      </c>
      <c r="F29" s="82">
        <f>1-E29</f>
        <v>0.435</v>
      </c>
      <c r="G29" s="83">
        <v>4.15</v>
      </c>
      <c r="H29" s="84">
        <v>0.034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582.515</v>
      </c>
      <c r="E32" s="91">
        <f>SUM(E2:E4)</f>
        <v>362.320547519611</v>
      </c>
      <c r="F32" s="91">
        <f>SUM(F2:F4)</f>
        <v>4001.1455859829</v>
      </c>
      <c r="G32" s="91">
        <f>SUM(G2:G4)</f>
        <v>23.402540125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448.485</v>
      </c>
      <c r="E35" s="91">
        <f>D35*G29</f>
        <v>1861.21275</v>
      </c>
      <c r="F35" s="91">
        <f>D35*H29</f>
        <v>15.24849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439.5153</v>
      </c>
      <c r="E38" s="42">
        <f>SUM(J2:J4,J6:J11,J13:J20)</f>
        <v>1850.733018122860</v>
      </c>
      <c r="F38" s="42">
        <f>SUM(K2:K4,K6:K11,K13:K20)</f>
        <v>15.2221729002</v>
      </c>
      <c r="G38" s="42">
        <f>SUM(L6:L11,L13:L20,L22:L25)</f>
        <v>570.8647</v>
      </c>
      <c r="H38" s="42">
        <f>SUM(M6:M11,M13:M20,M22:M25)</f>
        <v>358.259194919096</v>
      </c>
      <c r="I38" s="42">
        <f>SUM(N6:N11,N13:N20,N22:N25)</f>
        <v>3997.775541056840</v>
      </c>
      <c r="J38" s="42">
        <f>SUM(O6:O11,O13:O20,O22:O25)</f>
        <v>23.4012099417523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8.9697</v>
      </c>
      <c r="E39" s="42">
        <f>E35-E38</f>
        <v>10.479731877140</v>
      </c>
      <c r="F39" s="42">
        <f>F35-F38</f>
        <v>0.0263170998</v>
      </c>
      <c r="G39" s="42">
        <f>SUM(D2:D4)-G38</f>
        <v>11.6503</v>
      </c>
      <c r="H39" s="42">
        <f>E32-H38</f>
        <v>4.061352600515</v>
      </c>
      <c r="I39" s="42">
        <f>F32-I38</f>
        <v>3.370044926060</v>
      </c>
      <c r="J39" s="42">
        <f>G32-J38</f>
        <v>0.0013301832477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0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2" priority="1" operator="greaterThan" stopIfTrue="1">
      <formula>1</formula>
    </cfRule>
  </conditionalFormatting>
  <conditionalFormatting sqref="D39:J39">
    <cfRule type="cellIs" dxfId="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1:Q162"/>
  <sheetViews>
    <sheetView workbookViewId="0" showGridLines="0" defaultGridColor="1"/>
  </sheetViews>
  <sheetFormatPr defaultColWidth="9.2" defaultRowHeight="15" customHeight="1" outlineLevelRow="0" outlineLevelCol="0"/>
  <cols>
    <col min="1" max="1" width="9" style="184" customWidth="1"/>
    <col min="2" max="2" width="22.2109" style="184" customWidth="1"/>
    <col min="3" max="3" width="6.60156" style="184" customWidth="1"/>
    <col min="4" max="4" width="7" style="184" customWidth="1"/>
    <col min="5" max="5" width="8.60156" style="184" customWidth="1"/>
    <col min="6" max="7" width="8.8125" style="184" customWidth="1"/>
    <col min="8" max="8" width="7.21094" style="184" customWidth="1"/>
    <col min="9" max="9" width="7" style="184" customWidth="1"/>
    <col min="10" max="11" width="8.42188" style="184" customWidth="1"/>
    <col min="12" max="12" width="6.8125" style="184" customWidth="1"/>
    <col min="13" max="13" width="8.21094" style="184" customWidth="1"/>
    <col min="14" max="14" width="7" style="184" customWidth="1"/>
    <col min="15" max="15" width="10" style="184" customWidth="1"/>
    <col min="16" max="16" width="8.42188" style="184" customWidth="1"/>
    <col min="17" max="17" width="9.21094" style="184" customWidth="1"/>
    <col min="18" max="16384" width="9.21094" style="184" customWidth="1"/>
  </cols>
  <sheetData>
    <row r="1" ht="13.75" customHeight="1">
      <c r="A1" t="s" s="155">
        <v>575</v>
      </c>
      <c r="B1" t="s" s="156">
        <v>1</v>
      </c>
      <c r="C1" t="s" s="156">
        <v>2</v>
      </c>
      <c r="D1" t="s" s="156">
        <v>3</v>
      </c>
      <c r="E1" t="s" s="156">
        <v>883</v>
      </c>
      <c r="F1" t="s" s="156">
        <v>884</v>
      </c>
      <c r="G1" t="s" s="156">
        <v>885</v>
      </c>
      <c r="H1" t="s" s="156">
        <v>886</v>
      </c>
      <c r="I1" t="s" s="156">
        <v>15</v>
      </c>
      <c r="J1" t="s" s="156">
        <v>887</v>
      </c>
      <c r="K1" t="s" s="156">
        <v>888</v>
      </c>
      <c r="L1" t="s" s="156">
        <v>12</v>
      </c>
      <c r="M1" t="s" s="156">
        <v>889</v>
      </c>
      <c r="N1" t="s" s="156">
        <v>890</v>
      </c>
      <c r="O1" t="s" s="156">
        <v>574</v>
      </c>
      <c r="P1" t="s" s="157">
        <v>13</v>
      </c>
      <c r="Q1" s="177"/>
    </row>
    <row r="2" ht="13.75" customHeight="1">
      <c r="A2" s="163">
        <v>1</v>
      </c>
      <c r="B2" s="168">
        <f>#REF!</f>
      </c>
      <c r="C2" t="s" s="32">
        <v>41</v>
      </c>
      <c r="D2" s="168">
        <f>#REF!</f>
      </c>
      <c r="E2" s="42">
        <f>#REF!</f>
      </c>
      <c r="F2" s="42">
        <f>#REF!</f>
      </c>
      <c r="G2" s="42">
        <f>#REF!</f>
      </c>
      <c r="H2" s="42">
        <f>#REF!</f>
      </c>
      <c r="I2" s="42">
        <f>#REF!</f>
      </c>
      <c r="J2" s="42">
        <f>#REF!</f>
      </c>
      <c r="K2" s="42">
        <f>#REF!</f>
      </c>
      <c r="L2" s="42">
        <f>(F2/10)+(G2*6)+(J2/10)+(K2*6)</f>
      </c>
      <c r="M2" s="42">
        <f>L2+(I2*0.5)</f>
      </c>
      <c r="N2" s="42">
        <f>L2+I2</f>
      </c>
      <c r="O2" s="178">
        <f>(E2:E2*#REF!)+(F2:F2*#REF!)+(G2:G2*#REF!)+(H2:H2*#REF!)+(I2:I2*#REF!)+(J2:J2*#REF!)+(K2:K2*#REF!)</f>
      </c>
      <c r="P2" s="179">
        <v>21.3554351707799</v>
      </c>
      <c r="Q2" s="180"/>
    </row>
    <row r="3" ht="13.75" customHeight="1">
      <c r="A3" s="168">
        <f>IF(B3:B3&lt;&gt;0,A2+1,A2)</f>
      </c>
      <c r="B3" s="168">
        <f>#REF!</f>
      </c>
      <c r="C3" t="s" s="32">
        <v>41</v>
      </c>
      <c r="D3" s="168">
        <f>#REF!</f>
      </c>
      <c r="E3" s="42">
        <f>#REF!</f>
      </c>
      <c r="F3" s="42">
        <f>#REF!</f>
      </c>
      <c r="G3" s="42">
        <f>#REF!</f>
      </c>
      <c r="H3" s="42">
        <f>#REF!</f>
      </c>
      <c r="I3" s="42">
        <f>#REF!</f>
      </c>
      <c r="J3" s="42">
        <f>#REF!</f>
      </c>
      <c r="K3" s="42">
        <f>#REF!</f>
      </c>
      <c r="L3" s="42">
        <f>(F3/10)+(G3*6)+(J3/10)+(K3*6)</f>
      </c>
      <c r="M3" s="42">
        <f>L3+(I3*0.5)</f>
      </c>
      <c r="N3" s="42">
        <f>L3+I3</f>
      </c>
      <c r="O3" s="178">
        <f>(E3:E3*#REF!)+(F3:F3*#REF!)+(G3:G3*#REF!)+(H3:H3*#REF!)+(I3:I3*#REF!)+(J3:J3*#REF!)+(K3:K3*#REF!)</f>
      </c>
      <c r="P3" s="179">
        <v>13.8093963243677</v>
      </c>
      <c r="Q3" s="180"/>
    </row>
    <row r="4" ht="13.75" customHeight="1">
      <c r="A4" s="168">
        <f>IF(B4:B4&lt;&gt;0,A3+1,A3)</f>
      </c>
      <c r="B4" s="168">
        <f>#REF!</f>
      </c>
      <c r="C4" t="s" s="32">
        <v>41</v>
      </c>
      <c r="D4" s="168">
        <f>#REF!</f>
      </c>
      <c r="E4" s="42">
        <f>#REF!</f>
      </c>
      <c r="F4" s="42">
        <f>#REF!</f>
      </c>
      <c r="G4" s="42">
        <f>#REF!</f>
      </c>
      <c r="H4" s="42">
        <f>#REF!</f>
      </c>
      <c r="I4" s="42">
        <f>#REF!</f>
      </c>
      <c r="J4" s="42">
        <f>#REF!</f>
      </c>
      <c r="K4" s="42">
        <f>#REF!</f>
      </c>
      <c r="L4" s="42">
        <f>(F4/10)+(G4*6)+(J4/10)+(K4*6)</f>
      </c>
      <c r="M4" s="42">
        <f>L4+(I4*0.5)</f>
      </c>
      <c r="N4" s="42">
        <f>L4+I4</f>
      </c>
      <c r="O4" s="178">
        <f>(E4:E4*#REF!)+(F4:F4*#REF!)+(G4:G4*#REF!)+(H4:H4*#REF!)+(I4:I4*#REF!)+(J4:J4*#REF!)+(K4:K4*#REF!)</f>
      </c>
      <c r="P4" s="179">
        <v>0</v>
      </c>
      <c r="Q4" s="180"/>
    </row>
    <row r="5" ht="13.75" customHeight="1">
      <c r="A5" s="168">
        <f>IF(B5:B5&lt;&gt;0,A4+1,A4)</f>
      </c>
      <c r="B5" s="168">
        <f>#REF!</f>
      </c>
      <c r="C5" t="s" s="32">
        <v>41</v>
      </c>
      <c r="D5" s="168">
        <f>#REF!</f>
      </c>
      <c r="E5" s="42">
        <f>#REF!</f>
      </c>
      <c r="F5" s="42">
        <f>#REF!</f>
      </c>
      <c r="G5" s="42">
        <f>#REF!</f>
      </c>
      <c r="H5" s="42">
        <f>#REF!</f>
      </c>
      <c r="I5" s="42">
        <f>#REF!</f>
      </c>
      <c r="J5" s="42">
        <f>#REF!</f>
      </c>
      <c r="K5" s="42">
        <f>#REF!</f>
      </c>
      <c r="L5" s="42">
        <f>(F5/10)+(G5*6)+(J5/10)+(K5*6)</f>
      </c>
      <c r="M5" s="42">
        <f>L5+(I5*0.5)</f>
      </c>
      <c r="N5" s="42">
        <f>L5+I5</f>
      </c>
      <c r="O5" s="178">
        <f>(E5:E5*#REF!)+(F5:F5*#REF!)+(G5:G5*#REF!)+(H5:H5*#REF!)+(I5:I5*#REF!)+(J5:J5*#REF!)+(K5:K5*#REF!)</f>
      </c>
      <c r="P5" s="179">
        <v>0</v>
      </c>
      <c r="Q5" s="180"/>
    </row>
    <row r="6" ht="13.75" customHeight="1">
      <c r="A6" s="168">
        <f>IF(B6:B6&lt;&gt;0,A5+1,A5)</f>
      </c>
      <c r="B6" s="168">
        <f>#REF!</f>
      </c>
      <c r="C6" t="s" s="32">
        <v>41</v>
      </c>
      <c r="D6" s="168">
        <f>#REF!</f>
      </c>
      <c r="E6" s="42">
        <f>#REF!</f>
      </c>
      <c r="F6" s="42">
        <f>#REF!</f>
      </c>
      <c r="G6" s="42">
        <f>#REF!</f>
      </c>
      <c r="H6" s="42">
        <f>#REF!</f>
      </c>
      <c r="I6" s="42">
        <f>#REF!</f>
      </c>
      <c r="J6" s="42">
        <f>#REF!</f>
      </c>
      <c r="K6" s="42">
        <f>#REF!</f>
      </c>
      <c r="L6" s="42">
        <f>(F6/10)+(G6*6)+(J6/10)+(K6*6)</f>
      </c>
      <c r="M6" s="42">
        <f>L6+(I6*0.5)</f>
      </c>
      <c r="N6" s="42">
        <f>L6+I6</f>
      </c>
      <c r="O6" s="178">
        <f>(E6:E6*#REF!)+(F6:F6*#REF!)+(G6:G6*#REF!)+(H6:H6*#REF!)+(I6:I6*#REF!)+(J6:J6*#REF!)+(K6:K6*#REF!)</f>
      </c>
      <c r="P6" s="179">
        <v>0</v>
      </c>
      <c r="Q6" s="180"/>
    </row>
    <row r="7" ht="13.75" customHeight="1">
      <c r="A7" s="168">
        <f>IF(B7:B7&lt;&gt;0,A6+1,A6)</f>
      </c>
      <c r="B7" s="168">
        <f>#REF!</f>
      </c>
      <c r="C7" t="s" s="32">
        <v>44</v>
      </c>
      <c r="D7" s="168">
        <f>#REF!</f>
      </c>
      <c r="E7" s="42">
        <f>#REF!</f>
      </c>
      <c r="F7" s="42">
        <f>#REF!</f>
      </c>
      <c r="G7" s="42">
        <f>#REF!</f>
      </c>
      <c r="H7" s="42">
        <f>#REF!</f>
      </c>
      <c r="I7" s="42">
        <f>#REF!</f>
      </c>
      <c r="J7" s="42">
        <f>#REF!</f>
      </c>
      <c r="K7" s="42">
        <f>#REF!</f>
      </c>
      <c r="L7" s="42">
        <f>(F7/10)+(G7*6)+(J7/10)+(K7*6)</f>
      </c>
      <c r="M7" s="42">
        <f>L7+(I7*0.5)</f>
      </c>
      <c r="N7" s="42">
        <f>L7+I7</f>
      </c>
      <c r="O7" s="178">
        <f>(E7:E7*#REF!)+(F7:F7*#REF!)+(G7:G7*#REF!)+(H7:H7*#REF!)+(I7:I7*#REF!)+(J7:J7*#REF!)+(K7:K7*#REF!)</f>
      </c>
      <c r="P7" s="179">
        <v>29.6216741250768</v>
      </c>
      <c r="Q7" s="180"/>
    </row>
    <row r="8" ht="13.75" customHeight="1">
      <c r="A8" s="168">
        <f>IF(B8:B8&lt;&gt;0,A7+1,A7)</f>
      </c>
      <c r="B8" s="168">
        <f>#REF!</f>
      </c>
      <c r="C8" t="s" s="32">
        <v>44</v>
      </c>
      <c r="D8" s="168">
        <f>#REF!</f>
      </c>
      <c r="E8" s="42">
        <f>#REF!</f>
      </c>
      <c r="F8" s="42">
        <f>#REF!</f>
      </c>
      <c r="G8" s="42">
        <f>#REF!</f>
      </c>
      <c r="H8" s="42">
        <f>#REF!</f>
      </c>
      <c r="I8" s="42">
        <f>#REF!</f>
      </c>
      <c r="J8" s="42">
        <f>#REF!</f>
      </c>
      <c r="K8" s="42">
        <f>#REF!</f>
      </c>
      <c r="L8" s="42">
        <f>(F8/10)+(G8*6)+(J8/10)+(K8*6)</f>
      </c>
      <c r="M8" s="42">
        <f>L8+(I8*0.5)</f>
      </c>
      <c r="N8" s="42">
        <f>L8+I8</f>
      </c>
      <c r="O8" s="178">
        <f>(E8:E8*#REF!)+(F8:F8*#REF!)+(G8:G8*#REF!)+(H8:H8*#REF!)+(I8:I8*#REF!)+(J8:J8*#REF!)+(K8:K8*#REF!)</f>
      </c>
      <c r="P8" s="179">
        <v>0</v>
      </c>
      <c r="Q8" s="180"/>
    </row>
    <row r="9" ht="13.75" customHeight="1">
      <c r="A9" s="168">
        <f>IF(B9:B9&lt;&gt;0,A8+1,A8)</f>
      </c>
      <c r="B9" s="168">
        <f>#REF!</f>
      </c>
      <c r="C9" t="s" s="32">
        <v>44</v>
      </c>
      <c r="D9" s="168">
        <f>#REF!</f>
      </c>
      <c r="E9" s="42">
        <f>#REF!</f>
      </c>
      <c r="F9" s="42">
        <f>#REF!</f>
      </c>
      <c r="G9" s="42">
        <f>#REF!</f>
      </c>
      <c r="H9" s="42">
        <f>#REF!</f>
      </c>
      <c r="I9" s="42">
        <f>#REF!</f>
      </c>
      <c r="J9" s="42">
        <f>#REF!</f>
      </c>
      <c r="K9" s="42">
        <f>#REF!</f>
      </c>
      <c r="L9" s="42">
        <f>(F9/10)+(G9*6)+(J9/10)+(K9*6)</f>
      </c>
      <c r="M9" s="42">
        <f>L9+(I9*0.5)</f>
      </c>
      <c r="N9" s="42">
        <f>L9+I9</f>
      </c>
      <c r="O9" s="178">
        <f>(E9:E9*#REF!)+(F9:F9*#REF!)+(G9:G9*#REF!)+(H9:H9*#REF!)+(I9:I9*#REF!)+(J9:J9*#REF!)+(K9:K9*#REF!)</f>
      </c>
      <c r="P9" s="179">
        <v>0</v>
      </c>
      <c r="Q9" s="180"/>
    </row>
    <row r="10" ht="13.75" customHeight="1">
      <c r="A10" s="168">
        <f>IF(B10:B10&lt;&gt;0,A9+1,A9)</f>
      </c>
      <c r="B10" s="168">
        <f>#REF!</f>
      </c>
      <c r="C10" t="s" s="32">
        <v>44</v>
      </c>
      <c r="D10" s="168">
        <f>#REF!</f>
      </c>
      <c r="E10" s="42">
        <f>#REF!</f>
      </c>
      <c r="F10" s="42">
        <f>#REF!</f>
      </c>
      <c r="G10" s="42">
        <f>#REF!</f>
      </c>
      <c r="H10" s="42">
        <f>#REF!</f>
      </c>
      <c r="I10" s="42">
        <f>#REF!</f>
      </c>
      <c r="J10" s="42">
        <f>#REF!</f>
      </c>
      <c r="K10" s="42">
        <f>#REF!</f>
      </c>
      <c r="L10" s="42">
        <f>(F10/10)+(G10*6)+(J10/10)+(K10*6)</f>
      </c>
      <c r="M10" s="42">
        <f>L10+(I10*0.5)</f>
      </c>
      <c r="N10" s="42">
        <f>L10+I10</f>
      </c>
      <c r="O10" s="178">
        <f>(E10:E10*#REF!)+(F10:F10*#REF!)+(G10:G10*#REF!)+(H10:H10*#REF!)+(I10:I10*#REF!)+(J10:J10*#REF!)+(K10:K10*#REF!)</f>
      </c>
      <c r="P10" s="179">
        <v>0</v>
      </c>
      <c r="Q10" s="180"/>
    </row>
    <row r="11" ht="13.75" customHeight="1">
      <c r="A11" s="168">
        <f>IF(B11:B11&lt;&gt;0,A10+1,A10)</f>
      </c>
      <c r="B11" s="168">
        <f>#REF!</f>
      </c>
      <c r="C11" t="s" s="32">
        <v>44</v>
      </c>
      <c r="D11" s="168">
        <f>#REF!</f>
      </c>
      <c r="E11" s="42">
        <f>#REF!</f>
      </c>
      <c r="F11" s="42">
        <f>#REF!</f>
      </c>
      <c r="G11" s="42">
        <f>#REF!</f>
      </c>
      <c r="H11" s="42">
        <f>#REF!</f>
      </c>
      <c r="I11" s="42">
        <f>#REF!</f>
      </c>
      <c r="J11" s="42">
        <f>#REF!</f>
      </c>
      <c r="K11" s="42">
        <f>#REF!</f>
      </c>
      <c r="L11" s="42">
        <f>(F11/10)+(G11*6)+(J11/10)+(K11*6)</f>
      </c>
      <c r="M11" s="42">
        <f>L11+(I11*0.5)</f>
      </c>
      <c r="N11" s="42">
        <f>L11+I11</f>
      </c>
      <c r="O11" s="178">
        <f>(E11:E11*#REF!)+(F11:F11*#REF!)+(G11:G11*#REF!)+(H11:H11*#REF!)+(I11:I11*#REF!)+(J11:J11*#REF!)+(K11:K11*#REF!)</f>
      </c>
      <c r="P11" s="179">
        <v>0</v>
      </c>
      <c r="Q11" s="180"/>
    </row>
    <row r="12" ht="13.75" customHeight="1">
      <c r="A12" s="168">
        <f>IF(B12:B12&lt;&gt;0,A11+1,A11)</f>
      </c>
      <c r="B12" s="168">
        <f>#REF!</f>
      </c>
      <c r="C12" t="s" s="32">
        <v>35</v>
      </c>
      <c r="D12" s="168">
        <f>#REF!</f>
      </c>
      <c r="E12" s="42">
        <f>#REF!</f>
      </c>
      <c r="F12" s="42">
        <f>#REF!</f>
      </c>
      <c r="G12" s="42">
        <f>#REF!</f>
      </c>
      <c r="H12" s="42">
        <f>#REF!</f>
      </c>
      <c r="I12" s="42">
        <f>#REF!</f>
      </c>
      <c r="J12" s="42">
        <f>#REF!</f>
      </c>
      <c r="K12" s="42">
        <f>#REF!</f>
      </c>
      <c r="L12" s="42">
        <f>(F12/10)+(G12*6)+(J12/10)+(K12*6)</f>
      </c>
      <c r="M12" s="42">
        <f>L12+(I12*0.5)</f>
      </c>
      <c r="N12" s="42">
        <f>L12+I12</f>
      </c>
      <c r="O12" s="178">
        <f>(E12:E12*#REF!)+(F12:F12*#REF!)+(G12:G12*#REF!)+(H12:H12*#REF!)+(I12:I12*#REF!)+(J12:J12*#REF!)+(K12:K12*#REF!)</f>
      </c>
      <c r="P12" s="179">
        <v>31.8047068928653</v>
      </c>
      <c r="Q12" s="180"/>
    </row>
    <row r="13" ht="13.75" customHeight="1">
      <c r="A13" s="168">
        <f>IF(B13:B13&lt;&gt;0,A12+1,A12)</f>
      </c>
      <c r="B13" s="168">
        <f>#REF!</f>
      </c>
      <c r="C13" t="s" s="32">
        <v>35</v>
      </c>
      <c r="D13" s="168">
        <f>#REF!</f>
      </c>
      <c r="E13" s="42">
        <f>#REF!</f>
      </c>
      <c r="F13" s="42">
        <f>#REF!</f>
      </c>
      <c r="G13" s="42">
        <f>#REF!</f>
      </c>
      <c r="H13" s="42">
        <f>#REF!</f>
      </c>
      <c r="I13" s="42">
        <f>#REF!</f>
      </c>
      <c r="J13" s="42">
        <f>#REF!</f>
      </c>
      <c r="K13" s="42">
        <f>#REF!</f>
      </c>
      <c r="L13" s="42">
        <f>(F13/10)+(G13*6)+(J13/10)+(K13*6)</f>
      </c>
      <c r="M13" s="42">
        <f>L13+(I13*0.5)</f>
      </c>
      <c r="N13" s="42">
        <f>L13+I13</f>
      </c>
      <c r="O13" s="178">
        <f>(E13:E13*#REF!)+(F13:F13*#REF!)+(G13:G13*#REF!)+(H13:H13*#REF!)+(I13:I13*#REF!)+(J13:J13*#REF!)+(K13:K13*#REF!)</f>
      </c>
      <c r="P13" s="179">
        <v>6.63008926973718</v>
      </c>
      <c r="Q13" s="180"/>
    </row>
    <row r="14" ht="13.75" customHeight="1">
      <c r="A14" s="168">
        <f>IF(B14:B14&lt;&gt;0,A13+1,A13)</f>
      </c>
      <c r="B14" s="168">
        <f>#REF!</f>
      </c>
      <c r="C14" t="s" s="32">
        <v>35</v>
      </c>
      <c r="D14" s="168">
        <f>#REF!</f>
      </c>
      <c r="E14" s="42">
        <f>#REF!</f>
      </c>
      <c r="F14" s="42">
        <f>#REF!</f>
      </c>
      <c r="G14" s="42">
        <f>#REF!</f>
      </c>
      <c r="H14" s="42">
        <f>#REF!</f>
      </c>
      <c r="I14" s="42">
        <f>#REF!</f>
      </c>
      <c r="J14" s="42">
        <f>#REF!</f>
      </c>
      <c r="K14" s="42">
        <f>#REF!</f>
      </c>
      <c r="L14" s="42">
        <f>(F14/10)+(G14*6)+(J14/10)+(K14*6)</f>
      </c>
      <c r="M14" s="42">
        <f>L14+(I14*0.5)</f>
      </c>
      <c r="N14" s="42">
        <f>L14+I14</f>
      </c>
      <c r="O14" s="178">
        <f>(E14:E14*#REF!)+(F14:F14*#REF!)+(G14:G14*#REF!)+(H14:H14*#REF!)+(I14:I14*#REF!)+(J14:J14*#REF!)+(K14:K14*#REF!)</f>
      </c>
      <c r="P14" s="179">
        <v>0</v>
      </c>
      <c r="Q14" s="180"/>
    </row>
    <row r="15" ht="13.75" customHeight="1">
      <c r="A15" s="168">
        <f>IF(B15:B15&lt;&gt;0,A14+1,A14)</f>
      </c>
      <c r="B15" s="168">
        <f>#REF!</f>
      </c>
      <c r="C15" t="s" s="32">
        <v>35</v>
      </c>
      <c r="D15" s="168">
        <f>#REF!</f>
      </c>
      <c r="E15" s="42">
        <f>#REF!</f>
      </c>
      <c r="F15" s="42">
        <f>#REF!</f>
      </c>
      <c r="G15" s="42">
        <f>#REF!</f>
      </c>
      <c r="H15" s="42">
        <f>#REF!</f>
      </c>
      <c r="I15" s="42">
        <f>#REF!</f>
      </c>
      <c r="J15" s="42">
        <f>#REF!</f>
      </c>
      <c r="K15" s="42">
        <f>#REF!</f>
      </c>
      <c r="L15" s="42">
        <f>(F15/10)+(G15*6)+(J15/10)+(K15*6)</f>
      </c>
      <c r="M15" s="42">
        <f>L15+(I15*0.5)</f>
      </c>
      <c r="N15" s="42">
        <f>L15+I15</f>
      </c>
      <c r="O15" s="178">
        <f>(E15:E15*#REF!)+(F15:F15*#REF!)+(G15:G15*#REF!)+(H15:H15*#REF!)+(I15:I15*#REF!)+(J15:J15*#REF!)+(K15:K15*#REF!)</f>
      </c>
      <c r="P15" s="179">
        <v>0</v>
      </c>
      <c r="Q15" s="180"/>
    </row>
    <row r="16" ht="13.75" customHeight="1">
      <c r="A16" s="168">
        <f>IF(B16:B16&lt;&gt;0,A15+1,A15)</f>
      </c>
      <c r="B16" s="168">
        <f>#REF!</f>
      </c>
      <c r="C16" t="s" s="32">
        <v>35</v>
      </c>
      <c r="D16" s="168">
        <f>#REF!</f>
      </c>
      <c r="E16" s="42">
        <f>#REF!</f>
      </c>
      <c r="F16" s="42">
        <f>#REF!</f>
      </c>
      <c r="G16" s="42">
        <f>#REF!</f>
      </c>
      <c r="H16" s="42">
        <f>#REF!</f>
      </c>
      <c r="I16" s="42">
        <f>#REF!</f>
      </c>
      <c r="J16" s="42">
        <f>#REF!</f>
      </c>
      <c r="K16" s="42">
        <f>#REF!</f>
      </c>
      <c r="L16" s="42">
        <f>(F16/10)+(G16*6)+(J16/10)+(K16*6)</f>
      </c>
      <c r="M16" s="42">
        <f>L16+(I16*0.5)</f>
      </c>
      <c r="N16" s="42">
        <f>L16+I16</f>
      </c>
      <c r="O16" s="178">
        <f>(E16:E16*#REF!)+(F16:F16*#REF!)+(G16:G16*#REF!)+(H16:H16*#REF!)+(I16:I16*#REF!)+(J16:J16*#REF!)+(K16:K16*#REF!)</f>
      </c>
      <c r="P16" s="179">
        <v>0</v>
      </c>
      <c r="Q16" s="180"/>
    </row>
    <row r="17" ht="13.75" customHeight="1">
      <c r="A17" s="168">
        <f>IF(B17:B17&lt;&gt;0,A16+1,A16)</f>
      </c>
      <c r="B17" s="168">
        <f>#REF!</f>
      </c>
      <c r="C17" t="s" s="32">
        <v>27</v>
      </c>
      <c r="D17" s="168">
        <f>#REF!</f>
      </c>
      <c r="E17" s="42">
        <f>#REF!</f>
      </c>
      <c r="F17" s="42">
        <f>#REF!</f>
      </c>
      <c r="G17" s="42">
        <f>#REF!</f>
      </c>
      <c r="H17" s="42">
        <f>#REF!</f>
      </c>
      <c r="I17" s="42">
        <f>#REF!</f>
      </c>
      <c r="J17" s="42">
        <f>#REF!</f>
      </c>
      <c r="K17" s="42">
        <f>#REF!</f>
      </c>
      <c r="L17" s="42">
        <f>(F17/10)+(G17*6)+(J17/10)+(K17*6)</f>
      </c>
      <c r="M17" s="42">
        <f>L17+(I17*0.5)</f>
      </c>
      <c r="N17" s="42">
        <f>L17+I17</f>
      </c>
      <c r="O17" s="178">
        <f>(E17:E17*#REF!)+(F17:F17*#REF!)+(G17:G17*#REF!)+(H17:H17*#REF!)+(I17:I17*#REF!)+(J17:J17*#REF!)+(K17:K17*#REF!)</f>
      </c>
      <c r="P17" s="179">
        <v>10.879633166264</v>
      </c>
      <c r="Q17" s="180"/>
    </row>
    <row r="18" ht="13.75" customHeight="1">
      <c r="A18" s="168">
        <f>IF(B18:B18&lt;&gt;0,A17+1,A17)</f>
      </c>
      <c r="B18" s="168">
        <f>#REF!</f>
      </c>
      <c r="C18" t="s" s="32">
        <v>27</v>
      </c>
      <c r="D18" s="168">
        <f>#REF!</f>
      </c>
      <c r="E18" s="42">
        <f>#REF!</f>
      </c>
      <c r="F18" s="42">
        <f>#REF!</f>
      </c>
      <c r="G18" s="42">
        <f>#REF!</f>
      </c>
      <c r="H18" s="42">
        <f>#REF!</f>
      </c>
      <c r="I18" s="42">
        <f>#REF!</f>
      </c>
      <c r="J18" s="42">
        <f>#REF!</f>
      </c>
      <c r="K18" s="42">
        <f>#REF!</f>
      </c>
      <c r="L18" s="42">
        <f>(F18/10)+(G18*6)+(J18/10)+(K18*6)</f>
      </c>
      <c r="M18" s="42">
        <f>L18+(I18*0.5)</f>
      </c>
      <c r="N18" s="42">
        <f>L18+I18</f>
      </c>
      <c r="O18" s="178">
        <f>(E18:E18*#REF!)+(F18:F18*#REF!)+(G18:G18*#REF!)+(H18:H18*#REF!)+(I18:I18*#REF!)+(J18:J18*#REF!)+(K18:K18*#REF!)</f>
      </c>
      <c r="P18" s="179">
        <v>0.608598769407886</v>
      </c>
      <c r="Q18" s="180"/>
    </row>
    <row r="19" ht="13.75" customHeight="1">
      <c r="A19" s="168">
        <f>IF(B19:B19&lt;&gt;0,A18+1,A18)</f>
      </c>
      <c r="B19" s="168">
        <f>#REF!</f>
      </c>
      <c r="C19" t="s" s="32">
        <v>27</v>
      </c>
      <c r="D19" s="168">
        <f>#REF!</f>
      </c>
      <c r="E19" s="42">
        <f>#REF!</f>
      </c>
      <c r="F19" s="42">
        <f>#REF!</f>
      </c>
      <c r="G19" s="42">
        <f>#REF!</f>
      </c>
      <c r="H19" s="42">
        <f>#REF!</f>
      </c>
      <c r="I19" s="42">
        <f>#REF!</f>
      </c>
      <c r="J19" s="42">
        <f>#REF!</f>
      </c>
      <c r="K19" s="42">
        <f>#REF!</f>
      </c>
      <c r="L19" s="42">
        <f>(F19/10)+(G19*6)+(J19/10)+(K19*6)</f>
      </c>
      <c r="M19" s="42">
        <f>L19+(I19*0.5)</f>
      </c>
      <c r="N19" s="42">
        <f>L19+I19</f>
      </c>
      <c r="O19" s="178">
        <f>(E19:E19*#REF!)+(F19:F19*#REF!)+(G19:G19*#REF!)+(H19:H19*#REF!)+(I19:I19*#REF!)+(J19:J19*#REF!)+(K19:K19*#REF!)</f>
      </c>
      <c r="P19" s="179">
        <v>0</v>
      </c>
      <c r="Q19" s="180"/>
    </row>
    <row r="20" ht="13.75" customHeight="1">
      <c r="A20" s="168">
        <f>IF(B20:B20&lt;&gt;0,A19+1,A19)</f>
      </c>
      <c r="B20" s="168">
        <f>#REF!</f>
      </c>
      <c r="C20" t="s" s="32">
        <v>27</v>
      </c>
      <c r="D20" s="168">
        <f>#REF!</f>
      </c>
      <c r="E20" s="42">
        <f>#REF!</f>
      </c>
      <c r="F20" s="42">
        <f>#REF!</f>
      </c>
      <c r="G20" s="42">
        <f>#REF!</f>
      </c>
      <c r="H20" s="42">
        <f>#REF!</f>
      </c>
      <c r="I20" s="42">
        <f>#REF!</f>
      </c>
      <c r="J20" s="42">
        <f>#REF!</f>
      </c>
      <c r="K20" s="42">
        <f>#REF!</f>
      </c>
      <c r="L20" s="42">
        <f>(F20/10)+(G20*6)+(J20/10)+(K20*6)</f>
      </c>
      <c r="M20" s="42">
        <f>L20+(I20*0.5)</f>
      </c>
      <c r="N20" s="42">
        <f>L20+I20</f>
      </c>
      <c r="O20" s="178">
        <f>(E20:E20*#REF!)+(F20:F20*#REF!)+(G20:G20*#REF!)+(H20:H20*#REF!)+(I20:I20*#REF!)+(J20:J20*#REF!)+(K20:K20*#REF!)</f>
      </c>
      <c r="P20" s="179">
        <v>0</v>
      </c>
      <c r="Q20" s="180"/>
    </row>
    <row r="21" ht="13.75" customHeight="1">
      <c r="A21" s="168">
        <f>IF(B21:B21&lt;&gt;0,A20+1,A20)</f>
      </c>
      <c r="B21" s="168">
        <f>#REF!</f>
      </c>
      <c r="C21" t="s" s="32">
        <v>27</v>
      </c>
      <c r="D21" s="168">
        <f>#REF!</f>
      </c>
      <c r="E21" s="42">
        <f>#REF!</f>
      </c>
      <c r="F21" s="42">
        <f>#REF!</f>
      </c>
      <c r="G21" s="42">
        <f>#REF!</f>
      </c>
      <c r="H21" s="42">
        <f>#REF!</f>
      </c>
      <c r="I21" s="42">
        <f>#REF!</f>
      </c>
      <c r="J21" s="42">
        <f>#REF!</f>
      </c>
      <c r="K21" s="42">
        <f>#REF!</f>
      </c>
      <c r="L21" s="42">
        <f>(F21/10)+(G21*6)+(J21/10)+(K21*6)</f>
      </c>
      <c r="M21" s="42">
        <f>L21+(I21*0.5)</f>
      </c>
      <c r="N21" s="42">
        <f>L21+I21</f>
      </c>
      <c r="O21" s="178">
        <f>(E21:E21*#REF!)+(F21:F21*#REF!)+(G21:G21*#REF!)+(H21:H21*#REF!)+(I21:I21*#REF!)+(J21:J21*#REF!)+(K21:K21*#REF!)</f>
      </c>
      <c r="P21" s="179">
        <v>0</v>
      </c>
      <c r="Q21" s="180"/>
    </row>
    <row r="22" ht="13.75" customHeight="1">
      <c r="A22" s="168">
        <f>IF(B22:B22&lt;&gt;0,A21+1,A21)</f>
      </c>
      <c r="B22" s="168">
        <f>#REF!</f>
      </c>
      <c r="C22" t="s" s="32">
        <v>145</v>
      </c>
      <c r="D22" s="168">
        <f>#REF!</f>
      </c>
      <c r="E22" s="42">
        <f>#REF!</f>
      </c>
      <c r="F22" s="42">
        <f>#REF!</f>
      </c>
      <c r="G22" s="42">
        <f>#REF!</f>
      </c>
      <c r="H22" s="42">
        <f>#REF!</f>
      </c>
      <c r="I22" s="42">
        <f>#REF!</f>
      </c>
      <c r="J22" s="42">
        <f>#REF!</f>
      </c>
      <c r="K22" s="42">
        <f>#REF!</f>
      </c>
      <c r="L22" s="42">
        <f>(F22/10)+(G22*6)+(J22/10)+(K22*6)</f>
      </c>
      <c r="M22" s="42">
        <f>L22+(I22*0.5)</f>
      </c>
      <c r="N22" s="42">
        <f>L22+I22</f>
      </c>
      <c r="O22" s="178">
        <f>(E22:E22*#REF!)+(F22:F22*#REF!)+(G22:G22*#REF!)+(H22:H22*#REF!)+(I22:I22*#REF!)+(J22:J22*#REF!)+(K22:K22*#REF!)</f>
      </c>
      <c r="P22" s="179">
        <v>60</v>
      </c>
      <c r="Q22" s="180"/>
    </row>
    <row r="23" ht="13.75" customHeight="1">
      <c r="A23" s="168">
        <f>IF(B23:B23&lt;&gt;0,A22+1,A22)</f>
      </c>
      <c r="B23" s="168">
        <f>#REF!</f>
      </c>
      <c r="C23" t="s" s="32">
        <v>145</v>
      </c>
      <c r="D23" s="168">
        <f>#REF!</f>
      </c>
      <c r="E23" s="42">
        <f>#REF!</f>
      </c>
      <c r="F23" s="42">
        <f>#REF!</f>
      </c>
      <c r="G23" s="42">
        <f>#REF!</f>
      </c>
      <c r="H23" s="42">
        <f>#REF!</f>
      </c>
      <c r="I23" s="42">
        <f>#REF!</f>
      </c>
      <c r="J23" s="42">
        <f>#REF!</f>
      </c>
      <c r="K23" s="42">
        <f>#REF!</f>
      </c>
      <c r="L23" s="42">
        <f>(F23/10)+(G23*6)+(J23/10)+(K23*6)</f>
      </c>
      <c r="M23" s="42">
        <f>L23+(I23*0.5)</f>
      </c>
      <c r="N23" s="42">
        <f>L23+I23</f>
      </c>
      <c r="O23" s="178">
        <f>(E23:E23*#REF!)+(F23:F23*#REF!)+(G23:G23*#REF!)+(H23:H23*#REF!)+(I23:I23*#REF!)+(J23:J23*#REF!)+(K23:K23*#REF!)</f>
      </c>
      <c r="P23" s="179">
        <v>0</v>
      </c>
      <c r="Q23" s="180"/>
    </row>
    <row r="24" ht="13.75" customHeight="1">
      <c r="A24" s="168">
        <f>IF(B24:B24&lt;&gt;0,A23+1,A23)</f>
      </c>
      <c r="B24" s="168">
        <f>#REF!</f>
      </c>
      <c r="C24" t="s" s="32">
        <v>145</v>
      </c>
      <c r="D24" s="168">
        <f>#REF!</f>
      </c>
      <c r="E24" s="42">
        <f>#REF!</f>
      </c>
      <c r="F24" s="42">
        <f>#REF!</f>
      </c>
      <c r="G24" s="42">
        <f>#REF!</f>
      </c>
      <c r="H24" s="42">
        <f>#REF!</f>
      </c>
      <c r="I24" s="42">
        <f>#REF!</f>
      </c>
      <c r="J24" s="42">
        <f>#REF!</f>
      </c>
      <c r="K24" s="42">
        <f>#REF!</f>
      </c>
      <c r="L24" s="42">
        <f>(F24/10)+(G24*6)+(J24/10)+(K24*6)</f>
      </c>
      <c r="M24" s="42">
        <f>L24+(I24*0.5)</f>
      </c>
      <c r="N24" s="42">
        <f>L24+I24</f>
      </c>
      <c r="O24" s="178">
        <f>(E24:E24*#REF!)+(F24:F24*#REF!)+(G24:G24*#REF!)+(H24:H24*#REF!)+(I24:I24*#REF!)+(J24:J24*#REF!)+(K24:K24*#REF!)</f>
      </c>
      <c r="P24" s="179">
        <v>0</v>
      </c>
      <c r="Q24" s="180"/>
    </row>
    <row r="25" ht="13.75" customHeight="1">
      <c r="A25" s="168">
        <f>IF(B25:B25&lt;&gt;0,A24+1,A24)</f>
      </c>
      <c r="B25" s="168">
        <f>#REF!</f>
      </c>
      <c r="C25" t="s" s="32">
        <v>145</v>
      </c>
      <c r="D25" s="168">
        <f>#REF!</f>
      </c>
      <c r="E25" s="42">
        <f>#REF!</f>
      </c>
      <c r="F25" s="42">
        <f>#REF!</f>
      </c>
      <c r="G25" s="42">
        <f>#REF!</f>
      </c>
      <c r="H25" s="42">
        <f>#REF!</f>
      </c>
      <c r="I25" s="42">
        <f>#REF!</f>
      </c>
      <c r="J25" s="42">
        <f>#REF!</f>
      </c>
      <c r="K25" s="42">
        <f>#REF!</f>
      </c>
      <c r="L25" s="42">
        <f>(F25/10)+(G25*6)+(J25/10)+(K25*6)</f>
      </c>
      <c r="M25" s="42">
        <f>L25+(I25*0.5)</f>
      </c>
      <c r="N25" s="42">
        <f>L25+I25</f>
      </c>
      <c r="O25" s="178">
        <f>(E25:E25*#REF!)+(F25:F25*#REF!)+(G25:G25*#REF!)+(H25:H25*#REF!)+(I25:I25*#REF!)+(J25:J25*#REF!)+(K25:K25*#REF!)</f>
      </c>
      <c r="P25" s="179">
        <v>0</v>
      </c>
      <c r="Q25" s="180"/>
    </row>
    <row r="26" ht="13.75" customHeight="1">
      <c r="A26" s="168">
        <f>IF(B26:B26&lt;&gt;0,A25+1,A25)</f>
      </c>
      <c r="B26" s="168">
        <f>#REF!</f>
      </c>
      <c r="C26" t="s" s="32">
        <v>145</v>
      </c>
      <c r="D26" s="168">
        <f>#REF!</f>
      </c>
      <c r="E26" s="42">
        <f>#REF!</f>
      </c>
      <c r="F26" s="42">
        <f>#REF!</f>
      </c>
      <c r="G26" s="42">
        <f>#REF!</f>
      </c>
      <c r="H26" s="42">
        <f>#REF!</f>
      </c>
      <c r="I26" s="42">
        <f>#REF!</f>
      </c>
      <c r="J26" s="42">
        <f>#REF!</f>
      </c>
      <c r="K26" s="42">
        <f>#REF!</f>
      </c>
      <c r="L26" s="42">
        <f>(F26/10)+(G26*6)+(J26/10)+(K26*6)</f>
      </c>
      <c r="M26" s="42">
        <f>L26+(I26*0.5)</f>
      </c>
      <c r="N26" s="42">
        <f>L26+I26</f>
      </c>
      <c r="O26" s="178">
        <f>(E26:E26*#REF!)+(F26:F26*#REF!)+(G26:G26*#REF!)+(H26:H26*#REF!)+(I26:I26*#REF!)+(J26:J26*#REF!)+(K26:K26*#REF!)</f>
      </c>
      <c r="P26" s="179">
        <v>0</v>
      </c>
      <c r="Q26" s="180"/>
    </row>
    <row r="27" ht="13.75" customHeight="1">
      <c r="A27" s="168">
        <f>IF(B27:B27&lt;&gt;0,A26+1,A26)</f>
      </c>
      <c r="B27" s="168">
        <f>#REF!</f>
      </c>
      <c r="C27" t="s" s="32">
        <v>89</v>
      </c>
      <c r="D27" s="168">
        <f>#REF!</f>
      </c>
      <c r="E27" s="42">
        <f>#REF!</f>
      </c>
      <c r="F27" s="42">
        <f>#REF!</f>
      </c>
      <c r="G27" s="42">
        <f>#REF!</f>
      </c>
      <c r="H27" s="42">
        <f>#REF!</f>
      </c>
      <c r="I27" s="42">
        <f>#REF!</f>
      </c>
      <c r="J27" s="42">
        <f>#REF!</f>
      </c>
      <c r="K27" s="42">
        <f>#REF!</f>
      </c>
      <c r="L27" s="42">
        <f>(F27/10)+(G27*6)+(J27/10)+(K27*6)</f>
      </c>
      <c r="M27" s="42">
        <f>L27+(I27*0.5)</f>
      </c>
      <c r="N27" s="42">
        <f>L27+I27</f>
      </c>
      <c r="O27" s="178">
        <f>(E27:E27*#REF!)+(F27:F27*#REF!)+(G27:G27*#REF!)+(H27:H27*#REF!)+(I27:I27*#REF!)+(J27:J27*#REF!)+(K27:K27*#REF!)</f>
      </c>
      <c r="P27" s="179">
        <v>25.0210686614513</v>
      </c>
      <c r="Q27" s="180"/>
    </row>
    <row r="28" ht="13.75" customHeight="1">
      <c r="A28" s="168">
        <f>IF(B28:B28&lt;&gt;0,A27+1,A27)</f>
      </c>
      <c r="B28" s="168">
        <f>#REF!</f>
      </c>
      <c r="C28" t="s" s="32">
        <v>89</v>
      </c>
      <c r="D28" s="168">
        <f>#REF!</f>
      </c>
      <c r="E28" s="42">
        <f>#REF!</f>
      </c>
      <c r="F28" s="42">
        <f>#REF!</f>
      </c>
      <c r="G28" s="42">
        <f>#REF!</f>
      </c>
      <c r="H28" s="42">
        <f>#REF!</f>
      </c>
      <c r="I28" s="42">
        <f>#REF!</f>
      </c>
      <c r="J28" s="42">
        <f>#REF!</f>
      </c>
      <c r="K28" s="42">
        <f>#REF!</f>
      </c>
      <c r="L28" s="42">
        <f>(F28/10)+(G28*6)+(J28/10)+(K28*6)</f>
      </c>
      <c r="M28" s="42">
        <f>L28+(I28*0.5)</f>
      </c>
      <c r="N28" s="42">
        <f>L28+I28</f>
      </c>
      <c r="O28" s="178">
        <f>(E28:E28*#REF!)+(F28:F28*#REF!)+(G28:G28*#REF!)+(H28:H28*#REF!)+(I28:I28*#REF!)+(J28:J28*#REF!)+(K28:K28*#REF!)</f>
      </c>
      <c r="P28" s="179">
        <v>0</v>
      </c>
      <c r="Q28" s="180"/>
    </row>
    <row r="29" ht="13.75" customHeight="1">
      <c r="A29" s="168">
        <f>IF(B29:B29&lt;&gt;0,A28+1,A28)</f>
      </c>
      <c r="B29" s="168">
        <f>#REF!</f>
      </c>
      <c r="C29" t="s" s="32">
        <v>89</v>
      </c>
      <c r="D29" s="168">
        <f>#REF!</f>
      </c>
      <c r="E29" s="42">
        <f>#REF!</f>
      </c>
      <c r="F29" s="42">
        <f>#REF!</f>
      </c>
      <c r="G29" s="42">
        <f>#REF!</f>
      </c>
      <c r="H29" s="42">
        <f>#REF!</f>
      </c>
      <c r="I29" s="42">
        <f>#REF!</f>
      </c>
      <c r="J29" s="42">
        <f>#REF!</f>
      </c>
      <c r="K29" s="42">
        <f>#REF!</f>
      </c>
      <c r="L29" s="42">
        <f>(F29/10)+(G29*6)+(J29/10)+(K29*6)</f>
      </c>
      <c r="M29" s="42">
        <f>L29+(I29*0.5)</f>
      </c>
      <c r="N29" s="42">
        <f>L29+I29</f>
      </c>
      <c r="O29" s="178">
        <f>(E29:E29*#REF!)+(F29:F29*#REF!)+(G29:G29*#REF!)+(H29:H29*#REF!)+(I29:I29*#REF!)+(J29:J29*#REF!)+(K29:K29*#REF!)</f>
      </c>
      <c r="P29" s="179">
        <v>0</v>
      </c>
      <c r="Q29" s="180"/>
    </row>
    <row r="30" ht="13.75" customHeight="1">
      <c r="A30" s="168">
        <f>IF(B30:B30&lt;&gt;0,A29+1,A29)</f>
      </c>
      <c r="B30" s="168">
        <f>#REF!</f>
      </c>
      <c r="C30" t="s" s="32">
        <v>89</v>
      </c>
      <c r="D30" s="168">
        <f>#REF!</f>
      </c>
      <c r="E30" s="42">
        <f>#REF!</f>
      </c>
      <c r="F30" s="42">
        <f>#REF!</f>
      </c>
      <c r="G30" s="42">
        <f>#REF!</f>
      </c>
      <c r="H30" s="42">
        <f>#REF!</f>
      </c>
      <c r="I30" s="42">
        <f>#REF!</f>
      </c>
      <c r="J30" s="42">
        <f>#REF!</f>
      </c>
      <c r="K30" s="42">
        <f>#REF!</f>
      </c>
      <c r="L30" s="42">
        <f>(F30/10)+(G30*6)+(J30/10)+(K30*6)</f>
      </c>
      <c r="M30" s="42">
        <f>L30+(I30*0.5)</f>
      </c>
      <c r="N30" s="42">
        <f>L30+I30</f>
      </c>
      <c r="O30" s="178">
        <f>(E30:E30*#REF!)+(F30:F30*#REF!)+(G30:G30*#REF!)+(H30:H30*#REF!)+(I30:I30*#REF!)+(J30:J30*#REF!)+(K30:K30*#REF!)</f>
      </c>
      <c r="P30" s="179">
        <v>0</v>
      </c>
      <c r="Q30" s="180"/>
    </row>
    <row r="31" ht="13.75" customHeight="1">
      <c r="A31" s="168">
        <f>IF(B31:B31&lt;&gt;0,A30+1,A30)</f>
      </c>
      <c r="B31" s="168">
        <f>#REF!</f>
      </c>
      <c r="C31" t="s" s="32">
        <v>89</v>
      </c>
      <c r="D31" s="168">
        <f>#REF!</f>
      </c>
      <c r="E31" s="42">
        <f>#REF!</f>
      </c>
      <c r="F31" s="42">
        <f>#REF!</f>
      </c>
      <c r="G31" s="42">
        <f>#REF!</f>
      </c>
      <c r="H31" s="42">
        <f>#REF!</f>
      </c>
      <c r="I31" s="42">
        <f>#REF!</f>
      </c>
      <c r="J31" s="42">
        <f>#REF!</f>
      </c>
      <c r="K31" s="42">
        <f>#REF!</f>
      </c>
      <c r="L31" s="42">
        <f>(F31/10)+(G31*6)+(J31/10)+(K31*6)</f>
      </c>
      <c r="M31" s="42">
        <f>L31+(I31*0.5)</f>
      </c>
      <c r="N31" s="42">
        <f>L31+I31</f>
      </c>
      <c r="O31" s="178">
        <f>(E31:E31*#REF!)+(F31:F31*#REF!)+(G31:G31*#REF!)+(H31:H31*#REF!)+(I31:I31*#REF!)+(J31:J31*#REF!)+(K31:K31*#REF!)</f>
      </c>
      <c r="P31" s="179">
        <v>0</v>
      </c>
      <c r="Q31" s="180"/>
    </row>
    <row r="32" ht="13.75" customHeight="1">
      <c r="A32" s="168">
        <f>IF(B32:B32&lt;&gt;0,A31+1,A31)</f>
      </c>
      <c r="B32" s="168">
        <f>#REF!</f>
      </c>
      <c r="C32" t="s" s="32">
        <v>50</v>
      </c>
      <c r="D32" s="168">
        <f>#REF!</f>
      </c>
      <c r="E32" s="42">
        <f>#REF!</f>
      </c>
      <c r="F32" s="42">
        <f>#REF!</f>
      </c>
      <c r="G32" s="42">
        <f>#REF!</f>
      </c>
      <c r="H32" s="42">
        <f>#REF!</f>
      </c>
      <c r="I32" s="42">
        <f>#REF!</f>
      </c>
      <c r="J32" s="42">
        <f>#REF!</f>
      </c>
      <c r="K32" s="42">
        <f>#REF!</f>
      </c>
      <c r="L32" s="42">
        <f>(F32/10)+(G32*6)+(J32/10)+(K32*6)</f>
      </c>
      <c r="M32" s="42">
        <f>L32+(I32*0.5)</f>
      </c>
      <c r="N32" s="42">
        <f>L32+I32</f>
      </c>
      <c r="O32" s="178">
        <f>(E32:E32*#REF!)+(F32:F32*#REF!)+(G32:G32*#REF!)+(H32:H32*#REF!)+(I32:I32*#REF!)+(J32:J32*#REF!)+(K32:K32*#REF!)</f>
      </c>
      <c r="P32" s="179">
        <v>39.4672189095063</v>
      </c>
      <c r="Q32" s="180"/>
    </row>
    <row r="33" ht="13.75" customHeight="1">
      <c r="A33" s="168">
        <f>IF(B33:B33&lt;&gt;0,A32+1,A32)</f>
      </c>
      <c r="B33" s="168">
        <f>#REF!</f>
      </c>
      <c r="C33" t="s" s="32">
        <v>50</v>
      </c>
      <c r="D33" s="168">
        <f>#REF!</f>
      </c>
      <c r="E33" s="42">
        <f>#REF!</f>
      </c>
      <c r="F33" s="42">
        <f>#REF!</f>
      </c>
      <c r="G33" s="42">
        <f>#REF!</f>
      </c>
      <c r="H33" s="42">
        <f>#REF!</f>
      </c>
      <c r="I33" s="42">
        <f>#REF!</f>
      </c>
      <c r="J33" s="42">
        <f>#REF!</f>
      </c>
      <c r="K33" s="42">
        <f>#REF!</f>
      </c>
      <c r="L33" s="42">
        <f>(F33/10)+(G33*6)+(J33/10)+(K33*6)</f>
      </c>
      <c r="M33" s="42">
        <f>L33+(I33*0.5)</f>
      </c>
      <c r="N33" s="42">
        <f>L33+I33</f>
      </c>
      <c r="O33" s="178">
        <f>(E33:E33*#REF!)+(F33:F33*#REF!)+(G33:G33*#REF!)+(H33:H33*#REF!)+(I33:I33*#REF!)+(J33:J33*#REF!)+(K33:K33*#REF!)</f>
      </c>
      <c r="P33" s="179">
        <v>0</v>
      </c>
      <c r="Q33" s="180"/>
    </row>
    <row r="34" ht="13.75" customHeight="1">
      <c r="A34" s="168">
        <f>IF(B34:B34&lt;&gt;0,A33+1,A33)</f>
      </c>
      <c r="B34" s="168">
        <f>#REF!</f>
      </c>
      <c r="C34" t="s" s="32">
        <v>50</v>
      </c>
      <c r="D34" s="168">
        <f>#REF!</f>
      </c>
      <c r="E34" s="42">
        <f>#REF!</f>
      </c>
      <c r="F34" s="42">
        <f>#REF!</f>
      </c>
      <c r="G34" s="42">
        <f>#REF!</f>
      </c>
      <c r="H34" s="42">
        <f>#REF!</f>
      </c>
      <c r="I34" s="42">
        <f>#REF!</f>
      </c>
      <c r="J34" s="42">
        <f>#REF!</f>
      </c>
      <c r="K34" s="42">
        <f>#REF!</f>
      </c>
      <c r="L34" s="42">
        <f>(F34/10)+(G34*6)+(J34/10)+(K34*6)</f>
      </c>
      <c r="M34" s="42">
        <f>L34+(I34*0.5)</f>
      </c>
      <c r="N34" s="42">
        <f>L34+I34</f>
      </c>
      <c r="O34" s="178">
        <f>(E34:E34*#REF!)+(F34:F34*#REF!)+(G34:G34*#REF!)+(H34:H34*#REF!)+(I34:I34*#REF!)+(J34:J34*#REF!)+(K34:K34*#REF!)</f>
      </c>
      <c r="P34" s="179">
        <v>0</v>
      </c>
      <c r="Q34" s="180"/>
    </row>
    <row r="35" ht="13.75" customHeight="1">
      <c r="A35" s="168">
        <f>IF(B35:B35&lt;&gt;0,A34+1,A34)</f>
      </c>
      <c r="B35" s="168">
        <f>#REF!</f>
      </c>
      <c r="C35" t="s" s="32">
        <v>50</v>
      </c>
      <c r="D35" s="168">
        <f>#REF!</f>
      </c>
      <c r="E35" s="42">
        <f>#REF!</f>
      </c>
      <c r="F35" s="42">
        <f>#REF!</f>
      </c>
      <c r="G35" s="42">
        <f>#REF!</f>
      </c>
      <c r="H35" s="42">
        <f>#REF!</f>
      </c>
      <c r="I35" s="42">
        <f>#REF!</f>
      </c>
      <c r="J35" s="42">
        <f>#REF!</f>
      </c>
      <c r="K35" s="42">
        <f>#REF!</f>
      </c>
      <c r="L35" s="42">
        <f>(F35/10)+(G35*6)+(J35/10)+(K35*6)</f>
      </c>
      <c r="M35" s="42">
        <f>L35+(I35*0.5)</f>
      </c>
      <c r="N35" s="42">
        <f>L35+I35</f>
      </c>
      <c r="O35" s="178">
        <f>(E35:E35*#REF!)+(F35:F35*#REF!)+(G35:G35*#REF!)+(H35:H35*#REF!)+(I35:I35*#REF!)+(J35:J35*#REF!)+(K35:K35*#REF!)</f>
      </c>
      <c r="P35" s="179">
        <v>0</v>
      </c>
      <c r="Q35" s="180"/>
    </row>
    <row r="36" ht="13.75" customHeight="1">
      <c r="A36" s="168">
        <f>IF(B36:B36&lt;&gt;0,A35+1,A35)</f>
      </c>
      <c r="B36" s="168">
        <f>#REF!</f>
      </c>
      <c r="C36" t="s" s="32">
        <v>50</v>
      </c>
      <c r="D36" s="168">
        <f>#REF!</f>
      </c>
      <c r="E36" s="42">
        <f>#REF!</f>
      </c>
      <c r="F36" s="42">
        <f>#REF!</f>
      </c>
      <c r="G36" s="42">
        <f>#REF!</f>
      </c>
      <c r="H36" s="42">
        <f>#REF!</f>
      </c>
      <c r="I36" s="42">
        <f>#REF!</f>
      </c>
      <c r="J36" s="42">
        <f>#REF!</f>
      </c>
      <c r="K36" s="42">
        <f>#REF!</f>
      </c>
      <c r="L36" s="42">
        <f>(F36/10)+(G36*6)+(J36/10)+(K36*6)</f>
      </c>
      <c r="M36" s="42">
        <f>L36+(I36*0.5)</f>
      </c>
      <c r="N36" s="42">
        <f>L36+I36</f>
      </c>
      <c r="O36" s="178">
        <f>(E36:E36*#REF!)+(F36:F36*#REF!)+(G36:G36*#REF!)+(H36:H36*#REF!)+(I36:I36*#REF!)+(J36:J36*#REF!)+(K36:K36*#REF!)</f>
      </c>
      <c r="P36" s="179">
        <v>0</v>
      </c>
      <c r="Q36" s="180"/>
    </row>
    <row r="37" ht="13.75" customHeight="1">
      <c r="A37" s="168">
        <f>IF(B37:B37&lt;&gt;0,A36+1,A36)</f>
      </c>
      <c r="B37" s="168">
        <f>#REF!</f>
      </c>
      <c r="C37" t="s" s="32">
        <v>87</v>
      </c>
      <c r="D37" s="168">
        <f>#REF!</f>
      </c>
      <c r="E37" s="42">
        <f>#REF!</f>
      </c>
      <c r="F37" s="42">
        <f>#REF!</f>
      </c>
      <c r="G37" s="42">
        <f>#REF!</f>
      </c>
      <c r="H37" s="42">
        <f>#REF!</f>
      </c>
      <c r="I37" s="42">
        <f>#REF!</f>
      </c>
      <c r="J37" s="42">
        <f>#REF!</f>
      </c>
      <c r="K37" s="42">
        <f>#REF!</f>
      </c>
      <c r="L37" s="42">
        <f>(F37/10)+(G37*6)+(J37/10)+(K37*6)</f>
      </c>
      <c r="M37" s="42">
        <f>L37+(I37*0.5)</f>
      </c>
      <c r="N37" s="42">
        <f>L37+I37</f>
      </c>
      <c r="O37" s="178">
        <f>(E37:E37*#REF!)+(F37:F37*#REF!)+(G37:G37*#REF!)+(H37:H37*#REF!)+(I37:I37*#REF!)+(J37:J37*#REF!)+(K37:K37*#REF!)</f>
      </c>
      <c r="P37" s="179">
        <v>33.1584642813569</v>
      </c>
      <c r="Q37" s="180"/>
    </row>
    <row r="38" ht="13.75" customHeight="1">
      <c r="A38" s="168">
        <f>IF(B38:B38&lt;&gt;0,A37+1,A37)</f>
      </c>
      <c r="B38" s="168">
        <f>#REF!</f>
      </c>
      <c r="C38" t="s" s="32">
        <v>87</v>
      </c>
      <c r="D38" s="168">
        <f>#REF!</f>
      </c>
      <c r="E38" s="42">
        <f>#REF!</f>
      </c>
      <c r="F38" s="42">
        <f>#REF!</f>
      </c>
      <c r="G38" s="42">
        <f>#REF!</f>
      </c>
      <c r="H38" s="42">
        <f>#REF!</f>
      </c>
      <c r="I38" s="42">
        <f>#REF!</f>
      </c>
      <c r="J38" s="42">
        <f>#REF!</f>
      </c>
      <c r="K38" s="42">
        <f>#REF!</f>
      </c>
      <c r="L38" s="42">
        <f>(F38/10)+(G38*6)+(J38/10)+(K38*6)</f>
      </c>
      <c r="M38" s="42">
        <f>L38+(I38*0.5)</f>
      </c>
      <c r="N38" s="42">
        <f>L38+I38</f>
      </c>
      <c r="O38" s="178">
        <f>(E38:E38*#REF!)+(F38:F38*#REF!)+(G38:G38*#REF!)+(H38:H38*#REF!)+(I38:I38*#REF!)+(J38:J38*#REF!)+(K38:K38*#REF!)</f>
      </c>
      <c r="P38" s="179">
        <v>23.675137270028</v>
      </c>
      <c r="Q38" s="180"/>
    </row>
    <row r="39" ht="13.75" customHeight="1">
      <c r="A39" s="168">
        <f>IF(B39:B39&lt;&gt;0,A38+1,A38)</f>
      </c>
      <c r="B39" s="168">
        <f>#REF!</f>
      </c>
      <c r="C39" t="s" s="32">
        <v>87</v>
      </c>
      <c r="D39" s="168">
        <f>#REF!</f>
      </c>
      <c r="E39" s="42">
        <f>#REF!</f>
      </c>
      <c r="F39" s="42">
        <f>#REF!</f>
      </c>
      <c r="G39" s="42">
        <f>#REF!</f>
      </c>
      <c r="H39" s="42">
        <f>#REF!</f>
      </c>
      <c r="I39" s="42">
        <f>#REF!</f>
      </c>
      <c r="J39" s="42">
        <f>#REF!</f>
      </c>
      <c r="K39" s="42">
        <f>#REF!</f>
      </c>
      <c r="L39" s="42">
        <f>(F39/10)+(G39*6)+(J39/10)+(K39*6)</f>
      </c>
      <c r="M39" s="42">
        <f>L39+(I39*0.5)</f>
      </c>
      <c r="N39" s="42">
        <f>L39+I39</f>
      </c>
      <c r="O39" s="178">
        <f>(E39:E39*#REF!)+(F39:F39*#REF!)+(G39:G39*#REF!)+(H39:H39*#REF!)+(I39:I39*#REF!)+(J39:J39*#REF!)+(K39:K39*#REF!)</f>
      </c>
      <c r="P39" s="179">
        <v>0</v>
      </c>
      <c r="Q39" s="180"/>
    </row>
    <row r="40" ht="13.75" customHeight="1">
      <c r="A40" s="168">
        <f>IF(B40:B40&lt;&gt;0,A39+1,A39)</f>
      </c>
      <c r="B40" s="168">
        <f>#REF!</f>
      </c>
      <c r="C40" t="s" s="32">
        <v>87</v>
      </c>
      <c r="D40" s="168">
        <f>#REF!</f>
      </c>
      <c r="E40" s="42">
        <f>#REF!</f>
      </c>
      <c r="F40" s="42">
        <f>#REF!</f>
      </c>
      <c r="G40" s="42">
        <f>#REF!</f>
      </c>
      <c r="H40" s="42">
        <f>#REF!</f>
      </c>
      <c r="I40" s="42">
        <f>#REF!</f>
      </c>
      <c r="J40" s="42">
        <f>#REF!</f>
      </c>
      <c r="K40" s="42">
        <f>#REF!</f>
      </c>
      <c r="L40" s="42">
        <f>(F40/10)+(G40*6)+(J40/10)+(K40*6)</f>
      </c>
      <c r="M40" s="42">
        <f>L40+(I40*0.5)</f>
      </c>
      <c r="N40" s="42">
        <f>L40+I40</f>
      </c>
      <c r="O40" s="178">
        <f>(E40:E40*#REF!)+(F40:F40*#REF!)+(G40:G40*#REF!)+(H40:H40*#REF!)+(I40:I40*#REF!)+(J40:J40*#REF!)+(K40:K40*#REF!)</f>
      </c>
      <c r="P40" s="179">
        <v>0</v>
      </c>
      <c r="Q40" s="180"/>
    </row>
    <row r="41" ht="13.75" customHeight="1">
      <c r="A41" s="168">
        <f>IF(B41:B41&lt;&gt;0,A40+1,A40)</f>
      </c>
      <c r="B41" s="168">
        <f>#REF!</f>
      </c>
      <c r="C41" t="s" s="32">
        <v>87</v>
      </c>
      <c r="D41" s="168">
        <f>#REF!</f>
      </c>
      <c r="E41" s="42">
        <f>#REF!</f>
      </c>
      <c r="F41" s="42">
        <f>#REF!</f>
      </c>
      <c r="G41" s="42">
        <f>#REF!</f>
      </c>
      <c r="H41" s="42">
        <f>#REF!</f>
      </c>
      <c r="I41" s="42">
        <f>#REF!</f>
      </c>
      <c r="J41" s="42">
        <f>#REF!</f>
      </c>
      <c r="K41" s="42">
        <f>#REF!</f>
      </c>
      <c r="L41" s="42">
        <f>(F41/10)+(G41*6)+(J41/10)+(K41*6)</f>
      </c>
      <c r="M41" s="42">
        <f>L41+(I41*0.5)</f>
      </c>
      <c r="N41" s="42">
        <f>L41+I41</f>
      </c>
      <c r="O41" s="178">
        <f>(E41:E41*#REF!)+(F41:F41*#REF!)+(G41:G41*#REF!)+(H41:H41*#REF!)+(I41:I41*#REF!)+(J41:J41*#REF!)+(K41:K41*#REF!)</f>
      </c>
      <c r="P41" s="179">
        <v>0</v>
      </c>
      <c r="Q41" s="180"/>
    </row>
    <row r="42" ht="13.75" customHeight="1">
      <c r="A42" s="168">
        <f>IF(B42:B42&lt;&gt;0,A41+1,A41)</f>
      </c>
      <c r="B42" t="s" s="32">
        <f>'DAL'!A$6</f>
        <v>222</v>
      </c>
      <c r="C42" t="s" s="32">
        <v>23</v>
      </c>
      <c r="D42" s="163">
        <f>'DAL'!C$6</f>
        <v>7</v>
      </c>
      <c r="E42" s="42">
        <f>'DAL'!I$6</f>
        <v>157.23885576</v>
      </c>
      <c r="F42" s="42">
        <f>'DAL'!J$6</f>
        <v>638.3897543856</v>
      </c>
      <c r="G42" s="42">
        <f>'DAL'!K$6</f>
        <v>5.817837663120</v>
      </c>
      <c r="H42" s="42">
        <f>'DAL'!L$6</f>
        <v>38.41944372</v>
      </c>
      <c r="I42" s="42">
        <f>'DAL'!M$6</f>
        <v>29.0066800086</v>
      </c>
      <c r="J42" s="42">
        <f>'DAL'!N$6</f>
        <v>203.597270807901</v>
      </c>
      <c r="K42" s="42">
        <f>'DAL'!O$6</f>
        <v>1.17185791519962</v>
      </c>
      <c r="L42" s="42">
        <f>(F42/10)+(G42*6)+(J42/10)+(K42*6)</f>
        <v>126.136875989268</v>
      </c>
      <c r="M42" s="42">
        <f>L42+(I42*0.5)</f>
        <v>140.640215993568</v>
      </c>
      <c r="N42" s="42">
        <f>L42+I42</f>
        <v>155.143555997868</v>
      </c>
      <c r="O42" s="178">
        <f>(E42:E42*#REF!)+(F42:F42*#REF!)+(G42:G42*#REF!)+(H42:H42*#REF!)+(I42:I42*#REF!)+(J42:J42*#REF!)+(K42:K42*#REF!)</f>
      </c>
      <c r="P42" s="179">
        <v>44.7762215883566</v>
      </c>
      <c r="Q42" s="180"/>
    </row>
    <row r="43" ht="13.75" customHeight="1">
      <c r="A43" s="168">
        <f>IF(B43:B43&lt;&gt;0,A42+1,A42)</f>
      </c>
      <c r="B43" t="s" s="32">
        <f>'DAL'!A$7</f>
        <v>246</v>
      </c>
      <c r="C43" t="s" s="32">
        <v>23</v>
      </c>
      <c r="D43" s="163">
        <f>'DAL'!C$8</f>
        <v>7</v>
      </c>
      <c r="E43" s="42">
        <f>'DAL'!I$7</f>
        <v>109.52186196</v>
      </c>
      <c r="F43" s="42">
        <f>'DAL'!J$7</f>
        <v>463.2774760908</v>
      </c>
      <c r="G43" s="42">
        <f>'DAL'!K$7</f>
        <v>3.8332651686</v>
      </c>
      <c r="H43" s="42">
        <f>'DAL'!L$7</f>
        <v>35.98011396</v>
      </c>
      <c r="I43" s="42">
        <f>'DAL'!M$7</f>
        <v>26.4453837606</v>
      </c>
      <c r="J43" s="42">
        <f>'DAL'!N$7</f>
        <v>206.273993332680</v>
      </c>
      <c r="K43" s="42">
        <f>'DAL'!O$7</f>
        <v>1.322269188030</v>
      </c>
      <c r="L43" s="42">
        <f>(F43/10)+(G43*6)+(J43/10)+(K43*6)</f>
        <v>97.88835308212801</v>
      </c>
      <c r="M43" s="42">
        <f>L43+(I43*0.5)</f>
        <v>111.111044962428</v>
      </c>
      <c r="N43" s="42">
        <f>L43+I43</f>
        <v>124.333736842728</v>
      </c>
      <c r="O43" s="178">
        <f>(E43:E43*#REF!)+(F43:F43*#REF!)+(G43:G43*#REF!)+(H43:H43*#REF!)+(I43:I43*#REF!)+(J43:J43*#REF!)+(K43:K43*#REF!)</f>
      </c>
      <c r="P43" s="179">
        <v>0</v>
      </c>
      <c r="Q43" s="180"/>
    </row>
    <row r="44" ht="13.75" customHeight="1">
      <c r="A44" s="168">
        <f>IF(B44:B44&lt;&gt;0,A43+1,A43)</f>
      </c>
      <c r="B44" t="s" s="32">
        <f>'DAL'!A$8</f>
        <v>252</v>
      </c>
      <c r="C44" t="s" s="32">
        <v>23</v>
      </c>
      <c r="D44" s="163">
        <f>'DAL'!C$7</f>
        <v>7</v>
      </c>
      <c r="E44" s="42">
        <f>'DAL'!I$8</f>
        <v>119.51970828</v>
      </c>
      <c r="F44" s="42">
        <f>'DAL'!J$8</f>
        <v>474.4932418716</v>
      </c>
      <c r="G44" s="42">
        <f>'DAL'!K$8</f>
        <v>4.302709498080</v>
      </c>
      <c r="H44" s="42">
        <f>'DAL'!L$8</f>
        <v>10.97698392</v>
      </c>
      <c r="I44" s="42">
        <f>'DAL'!M$8</f>
        <v>8.221760956080001</v>
      </c>
      <c r="J44" s="42">
        <f>'DAL'!N$8</f>
        <v>58.9500260550936</v>
      </c>
      <c r="K44" s="42">
        <f>'DAL'!O$8</f>
        <v>0.3288704382432</v>
      </c>
      <c r="L44" s="42">
        <f>(F44/10)+(G44*6)+(J44/10)+(K44*6)</f>
        <v>81.1338064106086</v>
      </c>
      <c r="M44" s="42">
        <f>L44+(I44*0.5)</f>
        <v>85.2446868886486</v>
      </c>
      <c r="N44" s="42">
        <f>L44+I44</f>
        <v>89.3555673666886</v>
      </c>
      <c r="O44" s="178">
        <f>(E44:E44*#REF!)+(F44:F44*#REF!)+(G44:G44*#REF!)+(H44:H44*#REF!)+(I44:I44*#REF!)+(J44:J44*#REF!)+(K44:K44*#REF!)</f>
      </c>
      <c r="P44" s="179">
        <v>0</v>
      </c>
      <c r="Q44" s="180"/>
    </row>
    <row r="45" ht="13.75" customHeight="1">
      <c r="A45" s="168">
        <f>IF(B45:B45&lt;&gt;0,A44+1,A44)</f>
      </c>
      <c r="B45" t="s" s="32">
        <f>'DAL'!A$9</f>
        <v>320</v>
      </c>
      <c r="C45" t="s" s="32">
        <v>23</v>
      </c>
      <c r="D45" s="163">
        <f>'DAL'!C$9</f>
        <v>7</v>
      </c>
      <c r="E45" s="42">
        <f>'DAL'!I$9</f>
        <v>9.997846320000001</v>
      </c>
      <c r="F45" s="42">
        <f>'DAL'!J$9</f>
        <v>40.0913637432</v>
      </c>
      <c r="G45" s="42">
        <f>'DAL'!K$9</f>
        <v>0.269941850640</v>
      </c>
      <c r="H45" s="42">
        <f>'DAL'!L$9</f>
        <v>6.0983244</v>
      </c>
      <c r="I45" s="42">
        <f>'DAL'!M$9</f>
        <v>5.0250193056</v>
      </c>
      <c r="J45" s="42">
        <f>'DAL'!N$9</f>
        <v>38.4552203010339</v>
      </c>
      <c r="K45" s="42">
        <f>'DAL'!O$9</f>
        <v>0.1909507336128</v>
      </c>
      <c r="L45" s="42">
        <f>(F45/10)+(G45*6)+(J45/10)+(K45*6)</f>
        <v>10.6200139099402</v>
      </c>
      <c r="M45" s="42">
        <f>L45+(I45*0.5)</f>
        <v>13.1325235627402</v>
      </c>
      <c r="N45" s="42">
        <f>L45+I45</f>
        <v>15.6450332155402</v>
      </c>
      <c r="O45" s="178">
        <f>(E45:E45*#REF!)+(F45:F45*#REF!)+(G45:G45*#REF!)+(H45:H45*#REF!)+(I45:I45*#REF!)+(J45:J45*#REF!)+(K45:K45*#REF!)</f>
      </c>
      <c r="P45" s="179">
        <v>0</v>
      </c>
      <c r="Q45" s="180"/>
    </row>
    <row r="46" ht="13.75" customHeight="1">
      <c r="A46" s="168">
        <f>IF(B46:B46&lt;&gt;0,A45+1,A45)</f>
      </c>
      <c r="B46" s="163">
        <f>'DAL'!A$10</f>
        <v>0</v>
      </c>
      <c r="C46" t="s" s="32">
        <v>23</v>
      </c>
      <c r="D46" s="163">
        <f>'DAL'!C$10</f>
        <v>7</v>
      </c>
      <c r="E46" s="42">
        <f>'DAL'!I$10</f>
        <v>0</v>
      </c>
      <c r="F46" s="42">
        <f>'DAL'!J$10</f>
        <v>0</v>
      </c>
      <c r="G46" s="42">
        <f>'DAL'!K$10</f>
        <v>0</v>
      </c>
      <c r="H46" s="42">
        <f>'DAL'!L$10</f>
        <v>0</v>
      </c>
      <c r="I46" s="42">
        <f>'DAL'!M$10</f>
        <v>0</v>
      </c>
      <c r="J46" s="42">
        <f>'DAL'!N$10</f>
        <v>0</v>
      </c>
      <c r="K46" s="42">
        <f>'DAL'!O$10</f>
        <v>0</v>
      </c>
      <c r="L46" s="42">
        <f>(F46/10)+(G46*6)+(J46/10)+(K46*6)</f>
        <v>0</v>
      </c>
      <c r="M46" s="42">
        <f>L46+(I46*0.5)</f>
        <v>0</v>
      </c>
      <c r="N46" s="42">
        <f>L46+I46</f>
        <v>0</v>
      </c>
      <c r="O46" s="178">
        <f>(E46:E46*#REF!)+(F46:F46*#REF!)+(G46:G46*#REF!)+(H46:H46*#REF!)+(I46:I46*#REF!)+(J46:J46*#REF!)+(K46:K46*#REF!)</f>
      </c>
      <c r="P46" s="179">
        <v>0</v>
      </c>
      <c r="Q46" s="180"/>
    </row>
    <row r="47" ht="13.75" customHeight="1">
      <c r="A47" s="168">
        <f>IF(B47:B47&lt;&gt;0,A46+1,A46)</f>
      </c>
      <c r="B47" t="s" s="32">
        <f>'DEN'!A$6</f>
        <v>141</v>
      </c>
      <c r="C47" t="s" s="32">
        <v>140</v>
      </c>
      <c r="D47" s="163">
        <f>'DEN'!C$6</f>
        <v>14</v>
      </c>
      <c r="E47" s="42">
        <f>'DEN'!I$6</f>
        <v>210.5278287</v>
      </c>
      <c r="F47" s="42">
        <f>'DEN'!J$6</f>
        <v>863.16409767</v>
      </c>
      <c r="G47" s="42">
        <f>'DEN'!K$6</f>
        <v>6.5263626897</v>
      </c>
      <c r="H47" s="42">
        <f>'DEN'!L$6</f>
        <v>52.7834697487437</v>
      </c>
      <c r="I47" s="42">
        <f>'DEN'!M$6</f>
        <v>38.7958502653266</v>
      </c>
      <c r="J47" s="42">
        <f>'DEN'!N$6</f>
        <v>266.527491322794</v>
      </c>
      <c r="K47" s="42">
        <f>'DEN'!O$6</f>
        <v>1.39665060955176</v>
      </c>
      <c r="L47" s="42">
        <f>(F47/10)+(G47*6)+(J47/10)+(K47*6)</f>
        <v>160.507238694790</v>
      </c>
      <c r="M47" s="42">
        <f>L47+(I47*0.5)</f>
        <v>179.905163827453</v>
      </c>
      <c r="N47" s="42">
        <f>L47+I47</f>
        <v>199.303088960117</v>
      </c>
      <c r="O47" s="178">
        <f>(E47:E47*#REF!)+(F47:F47*#REF!)+(G47:G47*#REF!)+(H47:H47*#REF!)+(I47:I47*#REF!)+(J47:J47*#REF!)+(K47:K47*#REF!)</f>
      </c>
      <c r="P47" s="179">
        <v>20.0287724709535</v>
      </c>
      <c r="Q47" s="180"/>
    </row>
    <row r="48" ht="13.75" customHeight="1">
      <c r="A48" s="168">
        <f>IF(B48:B48&lt;&gt;0,A47+1,A47)</f>
      </c>
      <c r="B48" t="s" s="32">
        <f>'DEN'!A$7</f>
        <v>262</v>
      </c>
      <c r="C48" t="s" s="32">
        <v>140</v>
      </c>
      <c r="D48" s="163">
        <f>'DEN'!C$8</f>
        <v>14</v>
      </c>
      <c r="E48" s="42">
        <f>'DEN'!I$7</f>
        <v>93.61675889999999</v>
      </c>
      <c r="F48" s="42">
        <f>'DEN'!J$7</f>
        <v>401.770539296592</v>
      </c>
      <c r="G48" s="42">
        <f>'DEN'!K$7</f>
        <v>2.9957362848</v>
      </c>
      <c r="H48" s="42">
        <f>'DEN'!L$7</f>
        <v>6.3110670351759</v>
      </c>
      <c r="I48" s="42">
        <f>'DEN'!M$7</f>
        <v>4.60707893567841</v>
      </c>
      <c r="J48" s="42">
        <f>'DEN'!N$7</f>
        <v>31.5124199200403</v>
      </c>
      <c r="K48" s="42">
        <f>'DEN'!O$7</f>
        <v>0.119784052327639</v>
      </c>
      <c r="L48" s="42">
        <f>(F48/10)+(G48*6)+(J48/10)+(K48*6)</f>
        <v>62.0214179444291</v>
      </c>
      <c r="M48" s="42">
        <f>L48+(I48*0.5)</f>
        <v>64.3249574122683</v>
      </c>
      <c r="N48" s="42">
        <f>L48+I48</f>
        <v>66.62849688010751</v>
      </c>
      <c r="O48" s="178">
        <f>(E48:E48*#REF!)+(F48:F48*#REF!)+(G48:G48*#REF!)+(H48:H48*#REF!)+(I48:I48*#REF!)+(J48:J48*#REF!)+(K48:K48*#REF!)</f>
      </c>
      <c r="P48" s="179">
        <v>10.9399201843716</v>
      </c>
      <c r="Q48" s="180"/>
    </row>
    <row r="49" ht="13.75" customHeight="1">
      <c r="A49" s="168">
        <f>IF(B49:B49&lt;&gt;0,A48+1,A48)</f>
      </c>
      <c r="B49" t="s" s="32">
        <f>'DEN'!A$8</f>
        <v>237</v>
      </c>
      <c r="C49" t="s" s="32">
        <v>140</v>
      </c>
      <c r="D49" s="163">
        <f>'DEN'!C$7</f>
        <v>14</v>
      </c>
      <c r="E49" s="42">
        <f>'DEN'!I$8</f>
        <v>69.0039021</v>
      </c>
      <c r="F49" s="42">
        <f>'DEN'!J$8</f>
        <v>308.447442387</v>
      </c>
      <c r="G49" s="42">
        <f>'DEN'!K$8</f>
        <v>2.1391209651</v>
      </c>
      <c r="H49" s="42">
        <f>'DEN'!L$8</f>
        <v>52.2097363819096</v>
      </c>
      <c r="I49" s="42">
        <f>'DEN'!M$8</f>
        <v>39.6793996502513</v>
      </c>
      <c r="J49" s="42">
        <f>'DEN'!N$8</f>
        <v>298.785879366392</v>
      </c>
      <c r="K49" s="42">
        <f>'DEN'!O$8</f>
        <v>1.42845838740905</v>
      </c>
      <c r="L49" s="42">
        <f>(F49/10)+(G49*6)+(J49/10)+(K49*6)</f>
        <v>82.12880829039349</v>
      </c>
      <c r="M49" s="42">
        <f>L49+(I49*0.5)</f>
        <v>101.968508115519</v>
      </c>
      <c r="N49" s="42">
        <f>L49+I49</f>
        <v>121.808207940645</v>
      </c>
      <c r="O49" s="178">
        <f>(E49:E49*#REF!)+(F49:F49*#REF!)+(G49:G49*#REF!)+(H49:H49*#REF!)+(I49:I49*#REF!)+(J49:J49*#REF!)+(K49:K49*#REF!)</f>
      </c>
      <c r="P49" s="179">
        <v>0</v>
      </c>
      <c r="Q49" s="180"/>
    </row>
    <row r="50" ht="13.75" customHeight="1">
      <c r="A50" s="168">
        <f>IF(B50:B50&lt;&gt;0,A49+1,A49)</f>
      </c>
      <c r="B50" s="163">
        <f>'DEN'!A$9</f>
        <v>0</v>
      </c>
      <c r="C50" t="s" s="32">
        <v>140</v>
      </c>
      <c r="D50" s="163">
        <f>'DEN'!C$9</f>
        <v>14</v>
      </c>
      <c r="E50" s="42">
        <f>'DEN'!I$9</f>
        <v>0</v>
      </c>
      <c r="F50" s="42">
        <f>'DEN'!J$9</f>
        <v>0</v>
      </c>
      <c r="G50" s="42">
        <f>'DEN'!K$9</f>
        <v>0</v>
      </c>
      <c r="H50" s="42">
        <f>'DEN'!L$9</f>
        <v>0</v>
      </c>
      <c r="I50" s="42">
        <f>'DEN'!M$9</f>
        <v>0</v>
      </c>
      <c r="J50" s="42">
        <f>'DEN'!N$9</f>
        <v>0</v>
      </c>
      <c r="K50" s="42">
        <f>'DEN'!O$9</f>
        <v>0</v>
      </c>
      <c r="L50" s="42">
        <f>(F50/10)+(G50*6)+(J50/10)+(K50*6)</f>
        <v>0</v>
      </c>
      <c r="M50" s="42">
        <f>L50+(I50*0.5)</f>
        <v>0</v>
      </c>
      <c r="N50" s="42">
        <f>L50+I50</f>
        <v>0</v>
      </c>
      <c r="O50" s="178">
        <f>(E50:E50*#REF!)+(F50:F50*#REF!)+(G50:G50*#REF!)+(H50:H50*#REF!)+(I50:I50*#REF!)+(J50:J50*#REF!)+(K50:K50*#REF!)</f>
      </c>
      <c r="P50" s="179">
        <v>0</v>
      </c>
      <c r="Q50" s="180"/>
    </row>
    <row r="51" ht="13.75" customHeight="1">
      <c r="A51" s="168">
        <f>IF(B51:B51&lt;&gt;0,A50+1,A50)</f>
      </c>
      <c r="B51" s="163">
        <f>'DEN'!A$10</f>
        <v>0</v>
      </c>
      <c r="C51" t="s" s="32">
        <v>140</v>
      </c>
      <c r="D51" s="163">
        <f>'DEN'!C$10</f>
        <v>14</v>
      </c>
      <c r="E51" s="42">
        <f>'DEN'!I$10</f>
        <v>0</v>
      </c>
      <c r="F51" s="42">
        <f>'DEN'!J$10</f>
        <v>0</v>
      </c>
      <c r="G51" s="42">
        <f>'DEN'!K$10</f>
        <v>0</v>
      </c>
      <c r="H51" s="42">
        <f>'DEN'!L$10</f>
        <v>0</v>
      </c>
      <c r="I51" s="42">
        <f>'DEN'!M$10</f>
        <v>0</v>
      </c>
      <c r="J51" s="42">
        <f>'DEN'!N$10</f>
        <v>0</v>
      </c>
      <c r="K51" s="42">
        <f>'DEN'!O$10</f>
        <v>0</v>
      </c>
      <c r="L51" s="42">
        <f>(F51/10)+(G51*6)+(J51/10)+(K51*6)</f>
        <v>0</v>
      </c>
      <c r="M51" s="42">
        <f>L51+(I51*0.5)</f>
        <v>0</v>
      </c>
      <c r="N51" s="42">
        <f>L51+I51</f>
        <v>0</v>
      </c>
      <c r="O51" s="178">
        <f>(E51:E51*#REF!)+(F51:F51*#REF!)+(G51:G51*#REF!)+(H51:H51*#REF!)+(I51:I51*#REF!)+(J51:J51*#REF!)+(K51:K51*#REF!)</f>
      </c>
      <c r="P51" s="179">
        <v>0</v>
      </c>
      <c r="Q51" s="180"/>
    </row>
    <row r="52" ht="13.75" customHeight="1">
      <c r="A52" s="168">
        <f>IF(B52:B52&lt;&gt;0,A51+1,A51)</f>
      </c>
      <c r="B52" t="s" s="32">
        <f>'DET'!A$6</f>
        <v>65</v>
      </c>
      <c r="C52" t="s" s="32">
        <v>33</v>
      </c>
      <c r="D52" s="163">
        <f>'DET'!C$6</f>
        <v>5</v>
      </c>
      <c r="E52" s="42">
        <f>'DET'!I$6</f>
        <v>179.7363708</v>
      </c>
      <c r="F52" s="42">
        <f>'DET'!J$6</f>
        <v>850.940602220535</v>
      </c>
      <c r="G52" s="42">
        <f>'DET'!K$6</f>
        <v>7.84434137276288</v>
      </c>
      <c r="H52" s="42">
        <f>'DET'!L$6</f>
        <v>71.120952</v>
      </c>
      <c r="I52" s="42">
        <f>'DET'!M$6</f>
        <v>53.340714</v>
      </c>
      <c r="J52" s="42">
        <f>'DET'!N$6</f>
        <v>383.880510255927</v>
      </c>
      <c r="K52" s="42">
        <f>'DET'!O$6</f>
        <v>2.40033213</v>
      </c>
      <c r="L52" s="42">
        <f>(F52/10)+(G52*6)+(J52/10)+(K52*6)</f>
        <v>184.950152264223</v>
      </c>
      <c r="M52" s="42">
        <f>L52+(I52*0.5)</f>
        <v>211.620509264223</v>
      </c>
      <c r="N52" s="42">
        <f>L52+I52</f>
        <v>238.290866264223</v>
      </c>
      <c r="O52" s="178">
        <f>(E52:E52*#REF!)+(F52:F52*#REF!)+(G52:G52*#REF!)+(H52:H52*#REF!)+(I52:I52*#REF!)+(J52:J52*#REF!)+(K52:K52*#REF!)</f>
      </c>
      <c r="P52" s="179">
        <v>29.5434617639557</v>
      </c>
      <c r="Q52" s="180"/>
    </row>
    <row r="53" ht="13.75" customHeight="1">
      <c r="A53" s="168">
        <f>IF(B53:B53&lt;&gt;0,A52+1,A52)</f>
      </c>
      <c r="B53" t="s" s="32">
        <f>'DET'!A$7</f>
        <v>154</v>
      </c>
      <c r="C53" t="s" s="32">
        <v>33</v>
      </c>
      <c r="D53" s="163">
        <f>'DET'!C$8</f>
        <v>5</v>
      </c>
      <c r="E53" s="42">
        <f>'DET'!I$7</f>
        <v>200.3032192</v>
      </c>
      <c r="F53" s="42">
        <f>'DET'!J$7</f>
        <v>889.3462932480001</v>
      </c>
      <c r="G53" s="42">
        <f>'DET'!K$7</f>
        <v>10.135342891520</v>
      </c>
      <c r="H53" s="42">
        <f>'DET'!L$7</f>
        <v>23.706984</v>
      </c>
      <c r="I53" s="42">
        <f>'DET'!M$7</f>
        <v>17.377219272</v>
      </c>
      <c r="J53" s="42">
        <f>'DET'!N$7</f>
        <v>129.234433682751</v>
      </c>
      <c r="K53" s="42">
        <f>'DET'!O$7</f>
        <v>0.695088770880</v>
      </c>
      <c r="L53" s="42">
        <f>(F53/10)+(G53*6)+(J53/10)+(K53*6)</f>
        <v>166.840662667475</v>
      </c>
      <c r="M53" s="42">
        <f>L53+(I53*0.5)</f>
        <v>175.529272303475</v>
      </c>
      <c r="N53" s="42">
        <f>L53+I53</f>
        <v>184.217881939475</v>
      </c>
      <c r="O53" s="178">
        <f>(E53:E53*#REF!)+(F53:F53*#REF!)+(G53:G53*#REF!)+(H53:H53*#REF!)+(I53:I53*#REF!)+(J53:J53*#REF!)+(K53:K53*#REF!)</f>
      </c>
      <c r="P53" s="179">
        <v>8.767804429002711</v>
      </c>
      <c r="Q53" s="180"/>
    </row>
    <row r="54" ht="13.75" customHeight="1">
      <c r="A54" s="168">
        <f>IF(B54:B54&lt;&gt;0,A53+1,A53)</f>
      </c>
      <c r="B54" t="s" s="32">
        <f>'DET'!A$8</f>
        <v>411</v>
      </c>
      <c r="C54" t="s" s="32">
        <v>33</v>
      </c>
      <c r="D54" s="163">
        <f>'DET'!C$7</f>
        <v>5</v>
      </c>
      <c r="E54" s="42">
        <f>'DET'!I$8</f>
        <v>22.35527</v>
      </c>
      <c r="F54" s="42">
        <f>'DET'!J$8</f>
        <v>91.3019011018699</v>
      </c>
      <c r="G54" s="42">
        <f>'DET'!K$8</f>
        <v>0.7786284347503249</v>
      </c>
      <c r="H54" s="42">
        <f>'DET'!L$8</f>
        <v>5.926746</v>
      </c>
      <c r="I54" s="42">
        <f>'DET'!M$8</f>
        <v>4.1487222</v>
      </c>
      <c r="J54" s="42">
        <f>'DET'!N$8</f>
        <v>31.2254428026527</v>
      </c>
      <c r="K54" s="42">
        <f>'DET'!O$8</f>
        <v>0.124461666</v>
      </c>
      <c r="L54" s="42">
        <f>(F54/10)+(G54*6)+(J54/10)+(K54*6)</f>
        <v>17.6712749949542</v>
      </c>
      <c r="M54" s="42">
        <f>L54+(I54*0.5)</f>
        <v>19.7456360949542</v>
      </c>
      <c r="N54" s="42">
        <f>L54+I54</f>
        <v>21.8199971949542</v>
      </c>
      <c r="O54" s="178">
        <f>(E54:E54*#REF!)+(F54:F54*#REF!)+(G54:G54*#REF!)+(H54:H54*#REF!)+(I54:I54*#REF!)+(J54:J54*#REF!)+(K54:K54*#REF!)</f>
      </c>
      <c r="P54" s="179">
        <v>0</v>
      </c>
      <c r="Q54" s="180"/>
    </row>
    <row r="55" ht="13.75" customHeight="1">
      <c r="A55" s="168">
        <f>IF(B55:B55&lt;&gt;0,A54+1,A54)</f>
      </c>
      <c r="B55" s="163">
        <f>'DET'!A$9</f>
        <v>0</v>
      </c>
      <c r="C55" t="s" s="32">
        <v>33</v>
      </c>
      <c r="D55" s="163">
        <f>'DET'!C$9</f>
        <v>5</v>
      </c>
      <c r="E55" s="42">
        <f>'DET'!I$9</f>
        <v>0</v>
      </c>
      <c r="F55" s="42">
        <f>'DET'!J$9</f>
        <v>0</v>
      </c>
      <c r="G55" s="42">
        <f>'DET'!K$9</f>
        <v>0</v>
      </c>
      <c r="H55" s="42">
        <f>'DET'!L$9</f>
        <v>0</v>
      </c>
      <c r="I55" s="42">
        <f>'DET'!M$9</f>
        <v>0</v>
      </c>
      <c r="J55" s="42">
        <f>'DET'!N$9</f>
        <v>0</v>
      </c>
      <c r="K55" s="42">
        <f>'DET'!O$9</f>
        <v>0</v>
      </c>
      <c r="L55" s="42">
        <f>(F55/10)+(G55*6)+(J55/10)+(K55*6)</f>
        <v>0</v>
      </c>
      <c r="M55" s="42">
        <f>L55+(I55*0.5)</f>
        <v>0</v>
      </c>
      <c r="N55" s="42">
        <f>L55+I55</f>
        <v>0</v>
      </c>
      <c r="O55" s="178">
        <f>(E55:E55*#REF!)+(F55:F55*#REF!)+(G55:G55*#REF!)+(H55:H55*#REF!)+(I55:I55*#REF!)+(J55:J55*#REF!)+(K55:K55*#REF!)</f>
      </c>
      <c r="P55" s="179">
        <v>0</v>
      </c>
      <c r="Q55" s="180"/>
    </row>
    <row r="56" ht="13.75" customHeight="1">
      <c r="A56" s="168">
        <f>IF(B56:B56&lt;&gt;0,A55+1,A55)</f>
      </c>
      <c r="B56" s="163">
        <f>'DET'!A$10</f>
        <v>0</v>
      </c>
      <c r="C56" t="s" s="32">
        <v>33</v>
      </c>
      <c r="D56" s="163">
        <f>'DET'!C$10</f>
        <v>5</v>
      </c>
      <c r="E56" s="42">
        <f>'DET'!I$10</f>
        <v>0</v>
      </c>
      <c r="F56" s="42">
        <f>'DET'!J$10</f>
        <v>0</v>
      </c>
      <c r="G56" s="42">
        <f>'DET'!K$10</f>
        <v>0</v>
      </c>
      <c r="H56" s="42">
        <f>'DET'!L$10</f>
        <v>0</v>
      </c>
      <c r="I56" s="42">
        <f>'DET'!M$10</f>
        <v>0</v>
      </c>
      <c r="J56" s="42">
        <f>'DET'!N$10</f>
        <v>0</v>
      </c>
      <c r="K56" s="42">
        <f>'DET'!O$10</f>
        <v>0</v>
      </c>
      <c r="L56" s="42">
        <f>(F56/10)+(G56*6)+(J56/10)+(K56*6)</f>
        <v>0</v>
      </c>
      <c r="M56" s="42">
        <f>L56+(I56*0.5)</f>
        <v>0</v>
      </c>
      <c r="N56" s="42">
        <f>L56+I56</f>
        <v>0</v>
      </c>
      <c r="O56" s="178">
        <f>(E56:E56*#REF!)+(F56:F56*#REF!)+(G56:G56*#REF!)+(H56:H56*#REF!)+(I56:I56*#REF!)+(J56:J56*#REF!)+(K56:K56*#REF!)</f>
      </c>
      <c r="P56" s="179">
        <v>0</v>
      </c>
      <c r="Q56" s="180"/>
    </row>
    <row r="57" ht="13.75" customHeight="1">
      <c r="A57" s="168">
        <f>IF(B57:B57&lt;&gt;0,A56+1,A56)</f>
      </c>
      <c r="B57" t="s" s="32">
        <f>'GB'!A$6</f>
        <v>70</v>
      </c>
      <c r="C57" t="s" s="32">
        <v>53</v>
      </c>
      <c r="D57" s="163">
        <f>'GB'!C$6</f>
        <v>10</v>
      </c>
      <c r="E57" s="42">
        <f>'GB'!I$6</f>
        <v>244.169156</v>
      </c>
      <c r="F57" s="42">
        <f>'GB'!J$6</f>
        <v>1020.62707208</v>
      </c>
      <c r="G57" s="42">
        <f>'GB'!K$6</f>
        <v>8.54592046</v>
      </c>
      <c r="H57" s="42">
        <f>'GB'!L$6</f>
        <v>54.169304</v>
      </c>
      <c r="I57" s="42">
        <f>'GB'!M$6</f>
        <v>41.331178952</v>
      </c>
      <c r="J57" s="42">
        <f>'GB'!N$6</f>
        <v>313.831582772647</v>
      </c>
      <c r="K57" s="42">
        <f>'GB'!O$6</f>
        <v>1.47562458637462</v>
      </c>
      <c r="L57" s="42">
        <f>(F57/10)+(G57*6)+(J57/10)+(K57*6)</f>
        <v>193.575135763512</v>
      </c>
      <c r="M57" s="42">
        <f>L57+(I57*0.5)</f>
        <v>214.240725239512</v>
      </c>
      <c r="N57" s="42">
        <f>L57+I57</f>
        <v>234.906314715512</v>
      </c>
      <c r="O57" s="178">
        <f>(E57:E57*#REF!)+(F57:F57*#REF!)+(G57:G57*#REF!)+(H57:H57*#REF!)+(I57:I57*#REF!)+(J57:J57*#REF!)+(K57:K57*#REF!)</f>
      </c>
      <c r="P57" s="179">
        <v>40.2893146615085</v>
      </c>
      <c r="Q57" s="180"/>
    </row>
    <row r="58" ht="13.75" customHeight="1">
      <c r="A58" s="168">
        <f>IF(B58:B58&lt;&gt;0,A57+1,A57)</f>
      </c>
      <c r="B58" t="s" s="32">
        <f>'GB'!A$7</f>
        <v>314</v>
      </c>
      <c r="C58" t="s" s="32">
        <v>53</v>
      </c>
      <c r="D58" s="163">
        <f>'GB'!C$8</f>
        <v>10</v>
      </c>
      <c r="E58" s="42">
        <f>'GB'!I$7</f>
        <v>13.8885208</v>
      </c>
      <c r="F58" s="42">
        <f>'GB'!J$7</f>
        <v>56.109624032</v>
      </c>
      <c r="G58" s="42">
        <f>'GB'!K$7</f>
        <v>0.4305441448</v>
      </c>
      <c r="H58" s="42">
        <f>'GB'!L$7</f>
        <v>5.702032</v>
      </c>
      <c r="I58" s="42">
        <f>'GB'!M$7</f>
        <v>4.458989024</v>
      </c>
      <c r="J58" s="42">
        <f>'GB'!N$7</f>
        <v>31.525052399680</v>
      </c>
      <c r="K58" s="42">
        <f>'GB'!O$7</f>
        <v>0.133769670720</v>
      </c>
      <c r="L58" s="42">
        <f>(F58/10)+(G58*6)+(J58/10)+(K58*6)</f>
        <v>12.149350536288</v>
      </c>
      <c r="M58" s="42">
        <f>L58+(I58*0.5)</f>
        <v>14.378845048288</v>
      </c>
      <c r="N58" s="42">
        <f>L58+I58</f>
        <v>16.608339560288</v>
      </c>
      <c r="O58" s="178">
        <f>(E58:E58*#REF!)+(F58:F58*#REF!)+(G58:G58*#REF!)+(H58:H58*#REF!)+(I58:I58*#REF!)+(J58:J58*#REF!)+(K58:K58*#REF!)</f>
      </c>
      <c r="P58" s="179">
        <v>2.090203818394</v>
      </c>
      <c r="Q58" s="180"/>
    </row>
    <row r="59" ht="13.75" customHeight="1">
      <c r="A59" s="168">
        <f>IF(B59:B59&lt;&gt;0,A58+1,A58)</f>
      </c>
      <c r="B59" t="s" s="32">
        <f>'GB'!A$8</f>
        <v>248</v>
      </c>
      <c r="C59" t="s" s="32">
        <v>53</v>
      </c>
      <c r="D59" s="163">
        <f>'GB'!C$7</f>
        <v>10</v>
      </c>
      <c r="E59" s="42">
        <f>'GB'!I$8</f>
        <v>122.7566032</v>
      </c>
      <c r="F59" s="42">
        <f>'GB'!J$8</f>
        <v>522.740981103959</v>
      </c>
      <c r="G59" s="42">
        <f>'GB'!K$8</f>
        <v>4.1737245088</v>
      </c>
      <c r="H59" s="42">
        <f>'GB'!L$8</f>
        <v>17.6762992</v>
      </c>
      <c r="I59" s="42">
        <f>'GB'!M$8</f>
        <v>12.5148198336</v>
      </c>
      <c r="J59" s="42">
        <f>'GB'!N$8</f>
        <v>99.6116149678702</v>
      </c>
      <c r="K59" s="42">
        <f>'GB'!O$8</f>
        <v>0.4755631536768</v>
      </c>
      <c r="L59" s="42">
        <f>(F59/10)+(G59*6)+(J59/10)+(K59*6)</f>
        <v>90.13098558204371</v>
      </c>
      <c r="M59" s="42">
        <f>L59+(I59*0.5)</f>
        <v>96.38839549884371</v>
      </c>
      <c r="N59" s="42">
        <f>L59+I59</f>
        <v>102.645805415644</v>
      </c>
      <c r="O59" s="178">
        <f>(E59:E59*#REF!)+(F59:F59*#REF!)+(G59:G59*#REF!)+(H59:H59*#REF!)+(I59:I59*#REF!)+(J59:J59*#REF!)+(K59:K59*#REF!)</f>
      </c>
      <c r="P59" s="179">
        <v>0</v>
      </c>
      <c r="Q59" s="180"/>
    </row>
    <row r="60" ht="13.75" customHeight="1">
      <c r="A60" s="168">
        <f>IF(B60:B60&lt;&gt;0,A59+1,A59)</f>
      </c>
      <c r="B60" s="163">
        <f>'GB'!A$9</f>
        <v>0</v>
      </c>
      <c r="C60" t="s" s="32">
        <v>53</v>
      </c>
      <c r="D60" s="163">
        <f>'GB'!C$9</f>
        <v>10</v>
      </c>
      <c r="E60" s="42">
        <f>'GB'!I$9</f>
        <v>0</v>
      </c>
      <c r="F60" s="42">
        <f>'GB'!J$9</f>
        <v>0</v>
      </c>
      <c r="G60" s="42">
        <f>'GB'!K$9</f>
        <v>0</v>
      </c>
      <c r="H60" s="42">
        <f>'GB'!L$9</f>
        <v>0</v>
      </c>
      <c r="I60" s="42">
        <f>'GB'!M$9</f>
        <v>0</v>
      </c>
      <c r="J60" s="42">
        <f>'GB'!N$9</f>
        <v>0</v>
      </c>
      <c r="K60" s="42">
        <f>'GB'!O$9</f>
        <v>0</v>
      </c>
      <c r="L60" s="42">
        <f>(F60/10)+(G60*6)+(J60/10)+(K60*6)</f>
        <v>0</v>
      </c>
      <c r="M60" s="42">
        <f>L60+(I60*0.5)</f>
        <v>0</v>
      </c>
      <c r="N60" s="42">
        <f>L60+I60</f>
        <v>0</v>
      </c>
      <c r="O60" s="178">
        <f>(E60:E60*#REF!)+(F60:F60*#REF!)+(G60:G60*#REF!)+(H60:H60*#REF!)+(I60:I60*#REF!)+(J60:J60*#REF!)+(K60:K60*#REF!)</f>
      </c>
      <c r="P60" s="179">
        <v>0</v>
      </c>
      <c r="Q60" s="180"/>
    </row>
    <row r="61" ht="13.75" customHeight="1">
      <c r="A61" s="168">
        <f>IF(B61:B61&lt;&gt;0,A60+1,A60)</f>
      </c>
      <c r="B61" s="163">
        <f>'GB'!A$10</f>
        <v>0</v>
      </c>
      <c r="C61" t="s" s="32">
        <v>53</v>
      </c>
      <c r="D61" s="163">
        <f>'GB'!C$10</f>
        <v>10</v>
      </c>
      <c r="E61" s="42">
        <f>'GB'!I$10</f>
        <v>0</v>
      </c>
      <c r="F61" s="42">
        <f>'GB'!J$10</f>
        <v>0</v>
      </c>
      <c r="G61" s="42">
        <f>'GB'!K$10</f>
        <v>0</v>
      </c>
      <c r="H61" s="42">
        <f>'GB'!L$10</f>
        <v>0</v>
      </c>
      <c r="I61" s="42">
        <f>'GB'!M$10</f>
        <v>0</v>
      </c>
      <c r="J61" s="42">
        <f>'GB'!N$10</f>
        <v>0</v>
      </c>
      <c r="K61" s="42">
        <f>'GB'!O$10</f>
        <v>0</v>
      </c>
      <c r="L61" s="42">
        <f>(F61/10)+(G61*6)+(J61/10)+(K61*6)</f>
        <v>0</v>
      </c>
      <c r="M61" s="42">
        <f>L61+(I61*0.5)</f>
        <v>0</v>
      </c>
      <c r="N61" s="42">
        <f>L61+I61</f>
        <v>0</v>
      </c>
      <c r="O61" s="178">
        <f>(E61:E61*#REF!)+(F61:F61*#REF!)+(G61:G61*#REF!)+(H61:H61*#REF!)+(I61:I61*#REF!)+(J61:J61*#REF!)+(K61:K61*#REF!)</f>
      </c>
      <c r="P61" s="179">
        <v>0</v>
      </c>
      <c r="Q61" s="180"/>
    </row>
    <row r="62" ht="13.75" customHeight="1">
      <c r="A62" s="168">
        <f>IF(B62:B62&lt;&gt;0,A61+1,A61)</f>
      </c>
      <c r="B62" t="s" s="32">
        <f>'HOU'!A$6</f>
        <v>84</v>
      </c>
      <c r="C62" t="s" s="32">
        <v>60</v>
      </c>
      <c r="D62" s="163">
        <f>'HOU'!C$6</f>
        <v>14</v>
      </c>
      <c r="E62" s="42">
        <f>'HOU'!I$6</f>
        <v>255.00384</v>
      </c>
      <c r="F62" s="42">
        <f>'HOU'!J$6</f>
        <v>1081.2162816</v>
      </c>
      <c r="G62" s="42">
        <f>'HOU'!K$6</f>
        <v>9.690145920000001</v>
      </c>
      <c r="H62" s="42">
        <f>'HOU'!L$6</f>
        <v>46.3471008</v>
      </c>
      <c r="I62" s="42">
        <f>'HOU'!M$6</f>
        <v>35.7336147168</v>
      </c>
      <c r="J62" s="42">
        <f>'HOU'!N$6</f>
        <v>267.397576493170</v>
      </c>
      <c r="K62" s="42">
        <f>'HOU'!O$6</f>
        <v>1.786680735840</v>
      </c>
      <c r="L62" s="42">
        <f>(F62/10)+(G62*6)+(J62/10)+(K62*6)</f>
        <v>203.722345744357</v>
      </c>
      <c r="M62" s="42">
        <f>L62+(I62*0.5)</f>
        <v>221.589153102757</v>
      </c>
      <c r="N62" s="42">
        <f>L62+I62</f>
        <v>239.455960461157</v>
      </c>
      <c r="O62" s="178">
        <f>(E62:E62*#REF!)+(F62:F62*#REF!)+(G62:G62*#REF!)+(H62:H62*#REF!)+(I62:I62*#REF!)+(J62:J62*#REF!)+(K62:K62*#REF!)</f>
      </c>
      <c r="P62" s="179">
        <v>12.5713305687045</v>
      </c>
      <c r="Q62" s="180"/>
    </row>
    <row r="63" ht="13.75" customHeight="1">
      <c r="A63" s="168">
        <f>IF(B63:B63&lt;&gt;0,A62+1,A62)</f>
      </c>
      <c r="B63" t="s" s="32">
        <f>'HOU'!A$7</f>
        <v>274</v>
      </c>
      <c r="C63" t="s" s="32">
        <v>60</v>
      </c>
      <c r="D63" s="163">
        <f>'HOU'!C$8</f>
        <v>14</v>
      </c>
      <c r="E63" s="42">
        <f>'HOU'!I$7</f>
        <v>64.60097279999999</v>
      </c>
      <c r="F63" s="42">
        <f>'HOU'!J$7</f>
        <v>260.341920384</v>
      </c>
      <c r="G63" s="42">
        <f>'HOU'!K$7</f>
        <v>1.938029184</v>
      </c>
      <c r="H63" s="42">
        <f>'HOU'!L$7</f>
        <v>5.941936</v>
      </c>
      <c r="I63" s="42">
        <f>'HOU'!M$7</f>
        <v>4.230658432</v>
      </c>
      <c r="J63" s="42">
        <f>'HOU'!N$7</f>
        <v>30.5503078760849</v>
      </c>
      <c r="K63" s="42">
        <f>'HOU'!O$7</f>
        <v>0.101981076564118</v>
      </c>
      <c r="L63" s="42">
        <f>(F63/10)+(G63*6)+(J63/10)+(K63*6)</f>
        <v>41.3292843893932</v>
      </c>
      <c r="M63" s="42">
        <f>L63+(I63*0.5)</f>
        <v>43.4446136053932</v>
      </c>
      <c r="N63" s="42">
        <f>L63+I63</f>
        <v>45.5599428213932</v>
      </c>
      <c r="O63" s="178">
        <f>(E63:E63*#REF!)+(F63:F63*#REF!)+(G63:G63*#REF!)+(H63:H63*#REF!)+(I63:I63*#REF!)+(J63:J63*#REF!)+(K63:K63*#REF!)</f>
      </c>
      <c r="P63" s="179">
        <v>0</v>
      </c>
      <c r="Q63" s="180"/>
    </row>
    <row r="64" ht="13.75" customHeight="1">
      <c r="A64" s="168">
        <f>IF(B64:B64&lt;&gt;0,A63+1,A63)</f>
      </c>
      <c r="B64" t="s" s="32">
        <f>'HOU'!A$8</f>
        <v>294</v>
      </c>
      <c r="C64" t="s" s="32">
        <v>60</v>
      </c>
      <c r="D64" s="163">
        <f>'HOU'!C$7</f>
        <v>14</v>
      </c>
      <c r="E64" s="42">
        <f>'HOU'!I$8</f>
        <v>50.1507552</v>
      </c>
      <c r="F64" s="42">
        <f>'HOU'!J$8</f>
        <v>206.621111424</v>
      </c>
      <c r="G64" s="42">
        <f>'HOU'!K$8</f>
        <v>1.4543719008</v>
      </c>
      <c r="H64" s="42">
        <f>'HOU'!L$8</f>
        <v>23.767744</v>
      </c>
      <c r="I64" s="42">
        <f>'HOU'!M$8</f>
        <v>18.4200016</v>
      </c>
      <c r="J64" s="42">
        <f>'HOU'!N$8</f>
        <v>133.5450116</v>
      </c>
      <c r="K64" s="42">
        <f>'HOU'!O$8</f>
        <v>0.644700056</v>
      </c>
      <c r="L64" s="42">
        <f>(F64/10)+(G64*6)+(J64/10)+(K64*6)</f>
        <v>46.6110440432</v>
      </c>
      <c r="M64" s="42">
        <f>L64+(I64*0.5)</f>
        <v>55.8210448432</v>
      </c>
      <c r="N64" s="42">
        <f>L64+I64</f>
        <v>65.0310456432</v>
      </c>
      <c r="O64" s="178">
        <f>(E64:E64*#REF!)+(F64:F64*#REF!)+(G64:G64*#REF!)+(H64:H64*#REF!)+(I64:I64*#REF!)+(J64:J64*#REF!)+(K64:K64*#REF!)</f>
      </c>
      <c r="P64" s="179">
        <v>0</v>
      </c>
      <c r="Q64" s="180"/>
    </row>
    <row r="65" ht="13.75" customHeight="1">
      <c r="A65" s="168">
        <f>IF(B65:B65&lt;&gt;0,A64+1,A64)</f>
      </c>
      <c r="B65" s="163">
        <f>'HOU'!A$9</f>
        <v>0</v>
      </c>
      <c r="C65" t="s" s="32">
        <v>60</v>
      </c>
      <c r="D65" s="163">
        <f>'HOU'!C$9</f>
        <v>14</v>
      </c>
      <c r="E65" s="42">
        <f>'HOU'!I$9</f>
        <v>0</v>
      </c>
      <c r="F65" s="42">
        <f>'HOU'!J$9</f>
        <v>0</v>
      </c>
      <c r="G65" s="42">
        <f>'HOU'!K$9</f>
        <v>0</v>
      </c>
      <c r="H65" s="42">
        <f>'HOU'!L$9</f>
        <v>0</v>
      </c>
      <c r="I65" s="42">
        <f>'HOU'!M$9</f>
        <v>0</v>
      </c>
      <c r="J65" s="42">
        <f>'HOU'!N$9</f>
        <v>0</v>
      </c>
      <c r="K65" s="42">
        <f>'HOU'!O$9</f>
        <v>0</v>
      </c>
      <c r="L65" s="42">
        <f>(F65/10)+(G65*6)+(J65/10)+(K65*6)</f>
        <v>0</v>
      </c>
      <c r="M65" s="42">
        <f>L65+(I65*0.5)</f>
        <v>0</v>
      </c>
      <c r="N65" s="42">
        <f>L65+I65</f>
        <v>0</v>
      </c>
      <c r="O65" s="178">
        <f>(E65:E65*#REF!)+(F65:F65*#REF!)+(G65:G65*#REF!)+(H65:H65*#REF!)+(I65:I65*#REF!)+(J65:J65*#REF!)+(K65:K65*#REF!)</f>
      </c>
      <c r="P65" s="179">
        <v>0</v>
      </c>
      <c r="Q65" s="180"/>
    </row>
    <row r="66" ht="13.75" customHeight="1">
      <c r="A66" s="168">
        <f>IF(B66:B66&lt;&gt;0,A65+1,A65)</f>
      </c>
      <c r="B66" s="163">
        <f>'HOU'!A$10</f>
        <v>0</v>
      </c>
      <c r="C66" t="s" s="32">
        <v>60</v>
      </c>
      <c r="D66" s="163">
        <f>'HOU'!C$10</f>
        <v>14</v>
      </c>
      <c r="E66" s="42">
        <f>'HOU'!I$10</f>
        <v>0</v>
      </c>
      <c r="F66" s="42">
        <f>'HOU'!J$10</f>
        <v>0</v>
      </c>
      <c r="G66" s="42">
        <f>'HOU'!K$10</f>
        <v>0</v>
      </c>
      <c r="H66" s="42">
        <f>'HOU'!L$10</f>
        <v>0</v>
      </c>
      <c r="I66" s="42">
        <f>'HOU'!M$10</f>
        <v>0</v>
      </c>
      <c r="J66" s="42">
        <f>'HOU'!N$10</f>
        <v>0</v>
      </c>
      <c r="K66" s="42">
        <f>'HOU'!O$10</f>
        <v>0</v>
      </c>
      <c r="L66" s="42">
        <f>(F66/10)+(G66*6)+(J66/10)+(K66*6)</f>
        <v>0</v>
      </c>
      <c r="M66" s="42">
        <f>L66+(I66*0.5)</f>
        <v>0</v>
      </c>
      <c r="N66" s="42">
        <f>L66+I66</f>
        <v>0</v>
      </c>
      <c r="O66" s="178">
        <f>(E66:E66*#REF!)+(F66:F66*#REF!)+(G66:G66*#REF!)+(H66:H66*#REF!)+(I66:I66*#REF!)+(J66:J66*#REF!)+(K66:K66*#REF!)</f>
      </c>
      <c r="P66" s="179">
        <v>0</v>
      </c>
      <c r="Q66" s="180"/>
    </row>
    <row r="67" ht="13.75" customHeight="1">
      <c r="A67" s="168">
        <f>IF(B67:B67&lt;&gt;0,A66+1,A66)</f>
      </c>
      <c r="B67" t="s" s="32">
        <f>'IND'!A$6</f>
        <v>28</v>
      </c>
      <c r="C67" t="s" s="32">
        <v>29</v>
      </c>
      <c r="D67" s="163">
        <f>'IND'!C$6</f>
        <v>14</v>
      </c>
      <c r="E67" s="42">
        <f>'IND'!I$6</f>
        <v>292.48296</v>
      </c>
      <c r="F67" s="42">
        <f>'IND'!J$6</f>
        <v>1318.464751129</v>
      </c>
      <c r="G67" s="42">
        <f>'IND'!K$6</f>
        <v>11.11435248</v>
      </c>
      <c r="H67" s="42">
        <f>'IND'!L$6</f>
        <v>54.1994684</v>
      </c>
      <c r="I67" s="42">
        <f>'IND'!M$6</f>
        <v>39.7824098056</v>
      </c>
      <c r="J67" s="42">
        <f>'IND'!N$6</f>
        <v>313.485389268128</v>
      </c>
      <c r="K67" s="42">
        <f>'IND'!O$6</f>
        <v>1.989120490280</v>
      </c>
      <c r="L67" s="42">
        <f>(F67/10)+(G67*6)+(J67/10)+(K67*6)</f>
        <v>241.815851861393</v>
      </c>
      <c r="M67" s="42">
        <f>L67+(I67*0.5)</f>
        <v>261.707056764193</v>
      </c>
      <c r="N67" s="42">
        <f>L67+I67</f>
        <v>281.598261666993</v>
      </c>
      <c r="O67" s="178">
        <f>(E67:E67*#REF!)+(F67:F67*#REF!)+(G67:G67*#REF!)+(H67:H67*#REF!)+(I67:I67*#REF!)+(J67:J67*#REF!)+(K67:K67*#REF!)</f>
      </c>
      <c r="P67" s="179">
        <v>38.3993994520452</v>
      </c>
      <c r="Q67" s="180"/>
    </row>
    <row r="68" ht="13.75" customHeight="1">
      <c r="A68" s="168">
        <f>IF(B68:B68&lt;&gt;0,A67+1,A67)</f>
      </c>
      <c r="B68" t="s" s="32">
        <f>'IND'!A$7</f>
        <v>280</v>
      </c>
      <c r="C68" t="s" s="32">
        <v>29</v>
      </c>
      <c r="D68" s="163">
        <f>'IND'!C$8</f>
        <v>14</v>
      </c>
      <c r="E68" s="42">
        <f>'IND'!I$7</f>
        <v>41.435086</v>
      </c>
      <c r="F68" s="42">
        <f>'IND'!J$7</f>
        <v>179.166531081413</v>
      </c>
      <c r="G68" s="42">
        <f>'IND'!K$7</f>
        <v>1.24305258</v>
      </c>
      <c r="H68" s="42">
        <f>'IND'!L$7</f>
        <v>16.098852</v>
      </c>
      <c r="I68" s="42">
        <f>'IND'!M$7</f>
        <v>11.2691964</v>
      </c>
      <c r="J68" s="42">
        <f>'IND'!N$7</f>
        <v>82.26513371999999</v>
      </c>
      <c r="K68" s="42">
        <f>'IND'!O$7</f>
        <v>0.338075892</v>
      </c>
      <c r="L68" s="42">
        <f>(F68/10)+(G68*6)+(J68/10)+(K68*6)</f>
        <v>35.6299373121413</v>
      </c>
      <c r="M68" s="42">
        <f>L68+(I68*0.5)</f>
        <v>41.2645355121413</v>
      </c>
      <c r="N68" s="42">
        <f>L68+I68</f>
        <v>46.8991337121413</v>
      </c>
      <c r="O68" s="178">
        <f>(E68:E68*#REF!)+(F68:F68*#REF!)+(G68:G68*#REF!)+(H68:H68*#REF!)+(I68:I68*#REF!)+(J68:J68*#REF!)+(K68:K68*#REF!)</f>
      </c>
      <c r="P68" s="179">
        <v>3.368610588637</v>
      </c>
      <c r="Q68" s="180"/>
    </row>
    <row r="69" ht="13.75" customHeight="1">
      <c r="A69" s="168">
        <f>IF(B69:B69&lt;&gt;0,A68+1,A68)</f>
      </c>
      <c r="B69" t="s" s="32">
        <f>'IND'!A$8</f>
        <v>423</v>
      </c>
      <c r="C69" t="s" s="32">
        <v>29</v>
      </c>
      <c r="D69" s="163">
        <f>'IND'!C$7</f>
        <v>14</v>
      </c>
      <c r="E69" s="42">
        <f>'IND'!I$8</f>
        <v>17.061506</v>
      </c>
      <c r="F69" s="42">
        <f>'IND'!J$8</f>
        <v>71.6455452613004</v>
      </c>
      <c r="G69" s="42">
        <f>'IND'!K$8</f>
        <v>0.51184518</v>
      </c>
      <c r="H69" s="42">
        <f>'IND'!L$8</f>
        <v>10.732568</v>
      </c>
      <c r="I69" s="42">
        <f>'IND'!M$8</f>
        <v>7.652320984</v>
      </c>
      <c r="J69" s="42">
        <f>'IND'!N$8</f>
        <v>57.4603321632819</v>
      </c>
      <c r="K69" s="42">
        <f>'IND'!O$8</f>
        <v>0.270682508908006</v>
      </c>
      <c r="L69" s="42">
        <f>(F69/10)+(G69*6)+(J69/10)+(K69*6)</f>
        <v>17.6057538759063</v>
      </c>
      <c r="M69" s="42">
        <f>L69+(I69*0.5)</f>
        <v>21.4319143679063</v>
      </c>
      <c r="N69" s="42">
        <f>L69+I69</f>
        <v>25.2580748599063</v>
      </c>
      <c r="O69" s="178">
        <f>(E69:E69*#REF!)+(F69:F69*#REF!)+(G69:G69*#REF!)+(H69:H69*#REF!)+(I69:I69*#REF!)+(J69:J69*#REF!)+(K69:K69*#REF!)</f>
      </c>
      <c r="P69" s="179">
        <v>0</v>
      </c>
      <c r="Q69" s="180"/>
    </row>
    <row r="70" ht="13.75" customHeight="1">
      <c r="A70" s="168">
        <f>IF(B70:B70&lt;&gt;0,A69+1,A69)</f>
      </c>
      <c r="B70" s="163">
        <f>'IND'!A$9</f>
        <v>0</v>
      </c>
      <c r="C70" t="s" s="32">
        <v>29</v>
      </c>
      <c r="D70" s="163">
        <f>'IND'!C$9</f>
        <v>14</v>
      </c>
      <c r="E70" s="42">
        <f>'IND'!I$9</f>
        <v>0</v>
      </c>
      <c r="F70" s="42">
        <f>'IND'!J$9</f>
        <v>0</v>
      </c>
      <c r="G70" s="42">
        <f>'IND'!K$9</f>
        <v>0</v>
      </c>
      <c r="H70" s="42">
        <f>'IND'!L$9</f>
        <v>0</v>
      </c>
      <c r="I70" s="42">
        <f>'IND'!M$9</f>
        <v>0</v>
      </c>
      <c r="J70" s="42">
        <f>'IND'!N$9</f>
        <v>0</v>
      </c>
      <c r="K70" s="42">
        <f>'IND'!O$9</f>
        <v>0</v>
      </c>
      <c r="L70" s="42">
        <f>(F70/10)+(G70*6)+(J70/10)+(K70*6)</f>
        <v>0</v>
      </c>
      <c r="M70" s="42">
        <f>L70+(I70*0.5)</f>
        <v>0</v>
      </c>
      <c r="N70" s="42">
        <f>L70+I70</f>
        <v>0</v>
      </c>
      <c r="O70" s="178">
        <f>(E70:E70*#REF!)+(F70:F70*#REF!)+(G70:G70*#REF!)+(H70:H70*#REF!)+(I70:I70*#REF!)+(J70:J70*#REF!)+(K70:K70*#REF!)</f>
      </c>
      <c r="P70" s="179">
        <v>0</v>
      </c>
      <c r="Q70" s="180"/>
    </row>
    <row r="71" ht="13.75" customHeight="1">
      <c r="A71" s="168">
        <f>IF(B71:B71&lt;&gt;0,A70+1,A70)</f>
      </c>
      <c r="B71" s="163">
        <f>'IND'!A$10</f>
        <v>0</v>
      </c>
      <c r="C71" t="s" s="32">
        <v>29</v>
      </c>
      <c r="D71" s="163">
        <f>'IND'!C$10</f>
        <v>14</v>
      </c>
      <c r="E71" s="42">
        <f>'IND'!I$10</f>
        <v>0</v>
      </c>
      <c r="F71" s="42">
        <f>'IND'!J$10</f>
        <v>0</v>
      </c>
      <c r="G71" s="42">
        <f>'IND'!K$10</f>
        <v>0</v>
      </c>
      <c r="H71" s="42">
        <f>'IND'!L$10</f>
        <v>0</v>
      </c>
      <c r="I71" s="42">
        <f>'IND'!M$10</f>
        <v>0</v>
      </c>
      <c r="J71" s="42">
        <f>'IND'!N$10</f>
        <v>0</v>
      </c>
      <c r="K71" s="42">
        <f>'IND'!O$10</f>
        <v>0</v>
      </c>
      <c r="L71" s="42">
        <f>(F71/10)+(G71*6)+(J71/10)+(K71*6)</f>
        <v>0</v>
      </c>
      <c r="M71" s="42">
        <f>L71+(I71*0.5)</f>
        <v>0</v>
      </c>
      <c r="N71" s="42">
        <f>L71+I71</f>
        <v>0</v>
      </c>
      <c r="O71" s="178">
        <f>(E71:E71*#REF!)+(F71:F71*#REF!)+(G71:G71*#REF!)+(H71:H71*#REF!)+(I71:I71*#REF!)+(J71:J71*#REF!)+(K71:K71*#REF!)</f>
      </c>
      <c r="P71" s="179">
        <v>23.3869050585701</v>
      </c>
      <c r="Q71" s="180"/>
    </row>
    <row r="72" ht="13.75" customHeight="1">
      <c r="A72" s="168">
        <f>IF(B72:B72&lt;&gt;0,A71+1,A71)</f>
      </c>
      <c r="B72" t="s" s="32">
        <f>'JAX'!A$6</f>
        <v>61</v>
      </c>
      <c r="C72" t="s" s="32">
        <v>58</v>
      </c>
      <c r="D72" s="163">
        <f>'JAX'!C$6</f>
        <v>12</v>
      </c>
      <c r="E72" s="42">
        <f>'JAX'!I$6</f>
        <v>232.5929256</v>
      </c>
      <c r="F72" s="42">
        <f>'JAX'!J$6</f>
        <v>976.89028752</v>
      </c>
      <c r="G72" s="42">
        <f>'JAX'!K$6</f>
        <v>8.48555960845326</v>
      </c>
      <c r="H72" s="42">
        <f>'JAX'!L$6</f>
        <v>42.1534652</v>
      </c>
      <c r="I72" s="42">
        <f>'JAX'!M$6</f>
        <v>32.879702856</v>
      </c>
      <c r="J72" s="42">
        <f>'JAX'!N$6</f>
        <v>252.516117934080</v>
      </c>
      <c r="K72" s="42">
        <f>'JAX'!O$6</f>
        <v>0.939791271084259</v>
      </c>
      <c r="L72" s="42">
        <f>(F72/10)+(G72*6)+(J72/10)+(K72*6)</f>
        <v>179.492745822633</v>
      </c>
      <c r="M72" s="42">
        <f>L72+(I72*0.5)</f>
        <v>195.932597250633</v>
      </c>
      <c r="N72" s="42">
        <f>L72+I72</f>
        <v>212.372448678633</v>
      </c>
      <c r="O72" s="178">
        <f>(E72:E72*#REF!)+(F72:F72*#REF!)+(G72:G72*#REF!)+(H72:H72*#REF!)+(I72:I72*#REF!)+(J72:J72*#REF!)+(K72:K72*#REF!)</f>
      </c>
      <c r="P72" s="179">
        <v>11.2553969752119</v>
      </c>
      <c r="Q72" s="180"/>
    </row>
    <row r="73" ht="13.75" customHeight="1">
      <c r="A73" s="168">
        <f>IF(B73:B73&lt;&gt;0,A72+1,A72)</f>
      </c>
      <c r="B73" t="s" s="32">
        <f>'JAX'!A$7</f>
        <v>270</v>
      </c>
      <c r="C73" t="s" s="32">
        <v>58</v>
      </c>
      <c r="D73" s="163">
        <f>'JAX'!C$8</f>
        <v>12</v>
      </c>
      <c r="E73" s="42">
        <f>'JAX'!I$7</f>
        <v>93.46789788</v>
      </c>
      <c r="F73" s="42">
        <f>'JAX'!J$7</f>
        <v>382.2837023292</v>
      </c>
      <c r="G73" s="42">
        <f>'JAX'!K$7</f>
        <v>3.177908527920</v>
      </c>
      <c r="H73" s="42">
        <f>'JAX'!L$7</f>
        <v>6.0219236</v>
      </c>
      <c r="I73" s="42">
        <f>'JAX'!M$7</f>
        <v>4.2334122908</v>
      </c>
      <c r="J73" s="42">
        <f>'JAX'!N$7</f>
        <v>30.4953380683518</v>
      </c>
      <c r="K73" s="42">
        <f>'JAX'!O$7</f>
        <v>0.1312357810148</v>
      </c>
      <c r="L73" s="42">
        <f>(F73/10)+(G73*6)+(J73/10)+(K73*6)</f>
        <v>61.132769893364</v>
      </c>
      <c r="M73" s="42">
        <f>L73+(I73*0.5)</f>
        <v>63.249476038764</v>
      </c>
      <c r="N73" s="42">
        <f>L73+I73</f>
        <v>65.366182184164</v>
      </c>
      <c r="O73" s="178">
        <f>(E73:E73*#REF!)+(F73:F73*#REF!)+(G73:G73*#REF!)+(H73:H73*#REF!)+(I73:I73*#REF!)+(J73:J73*#REF!)+(K73:K73*#REF!)</f>
      </c>
      <c r="P73" s="179">
        <v>0</v>
      </c>
      <c r="Q73" s="180"/>
    </row>
    <row r="74" ht="13.75" customHeight="1">
      <c r="A74" s="168">
        <f>IF(B74:B74&lt;&gt;0,A73+1,A73)</f>
      </c>
      <c r="B74" t="s" s="32">
        <f>'JAX'!A$8</f>
        <v>304</v>
      </c>
      <c r="C74" t="s" s="32">
        <v>58</v>
      </c>
      <c r="D74" s="163">
        <f>'JAX'!C$7</f>
        <v>12</v>
      </c>
      <c r="E74" s="42">
        <f>'JAX'!I$8</f>
        <v>31.44311772</v>
      </c>
      <c r="F74" s="42">
        <f>'JAX'!J$8</f>
        <v>130.047676635813</v>
      </c>
      <c r="G74" s="42">
        <f>'JAX'!K$8</f>
        <v>1.006179767040</v>
      </c>
      <c r="H74" s="42">
        <f>'JAX'!L$8</f>
        <v>6.0219236</v>
      </c>
      <c r="I74" s="42">
        <f>'JAX'!M$8</f>
        <v>4.6007496304</v>
      </c>
      <c r="J74" s="42">
        <f>'JAX'!N$8</f>
        <v>32.7514156489438</v>
      </c>
      <c r="K74" s="42">
        <f>'JAX'!O$8</f>
        <v>0.137511763599834</v>
      </c>
      <c r="L74" s="42">
        <f>(F74/10)+(G74*6)+(J74/10)+(K74*6)</f>
        <v>23.1420584123147</v>
      </c>
      <c r="M74" s="42">
        <f>L74+(I74*0.5)</f>
        <v>25.4424332275147</v>
      </c>
      <c r="N74" s="42">
        <f>L74+I74</f>
        <v>27.7428080427147</v>
      </c>
      <c r="O74" s="178">
        <f>(E74:E74*#REF!)+(F74:F74*#REF!)+(G74:G74*#REF!)+(H74:H74*#REF!)+(I74:I74*#REF!)+(J74:J74*#REF!)+(K74:K74*#REF!)</f>
      </c>
      <c r="P74" s="179">
        <v>0</v>
      </c>
      <c r="Q74" s="180"/>
    </row>
    <row r="75" ht="13.75" customHeight="1">
      <c r="A75" s="168">
        <f>IF(B75:B75&lt;&gt;0,A74+1,A74)</f>
      </c>
      <c r="B75" t="s" s="32">
        <f>'JAX'!A$9</f>
        <v>428</v>
      </c>
      <c r="C75" t="s" s="32">
        <v>58</v>
      </c>
      <c r="D75" s="163">
        <f>'JAX'!C$9</f>
        <v>12</v>
      </c>
      <c r="E75" s="42">
        <f>'JAX'!I$9</f>
        <v>8.6145528</v>
      </c>
      <c r="F75" s="42">
        <f>'JAX'!J$9</f>
        <v>34.716647784</v>
      </c>
      <c r="G75" s="42">
        <f>'JAX'!K$9</f>
        <v>0.2670511368</v>
      </c>
      <c r="H75" s="42">
        <f>'JAX'!L$9</f>
        <v>11.44165484</v>
      </c>
      <c r="I75" s="42">
        <f>'JAX'!M$9</f>
        <v>8.466824581599999</v>
      </c>
      <c r="J75" s="42">
        <f>'JAX'!N$9</f>
        <v>59.860449791912</v>
      </c>
      <c r="K75" s="42">
        <f>'JAX'!O$9</f>
        <v>0.254004737448</v>
      </c>
      <c r="L75" s="42">
        <f>(F75/10)+(G75*6)+(J75/10)+(K75*6)</f>
        <v>12.5840450030792</v>
      </c>
      <c r="M75" s="42">
        <f>L75+(I75*0.5)</f>
        <v>16.8174572938792</v>
      </c>
      <c r="N75" s="42">
        <f>L75+I75</f>
        <v>21.0508695846792</v>
      </c>
      <c r="O75" s="178">
        <f>(E75:E75*#REF!)+(F75:F75*#REF!)+(G75:G75*#REF!)+(H75:H75*#REF!)+(I75:I75*#REF!)+(J75:J75*#REF!)+(K75:K75*#REF!)</f>
      </c>
      <c r="P75" s="179">
        <v>0</v>
      </c>
      <c r="Q75" s="180"/>
    </row>
    <row r="76" ht="13.75" customHeight="1">
      <c r="A76" s="168">
        <f>IF(B76:B76&lt;&gt;0,A75+1,A75)</f>
      </c>
      <c r="B76" s="163">
        <f>'JAX'!A$10</f>
        <v>0</v>
      </c>
      <c r="C76" t="s" s="32">
        <v>58</v>
      </c>
      <c r="D76" s="163">
        <f>'JAX'!C$10</f>
        <v>12</v>
      </c>
      <c r="E76" s="42">
        <f>'JAX'!I$10</f>
        <v>0</v>
      </c>
      <c r="F76" s="42">
        <f>'JAX'!J$10</f>
        <v>0</v>
      </c>
      <c r="G76" s="42">
        <f>'JAX'!K$10</f>
        <v>0</v>
      </c>
      <c r="H76" s="42">
        <f>'JAX'!L$10</f>
        <v>0</v>
      </c>
      <c r="I76" s="42">
        <f>'JAX'!M$10</f>
        <v>0</v>
      </c>
      <c r="J76" s="42">
        <f>'JAX'!N$10</f>
        <v>0</v>
      </c>
      <c r="K76" s="42">
        <f>'JAX'!O$10</f>
        <v>0</v>
      </c>
      <c r="L76" s="42">
        <f>(F76/10)+(G76*6)+(J76/10)+(K76*6)</f>
        <v>0</v>
      </c>
      <c r="M76" s="42">
        <f>L76+(I76*0.5)</f>
        <v>0</v>
      </c>
      <c r="N76" s="42">
        <f>L76+I76</f>
        <v>0</v>
      </c>
      <c r="O76" s="178">
        <f>(E76:E76*#REF!)+(F76:F76*#REF!)+(G76:G76*#REF!)+(H76:H76*#REF!)+(I76:I76*#REF!)+(J76:J76*#REF!)+(K76:K76*#REF!)</f>
      </c>
      <c r="P76" s="179">
        <v>0</v>
      </c>
      <c r="Q76" s="180"/>
    </row>
    <row r="77" ht="13.75" customHeight="1">
      <c r="A77" s="168">
        <f>IF(B77:B77&lt;&gt;0,A76+1,A76)</f>
      </c>
      <c r="B77" t="s" s="32">
        <f>'KC'!A$6</f>
        <v>90</v>
      </c>
      <c r="C77" t="s" s="32">
        <v>25</v>
      </c>
      <c r="D77" s="163">
        <f>'KC'!C$6</f>
        <v>6</v>
      </c>
      <c r="E77" s="42">
        <f>'KC'!I$6</f>
        <v>247.93216</v>
      </c>
      <c r="F77" s="42">
        <f>'KC'!J$6</f>
        <v>1115.69472</v>
      </c>
      <c r="G77" s="42">
        <f>'KC'!K$6</f>
        <v>8.924208220210121</v>
      </c>
      <c r="H77" s="42">
        <f>'KC'!L$6</f>
        <v>39.711168</v>
      </c>
      <c r="I77" s="42">
        <f>'KC'!M$6</f>
        <v>32.7617136</v>
      </c>
      <c r="J77" s="42">
        <f>'KC'!N$6</f>
        <v>223.434886752</v>
      </c>
      <c r="K77" s="42">
        <f>'KC'!O$6</f>
        <v>1.7036091072</v>
      </c>
      <c r="L77" s="42">
        <f>(F77/10)+(G77*6)+(J77/10)+(K77*6)</f>
        <v>197.679864639661</v>
      </c>
      <c r="M77" s="42">
        <f>L77+(I77*0.5)</f>
        <v>214.060721439661</v>
      </c>
      <c r="N77" s="42">
        <f>L77+I77</f>
        <v>230.441578239661</v>
      </c>
      <c r="O77" s="178">
        <f>(E77:E77*#REF!)+(F77:F77*#REF!)+(G77:G77*#REF!)+(H77:H77*#REF!)+(I77:I77*#REF!)+(J77:J77*#REF!)+(K77:K77*#REF!)</f>
      </c>
      <c r="P77" s="179">
        <v>28.2110981274121</v>
      </c>
      <c r="Q77" s="180"/>
    </row>
    <row r="78" ht="13.75" customHeight="1">
      <c r="A78" s="168">
        <f>IF(B78:B78&lt;&gt;0,A77+1,A77)</f>
      </c>
      <c r="B78" t="s" s="32">
        <f>'KC'!A$7</f>
        <v>310</v>
      </c>
      <c r="C78" t="s" s="32">
        <v>25</v>
      </c>
      <c r="D78" s="163">
        <f>'KC'!C$8</f>
        <v>6</v>
      </c>
      <c r="E78" s="42">
        <f>'KC'!I$7</f>
        <v>19.750528</v>
      </c>
      <c r="F78" s="42">
        <f>'KC'!J$7</f>
        <v>80.6616670493752</v>
      </c>
      <c r="G78" s="42">
        <f>'KC'!K$7</f>
        <v>0.61224123248061</v>
      </c>
      <c r="H78" s="42">
        <f>'KC'!L$7</f>
        <v>7.564032</v>
      </c>
      <c r="I78" s="42">
        <f>'KC'!M$7</f>
        <v>5.393154816</v>
      </c>
      <c r="J78" s="42">
        <f>'KC'!N$7</f>
        <v>39.6396878976</v>
      </c>
      <c r="K78" s="42">
        <f>'KC'!O$7</f>
        <v>0.258871431168</v>
      </c>
      <c r="L78" s="42">
        <f>(F78/10)+(G78*6)+(J78/10)+(K78*6)</f>
        <v>17.2568114765892</v>
      </c>
      <c r="M78" s="42">
        <f>L78+(I78*0.5)</f>
        <v>19.9533888845892</v>
      </c>
      <c r="N78" s="42">
        <f>L78+I78</f>
        <v>22.6499662925892</v>
      </c>
      <c r="O78" s="178">
        <f>(E78:E78*#REF!)+(F78:F78*#REF!)+(G78:G78*#REF!)+(H78:H78*#REF!)+(I78:I78*#REF!)+(J78:J78*#REF!)+(K78:K78*#REF!)</f>
      </c>
      <c r="P78" s="179">
        <v>0</v>
      </c>
      <c r="Q78" s="180"/>
    </row>
    <row r="79" ht="13.75" customHeight="1">
      <c r="A79" s="168">
        <f>IF(B79:B79&lt;&gt;0,A78+1,A78)</f>
      </c>
      <c r="B79" t="s" s="32">
        <f>'KC'!A$8</f>
        <v>284</v>
      </c>
      <c r="C79" t="s" s="32">
        <v>25</v>
      </c>
      <c r="D79" s="163">
        <f>'KC'!C$7</f>
        <v>6</v>
      </c>
      <c r="E79" s="42">
        <f>'KC'!I$8</f>
        <v>5.462912</v>
      </c>
      <c r="F79" s="42">
        <f>'KC'!J$8</f>
        <v>22.83497216</v>
      </c>
      <c r="G79" s="42">
        <f>'KC'!K$8</f>
        <v>0.159324591057063</v>
      </c>
      <c r="H79" s="42">
        <f>'KC'!L$8</f>
        <v>6.30336</v>
      </c>
      <c r="I79" s="42">
        <f>'KC'!M$8</f>
        <v>4.412352</v>
      </c>
      <c r="J79" s="42">
        <f>'KC'!N$8</f>
        <v>30.7772897389211</v>
      </c>
      <c r="K79" s="42">
        <f>'KC'!O$8</f>
        <v>0.24267936</v>
      </c>
      <c r="L79" s="42">
        <f>(F79/10)+(G79*6)+(J79/10)+(K79*6)</f>
        <v>7.77324989623449</v>
      </c>
      <c r="M79" s="42">
        <f>L79+(I79*0.5)</f>
        <v>9.97942589623449</v>
      </c>
      <c r="N79" s="42">
        <f>L79+I79</f>
        <v>12.1856018962345</v>
      </c>
      <c r="O79" s="178">
        <f>(E79:E79*#REF!)+(F79:F79*#REF!)+(G79:G79*#REF!)+(H79:H79*#REF!)+(I79:I79*#REF!)+(J79:J79*#REF!)+(K79:K79*#REF!)</f>
      </c>
      <c r="P79" s="179">
        <v>0</v>
      </c>
      <c r="Q79" s="180"/>
    </row>
    <row r="80" ht="13.75" customHeight="1">
      <c r="A80" s="168">
        <f>IF(B80:B80&lt;&gt;0,A79+1,A79)</f>
      </c>
      <c r="B80" t="s" s="32">
        <f>'KC'!A$9</f>
        <v>219</v>
      </c>
      <c r="C80" t="s" s="32">
        <v>25</v>
      </c>
      <c r="D80" s="163">
        <f>'KC'!C$9</f>
        <v>6</v>
      </c>
      <c r="E80" s="42">
        <f>'KC'!I$9</f>
        <v>71.43808</v>
      </c>
      <c r="F80" s="42">
        <f>'KC'!J$9</f>
        <v>307.183744</v>
      </c>
      <c r="G80" s="42">
        <f>'KC'!K$9</f>
        <v>2.35745664</v>
      </c>
      <c r="H80" s="42">
        <f>'KC'!L$9</f>
        <v>20.170752</v>
      </c>
      <c r="I80" s="42">
        <f>'KC'!M$9</f>
        <v>17.084626944</v>
      </c>
      <c r="J80" s="42">
        <f>'KC'!N$9</f>
        <v>133.2600901632</v>
      </c>
      <c r="K80" s="42">
        <f>'KC'!O$9</f>
        <v>0.820062093312</v>
      </c>
      <c r="L80" s="42">
        <f>(F80/10)+(G80*6)+(J80/10)+(K80*6)</f>
        <v>63.109495816192</v>
      </c>
      <c r="M80" s="42">
        <f>L80+(I80*0.5)</f>
        <v>71.651809288192</v>
      </c>
      <c r="N80" s="42">
        <f>L80+I80</f>
        <v>80.194122760192</v>
      </c>
      <c r="O80" s="178">
        <f>(E80:E80*#REF!)+(F80:F80*#REF!)+(G80:G80*#REF!)+(H80:H80*#REF!)+(I80:I80*#REF!)+(J80:J80*#REF!)+(K80:K80*#REF!)</f>
      </c>
      <c r="P80" s="179">
        <v>0</v>
      </c>
      <c r="Q80" s="180"/>
    </row>
    <row r="81" ht="13.75" customHeight="1">
      <c r="A81" s="168">
        <f>IF(B81:B81&lt;&gt;0,A80+1,A80)</f>
      </c>
      <c r="B81" s="163">
        <f>'KC'!A$10</f>
        <v>0</v>
      </c>
      <c r="C81" t="s" s="32">
        <v>25</v>
      </c>
      <c r="D81" s="163">
        <f>'KC'!C$10</f>
        <v>6</v>
      </c>
      <c r="E81" s="42">
        <f>'KC'!I$10</f>
        <v>0</v>
      </c>
      <c r="F81" s="42">
        <f>'KC'!J$10</f>
        <v>0</v>
      </c>
      <c r="G81" s="42">
        <f>'KC'!K$10</f>
        <v>0</v>
      </c>
      <c r="H81" s="42">
        <f>'KC'!L$10</f>
        <v>0</v>
      </c>
      <c r="I81" s="42">
        <f>'KC'!M$10</f>
        <v>0</v>
      </c>
      <c r="J81" s="42">
        <f>'KC'!N$10</f>
        <v>0</v>
      </c>
      <c r="K81" s="42">
        <f>'KC'!O$10</f>
        <v>0</v>
      </c>
      <c r="L81" s="42">
        <f>(F81/10)+(G81*6)+(J81/10)+(K81*6)</f>
        <v>0</v>
      </c>
      <c r="M81" s="42">
        <f>L81+(I81*0.5)</f>
        <v>0</v>
      </c>
      <c r="N81" s="42">
        <f>L81+I81</f>
        <v>0</v>
      </c>
      <c r="O81" s="178">
        <f>(E81:E81*#REF!)+(F81:F81*#REF!)+(G81:G81*#REF!)+(H81:H81*#REF!)+(I81:I81*#REF!)+(J81:J81*#REF!)+(K81:K81*#REF!)</f>
      </c>
      <c r="P81" s="179">
        <v>0</v>
      </c>
      <c r="Q81" s="180"/>
    </row>
    <row r="82" ht="13.75" customHeight="1">
      <c r="A82" s="168">
        <f>IF(B82:B82&lt;&gt;0,A81+1,A81)</f>
      </c>
      <c r="B82" t="s" s="32">
        <f>'LAC'!A$6</f>
        <v>175</v>
      </c>
      <c r="C82" t="s" s="32">
        <v>127</v>
      </c>
      <c r="D82" s="163">
        <f>'LAC'!C$6</f>
        <v>5</v>
      </c>
      <c r="E82" s="42">
        <f>'LAC'!I$6</f>
        <v>212.78681788</v>
      </c>
      <c r="F82" s="42">
        <f>'LAC'!J$6</f>
        <v>900.128999065636</v>
      </c>
      <c r="G82" s="42">
        <f>'LAC'!K$6</f>
        <v>8.426357988048</v>
      </c>
      <c r="H82" s="42">
        <f>'LAC'!L$6</f>
        <v>16.7508558</v>
      </c>
      <c r="I82" s="42">
        <f>'LAC'!M$6</f>
        <v>13.2164252262</v>
      </c>
      <c r="J82" s="42">
        <f>'LAC'!N$6</f>
        <v>94.893933124116</v>
      </c>
      <c r="K82" s="42">
        <f>'LAC'!O$6</f>
        <v>0.416802177898133</v>
      </c>
      <c r="L82" s="42">
        <f>(F82/10)+(G82*6)+(J82/10)+(K82*6)</f>
        <v>152.561254214652</v>
      </c>
      <c r="M82" s="42">
        <f>L82+(I82*0.5)</f>
        <v>159.169466827752</v>
      </c>
      <c r="N82" s="42">
        <f>L82+I82</f>
        <v>165.777679440852</v>
      </c>
      <c r="O82" s="178">
        <f>(E82:E82*#REF!)+(F82:F82*#REF!)+(G82:G82*#REF!)+(H82:H82*#REF!)+(I82:I82*#REF!)+(J82:J82*#REF!)+(K82:K82*#REF!)</f>
      </c>
      <c r="P82" s="179">
        <v>40.5773363710806</v>
      </c>
      <c r="Q82" s="180"/>
    </row>
    <row r="83" ht="13.75" customHeight="1">
      <c r="A83" s="168">
        <f>IF(B83:B83&lt;&gt;0,A82+1,A82)</f>
      </c>
      <c r="B83" t="s" s="32">
        <f>'LAC'!A$7</f>
        <v>213</v>
      </c>
      <c r="C83" t="s" s="32">
        <v>127</v>
      </c>
      <c r="D83" s="163">
        <f>'LAC'!C$8</f>
        <v>5</v>
      </c>
      <c r="E83" s="42">
        <f>'LAC'!I$7</f>
        <v>154.53522294</v>
      </c>
      <c r="F83" s="42">
        <f>'LAC'!J$7</f>
        <v>696.492269567338</v>
      </c>
      <c r="G83" s="42">
        <f>'LAC'!K$7</f>
        <v>5.254197579960</v>
      </c>
      <c r="H83" s="42">
        <f>'LAC'!L$7</f>
        <v>35.17679718</v>
      </c>
      <c r="I83" s="42">
        <f>'LAC'!M$7</f>
        <v>25.5031779555</v>
      </c>
      <c r="J83" s="42">
        <f>'LAC'!N$7</f>
        <v>188.826462204282</v>
      </c>
      <c r="K83" s="42">
        <f>'LAC'!O$7</f>
        <v>1.36829109975146</v>
      </c>
      <c r="L83" s="42">
        <f>(F83/10)+(G83*6)+(J83/10)+(K83*6)</f>
        <v>128.266805255431</v>
      </c>
      <c r="M83" s="42">
        <f>L83+(I83*0.5)</f>
        <v>141.018394233181</v>
      </c>
      <c r="N83" s="42">
        <f>L83+I83</f>
        <v>153.769983210931</v>
      </c>
      <c r="O83" s="178">
        <f>(E83:E83*#REF!)+(F83:F83*#REF!)+(G83:G83*#REF!)+(H83:H83*#REF!)+(I83:I83*#REF!)+(J83:J83*#REF!)+(K83:K83*#REF!)</f>
      </c>
      <c r="P83" s="179">
        <v>0</v>
      </c>
      <c r="Q83" s="180"/>
    </row>
    <row r="84" ht="13.75" customHeight="1">
      <c r="A84" s="168">
        <f>IF(B84:B84&lt;&gt;0,A83+1,A83)</f>
      </c>
      <c r="B84" t="s" s="32">
        <f>'LAC'!A$8</f>
        <v>286</v>
      </c>
      <c r="C84" t="s" s="32">
        <v>127</v>
      </c>
      <c r="D84" s="163">
        <f>'LAC'!C$7</f>
        <v>5</v>
      </c>
      <c r="E84" s="42">
        <f>'LAC'!I$8</f>
        <v>17.81247118</v>
      </c>
      <c r="F84" s="42">
        <f>'LAC'!J$8</f>
        <v>76.1402389215379</v>
      </c>
      <c r="G84" s="42">
        <f>'LAC'!K$8</f>
        <v>0.5343741354</v>
      </c>
      <c r="H84" s="42">
        <f>'LAC'!L$8</f>
        <v>11.72559906</v>
      </c>
      <c r="I84" s="42">
        <f>'LAC'!M$8</f>
        <v>8.583138511920</v>
      </c>
      <c r="J84" s="42">
        <f>'LAC'!N$8</f>
        <v>61.1916094594999</v>
      </c>
      <c r="K84" s="42">
        <f>'LAC'!O$8</f>
        <v>0.27332862039214</v>
      </c>
      <c r="L84" s="42">
        <f>(F84/10)+(G84*6)+(J84/10)+(K84*6)</f>
        <v>18.5794013728566</v>
      </c>
      <c r="M84" s="42">
        <f>L84+(I84*0.5)</f>
        <v>22.8709706288166</v>
      </c>
      <c r="N84" s="42">
        <f>L84+I84</f>
        <v>27.1625398847766</v>
      </c>
      <c r="O84" s="178">
        <f>(E84:E84*#REF!)+(F84:F84*#REF!)+(G84:G84*#REF!)+(H84:H84*#REF!)+(I84:I84*#REF!)+(J84:J84*#REF!)+(K84:K84*#REF!)</f>
      </c>
      <c r="P84" s="179">
        <v>0</v>
      </c>
      <c r="Q84" s="180"/>
    </row>
    <row r="85" ht="13.75" customHeight="1">
      <c r="A85" s="168">
        <f>IF(B85:B85&lt;&gt;0,A84+1,A84)</f>
      </c>
      <c r="B85" t="s" s="32">
        <f>'LAC'!A$9</f>
        <v>439</v>
      </c>
      <c r="C85" t="s" s="32">
        <v>127</v>
      </c>
      <c r="D85" s="163">
        <f>'LAC'!C$9</f>
        <v>5</v>
      </c>
      <c r="E85" s="42">
        <f>'LAC'!I$9</f>
        <v>38.5134512</v>
      </c>
      <c r="F85" s="42">
        <f>'LAC'!J$9</f>
        <v>154.438939312</v>
      </c>
      <c r="G85" s="42">
        <f>'LAC'!K$9</f>
        <v>1.155403536</v>
      </c>
      <c r="H85" s="42">
        <f>'LAC'!L$9</f>
        <v>7.25870418</v>
      </c>
      <c r="I85" s="42">
        <f>'LAC'!M$9</f>
        <v>5.219008305420</v>
      </c>
      <c r="J85" s="42">
        <f>'LAC'!N$9</f>
        <v>36.6374383040484</v>
      </c>
      <c r="K85" s="42">
        <f>'LAC'!O$9</f>
        <v>0.1565702491626</v>
      </c>
      <c r="L85" s="42">
        <f>(F85/10)+(G85*6)+(J85/10)+(K85*6)</f>
        <v>26.9794804725804</v>
      </c>
      <c r="M85" s="42">
        <f>L85+(I85*0.5)</f>
        <v>29.5889846252904</v>
      </c>
      <c r="N85" s="42">
        <f>L85+I85</f>
        <v>32.1984887780004</v>
      </c>
      <c r="O85" s="178">
        <f>(E85:E85*#REF!)+(F85:F85*#REF!)+(G85:G85*#REF!)+(H85:H85*#REF!)+(I85:I85*#REF!)+(J85:J85*#REF!)+(K85:K85*#REF!)</f>
      </c>
      <c r="P85" s="179">
        <v>0</v>
      </c>
      <c r="Q85" s="180"/>
    </row>
    <row r="86" ht="13.75" customHeight="1">
      <c r="A86" s="168">
        <f>IF(B86:B86&lt;&gt;0,A85+1,A85)</f>
      </c>
      <c r="B86" s="163">
        <f>'LAC'!A$10</f>
        <v>0</v>
      </c>
      <c r="C86" t="s" s="32">
        <v>127</v>
      </c>
      <c r="D86" s="163">
        <f>'LAC'!C$10</f>
        <v>5</v>
      </c>
      <c r="E86" s="42">
        <f>'LAC'!I$10</f>
        <v>0</v>
      </c>
      <c r="F86" s="42">
        <f>'LAC'!J$10</f>
        <v>0</v>
      </c>
      <c r="G86" s="42">
        <f>'LAC'!K$10</f>
        <v>0</v>
      </c>
      <c r="H86" s="42">
        <f>'LAC'!L$10</f>
        <v>0</v>
      </c>
      <c r="I86" s="42">
        <f>'LAC'!M$10</f>
        <v>0</v>
      </c>
      <c r="J86" s="42">
        <f>'LAC'!N$10</f>
        <v>0</v>
      </c>
      <c r="K86" s="42">
        <f>'LAC'!O$10</f>
        <v>0</v>
      </c>
      <c r="L86" s="42">
        <f>(F86/10)+(G86*6)+(J86/10)+(K86*6)</f>
        <v>0</v>
      </c>
      <c r="M86" s="42">
        <f>L86+(I86*0.5)</f>
        <v>0</v>
      </c>
      <c r="N86" s="42">
        <f>L86+I86</f>
        <v>0</v>
      </c>
      <c r="O86" s="178">
        <f>(E86:E86*#REF!)+(F86:F86*#REF!)+(G86:G86*#REF!)+(H86:H86*#REF!)+(I86:I86*#REF!)+(J86:J86*#REF!)+(K86:K86*#REF!)</f>
      </c>
      <c r="P86" s="179">
        <v>0</v>
      </c>
      <c r="Q86" s="180"/>
    </row>
    <row r="87" ht="13.75" customHeight="1">
      <c r="A87" s="168">
        <f>IF(B87:B87&lt;&gt;0,A86+1,A86)</f>
      </c>
      <c r="B87" t="s" s="32">
        <f>'LAR'!A$6</f>
        <v>75</v>
      </c>
      <c r="C87" t="s" s="32">
        <v>56</v>
      </c>
      <c r="D87" s="163">
        <f>'LAR'!C$6</f>
        <v>6</v>
      </c>
      <c r="E87" s="42">
        <f>'LAR'!I$6</f>
        <v>220.34402124</v>
      </c>
      <c r="F87" s="42">
        <f>'LAR'!J$6</f>
        <v>1002.565296642</v>
      </c>
      <c r="G87" s="42">
        <f>'LAR'!K$6</f>
        <v>9.739205738808</v>
      </c>
      <c r="H87" s="42">
        <f>'LAR'!L$6</f>
        <v>50.71685808</v>
      </c>
      <c r="I87" s="42">
        <f>'LAR'!M$6</f>
        <v>36.110402952960</v>
      </c>
      <c r="J87" s="42">
        <f>'LAR'!N$6</f>
        <v>264.238759234414</v>
      </c>
      <c r="K87" s="42">
        <f>'LAR'!O$6</f>
        <v>1.87774095355392</v>
      </c>
      <c r="L87" s="42">
        <f>(F87/10)+(G87*6)+(J87/10)+(K87*6)</f>
        <v>196.382085741813</v>
      </c>
      <c r="M87" s="42">
        <f>L87+(I87*0.5)</f>
        <v>214.437287218293</v>
      </c>
      <c r="N87" s="42">
        <f>L87+I87</f>
        <v>232.492488694773</v>
      </c>
      <c r="O87" s="178">
        <f>(E87:E87*#REF!)+(F87:F87*#REF!)+(G87:G87*#REF!)+(H87:H87*#REF!)+(I87:I87*#REF!)+(J87:J87*#REF!)+(K87:K87*#REF!)</f>
      </c>
      <c r="P87" s="179">
        <v>36.4407295703896</v>
      </c>
      <c r="Q87" s="180"/>
    </row>
    <row r="88" ht="13.75" customHeight="1">
      <c r="A88" s="168">
        <f>IF(B88:B88&lt;&gt;0,A87+1,A87)</f>
      </c>
      <c r="B88" t="s" s="32">
        <f>'LAR'!A$7</f>
        <v>195</v>
      </c>
      <c r="C88" t="s" s="32">
        <v>56</v>
      </c>
      <c r="D88" s="163">
        <f>'LAR'!C$8</f>
        <v>6</v>
      </c>
      <c r="E88" s="42">
        <f>'LAR'!I$7</f>
        <v>150.40691316</v>
      </c>
      <c r="F88" s="42">
        <f>'LAR'!J$7</f>
        <v>646.590739592699</v>
      </c>
      <c r="G88" s="42">
        <f>'LAR'!K$7</f>
        <v>6.166683439560</v>
      </c>
      <c r="H88" s="42">
        <f>'LAR'!L$7</f>
        <v>18.1131636</v>
      </c>
      <c r="I88" s="42">
        <f>'LAR'!M$7</f>
        <v>12.5705355384</v>
      </c>
      <c r="J88" s="42">
        <f>'LAR'!N$7</f>
        <v>95.7485267669048</v>
      </c>
      <c r="K88" s="42">
        <f>'LAR'!O$7</f>
        <v>0.446767495130127</v>
      </c>
      <c r="L88" s="42">
        <f>(F88/10)+(G88*6)+(J88/10)+(K88*6)</f>
        <v>113.914632244101</v>
      </c>
      <c r="M88" s="42">
        <f>L88+(I88*0.5)</f>
        <v>120.199900013301</v>
      </c>
      <c r="N88" s="42">
        <f>L88+I88</f>
        <v>126.485167782501</v>
      </c>
      <c r="O88" s="178">
        <f>(E88:E88*#REF!)+(F88:F88*#REF!)+(G88:G88*#REF!)+(H88:H88*#REF!)+(I88:I88*#REF!)+(J88:J88*#REF!)+(K88:K88*#REF!)</f>
      </c>
      <c r="P88" s="179">
        <v>0</v>
      </c>
      <c r="Q88" s="180"/>
    </row>
    <row r="89" ht="13.75" customHeight="1">
      <c r="A89" s="168">
        <f>IF(B89:B89&lt;&gt;0,A88+1,A88)</f>
      </c>
      <c r="B89" t="s" s="32">
        <f>'LAR'!A$8</f>
        <v>316</v>
      </c>
      <c r="C89" t="s" s="32">
        <v>56</v>
      </c>
      <c r="D89" s="163">
        <f>'LAR'!C$7</f>
        <v>6</v>
      </c>
      <c r="E89" s="42">
        <f>'LAR'!I$8</f>
        <v>12.6392364</v>
      </c>
      <c r="F89" s="42">
        <f>'LAR'!J$8</f>
        <v>52.0687197525586</v>
      </c>
      <c r="G89" s="42">
        <f>'LAR'!K$8</f>
        <v>0.4802909832</v>
      </c>
      <c r="H89" s="42">
        <f>'LAR'!L$8</f>
        <v>6.0377212</v>
      </c>
      <c r="I89" s="42">
        <f>'LAR'!M$8</f>
        <v>4.2626311672</v>
      </c>
      <c r="J89" s="42">
        <f>'LAR'!N$8</f>
        <v>28.3901175529267</v>
      </c>
      <c r="K89" s="42">
        <f>'LAR'!O$8</f>
        <v>0.159204495533782</v>
      </c>
      <c r="L89" s="42">
        <f>(F89/10)+(G89*6)+(J89/10)+(K89*6)</f>
        <v>11.8828566029512</v>
      </c>
      <c r="M89" s="42">
        <f>L89+(I89*0.5)</f>
        <v>14.0141721865512</v>
      </c>
      <c r="N89" s="42">
        <f>L89+I89</f>
        <v>16.1454877701512</v>
      </c>
      <c r="O89" s="178">
        <f>(E89:E89*#REF!)+(F89:F89*#REF!)+(G89:G89*#REF!)+(H89:H89*#REF!)+(I89:I89*#REF!)+(J89:J89*#REF!)+(K89:K89*#REF!)</f>
      </c>
      <c r="P89" s="179">
        <v>0</v>
      </c>
      <c r="Q89" s="180"/>
    </row>
    <row r="90" ht="13.75" customHeight="1">
      <c r="A90" s="168">
        <f>IF(B90:B90&lt;&gt;0,A89+1,A89)</f>
      </c>
      <c r="B90" s="163">
        <f>'LAR'!A$9</f>
        <v>0</v>
      </c>
      <c r="C90" t="s" s="32">
        <v>56</v>
      </c>
      <c r="D90" s="163">
        <f>'LAR'!C$9</f>
        <v>6</v>
      </c>
      <c r="E90" s="42">
        <f>'LAR'!I$9</f>
        <v>0</v>
      </c>
      <c r="F90" s="42">
        <f>'LAR'!J$9</f>
        <v>0</v>
      </c>
      <c r="G90" s="42">
        <f>'LAR'!K$9</f>
        <v>0</v>
      </c>
      <c r="H90" s="42">
        <f>'LAR'!L$9</f>
        <v>0</v>
      </c>
      <c r="I90" s="42">
        <f>'LAR'!M$9</f>
        <v>0</v>
      </c>
      <c r="J90" s="42">
        <f>'LAR'!N$9</f>
        <v>0</v>
      </c>
      <c r="K90" s="42">
        <f>'LAR'!O$9</f>
        <v>0</v>
      </c>
      <c r="L90" s="42">
        <f>(F90/10)+(G90*6)+(J90/10)+(K90*6)</f>
        <v>0</v>
      </c>
      <c r="M90" s="42">
        <f>L90+(I90*0.5)</f>
        <v>0</v>
      </c>
      <c r="N90" s="42">
        <f>L90+I90</f>
        <v>0</v>
      </c>
      <c r="O90" s="178">
        <f>(E90:E90*#REF!)+(F90:F90*#REF!)+(G90:G90*#REF!)+(H90:H90*#REF!)+(I90:I90*#REF!)+(J90:J90*#REF!)+(K90:K90*#REF!)</f>
      </c>
      <c r="P90" s="179">
        <v>0</v>
      </c>
      <c r="Q90" s="180"/>
    </row>
    <row r="91" ht="13.75" customHeight="1">
      <c r="A91" s="168">
        <f>IF(B91:B91&lt;&gt;0,A90+1,A90)</f>
      </c>
      <c r="B91" s="163">
        <f>'LAR'!A$10</f>
        <v>0</v>
      </c>
      <c r="C91" t="s" s="32">
        <v>56</v>
      </c>
      <c r="D91" s="163">
        <f>'LAR'!C$10</f>
        <v>6</v>
      </c>
      <c r="E91" s="42">
        <f>'LAR'!I$10</f>
        <v>0</v>
      </c>
      <c r="F91" s="42">
        <f>'LAR'!J$10</f>
        <v>0</v>
      </c>
      <c r="G91" s="42">
        <f>'LAR'!K$10</f>
        <v>0</v>
      </c>
      <c r="H91" s="42">
        <f>'LAR'!L$10</f>
        <v>0</v>
      </c>
      <c r="I91" s="42">
        <f>'LAR'!M$10</f>
        <v>0</v>
      </c>
      <c r="J91" s="42">
        <f>'LAR'!N$10</f>
        <v>0</v>
      </c>
      <c r="K91" s="42">
        <f>'LAR'!O$10</f>
        <v>0</v>
      </c>
      <c r="L91" s="42">
        <f>(F91/10)+(G91*6)+(J91/10)+(K91*6)</f>
        <v>0</v>
      </c>
      <c r="M91" s="42">
        <f>L91+(I91*0.5)</f>
        <v>0</v>
      </c>
      <c r="N91" s="42">
        <f>L91+I91</f>
        <v>0</v>
      </c>
      <c r="O91" s="178">
        <f>(E91:E91*#REF!)+(F91:F91*#REF!)+(G91:G91*#REF!)+(H91:H91*#REF!)+(I91:I91*#REF!)+(J91:J91*#REF!)+(K91:K91*#REF!)</f>
      </c>
      <c r="P91" s="179">
        <v>0</v>
      </c>
      <c r="Q91" s="180"/>
    </row>
    <row r="92" ht="13.75" customHeight="1">
      <c r="A92" s="168">
        <f>IF(B92:B92&lt;&gt;0,A91+1,A91)</f>
      </c>
      <c r="B92" t="s" s="32">
        <f>'LV'!A$6</f>
        <v>128</v>
      </c>
      <c r="C92" t="s" s="32">
        <v>82</v>
      </c>
      <c r="D92" s="163">
        <f>'LV'!C$6</f>
        <v>10</v>
      </c>
      <c r="E92" s="42">
        <f>'LV'!I$6</f>
        <v>253.134</v>
      </c>
      <c r="F92" s="42">
        <f>'LV'!J$6</f>
        <v>1088.4762</v>
      </c>
      <c r="G92" s="42">
        <f>'LV'!K$6</f>
        <v>8.100288000000001</v>
      </c>
      <c r="H92" s="42">
        <f>'LV'!L$6</f>
        <v>34.9566</v>
      </c>
      <c r="I92" s="42">
        <f>'LV'!M$6</f>
        <v>25.518318</v>
      </c>
      <c r="J92" s="42">
        <f>'LV'!N$6</f>
        <v>182.454742918714</v>
      </c>
      <c r="K92" s="42">
        <f>'LV'!O$6</f>
        <v>0.629916351528218</v>
      </c>
      <c r="L92" s="42">
        <f>(F92/10)+(G92*6)+(J92/10)+(K92*6)</f>
        <v>179.474320401041</v>
      </c>
      <c r="M92" s="42">
        <f>L92+(I92*0.5)</f>
        <v>192.233479401041</v>
      </c>
      <c r="N92" s="42">
        <f>L92+I92</f>
        <v>204.992638401041</v>
      </c>
      <c r="O92" s="178">
        <f>(E92:E92*#REF!)+(F92:F92*#REF!)+(G92:G92*#REF!)+(H92:H92*#REF!)+(I92:I92*#REF!)+(J92:J92*#REF!)+(K92:K92*#REF!)</f>
      </c>
      <c r="P92" s="179">
        <v>26.712974459124</v>
      </c>
      <c r="Q92" s="180"/>
    </row>
    <row r="93" ht="13.75" customHeight="1">
      <c r="A93" s="168">
        <f>IF(B93:B93&lt;&gt;0,A92+1,A92)</f>
      </c>
      <c r="B93" t="s" s="32">
        <f>'LV'!A$7</f>
        <v>258</v>
      </c>
      <c r="C93" t="s" s="32">
        <v>82</v>
      </c>
      <c r="D93" s="163">
        <f>'LV'!C$8</f>
        <v>10</v>
      </c>
      <c r="E93" s="42">
        <f>'LV'!I$7</f>
        <v>97.0347</v>
      </c>
      <c r="F93" s="42">
        <f>'LV'!J$7</f>
        <v>384.912434660482</v>
      </c>
      <c r="G93" s="42">
        <f>'LV'!K$7</f>
        <v>2.6199369</v>
      </c>
      <c r="H93" s="42">
        <f>'LV'!L$7</f>
        <v>29.1305</v>
      </c>
      <c r="I93" s="42">
        <f>'LV'!M$7</f>
        <v>20.449611</v>
      </c>
      <c r="J93" s="42">
        <f>'LV'!N$7</f>
        <v>142.842754705734</v>
      </c>
      <c r="K93" s="42">
        <f>'LV'!O$7</f>
        <v>0.907272120574437</v>
      </c>
      <c r="L93" s="42">
        <f>(F93/10)+(G93*6)+(J93/10)+(K93*6)</f>
        <v>73.9387730600682</v>
      </c>
      <c r="M93" s="42">
        <f>L93+(I93*0.5)</f>
        <v>84.1635785600682</v>
      </c>
      <c r="N93" s="42">
        <f>L93+I93</f>
        <v>94.3883840600682</v>
      </c>
      <c r="O93" s="178">
        <f>(E93:E93*#REF!)+(F93:F93*#REF!)+(G93:G93*#REF!)+(H93:H93*#REF!)+(I93:I93*#REF!)+(J93:J93*#REF!)+(K93:K93*#REF!)</f>
      </c>
      <c r="P93" s="179">
        <v>10.0123534428843</v>
      </c>
      <c r="Q93" s="180"/>
    </row>
    <row r="94" ht="13.75" customHeight="1">
      <c r="A94" s="168">
        <f>IF(B94:B94&lt;&gt;0,A93+1,A93)</f>
      </c>
      <c r="B94" t="s" s="32">
        <f>'LV'!A$8</f>
        <v>276</v>
      </c>
      <c r="C94" t="s" s="32">
        <v>82</v>
      </c>
      <c r="D94" s="163">
        <f>'LV'!C$7</f>
        <v>10</v>
      </c>
      <c r="E94" s="42">
        <f>'LV'!I$8</f>
        <v>46.4079</v>
      </c>
      <c r="F94" s="42">
        <f>'LV'!J$8</f>
        <v>198.692065066047</v>
      </c>
      <c r="G94" s="42">
        <f>'LV'!K$8</f>
        <v>1.4850528</v>
      </c>
      <c r="H94" s="42">
        <f>'LV'!L$8</f>
        <v>23.3044</v>
      </c>
      <c r="I94" s="42">
        <f>'LV'!M$8</f>
        <v>17.1054296</v>
      </c>
      <c r="J94" s="42">
        <f>'LV'!N$8</f>
        <v>132.313251089103</v>
      </c>
      <c r="K94" s="42">
        <f>'LV'!O$8</f>
        <v>0.480730233179471</v>
      </c>
      <c r="L94" s="42">
        <f>(F94/10)+(G94*6)+(J94/10)+(K94*6)</f>
        <v>44.8952298145918</v>
      </c>
      <c r="M94" s="42">
        <f>L94+(I94*0.5)</f>
        <v>53.4479446145918</v>
      </c>
      <c r="N94" s="42">
        <f>L94+I94</f>
        <v>62.0006594145918</v>
      </c>
      <c r="O94" s="178">
        <f>(E94:E94*#REF!)+(F94:F94*#REF!)+(G94:G94*#REF!)+(H94:H94*#REF!)+(I94:I94*#REF!)+(J94:J94*#REF!)+(K94:K94*#REF!)</f>
      </c>
      <c r="P94" s="179">
        <v>0</v>
      </c>
      <c r="Q94" s="180"/>
    </row>
    <row r="95" ht="13.75" customHeight="1">
      <c r="A95" s="168">
        <f>IF(B95:B95&lt;&gt;0,A94+1,A94)</f>
      </c>
      <c r="B95" s="163">
        <f>'LV'!A$9</f>
        <v>0</v>
      </c>
      <c r="C95" t="s" s="32">
        <v>82</v>
      </c>
      <c r="D95" s="163">
        <f>'LV'!C$9</f>
        <v>10</v>
      </c>
      <c r="E95" s="42">
        <f>'LV'!I$9</f>
        <v>0</v>
      </c>
      <c r="F95" s="42">
        <f>'LV'!J$9</f>
        <v>0</v>
      </c>
      <c r="G95" s="42">
        <f>'LV'!K$9</f>
        <v>0</v>
      </c>
      <c r="H95" s="42">
        <f>'LV'!L$9</f>
        <v>0</v>
      </c>
      <c r="I95" s="42">
        <f>'LV'!M$9</f>
        <v>0</v>
      </c>
      <c r="J95" s="42">
        <f>'LV'!N$9</f>
        <v>0</v>
      </c>
      <c r="K95" s="42">
        <f>'LV'!O$9</f>
        <v>0</v>
      </c>
      <c r="L95" s="42">
        <f>(F95/10)+(G95*6)+(J95/10)+(K95*6)</f>
        <v>0</v>
      </c>
      <c r="M95" s="42">
        <f>L95+(I95*0.5)</f>
        <v>0</v>
      </c>
      <c r="N95" s="42">
        <f>L95+I95</f>
        <v>0</v>
      </c>
      <c r="O95" s="178">
        <f>(E95:E95*#REF!)+(F95:F95*#REF!)+(G95:G95*#REF!)+(H95:H95*#REF!)+(I95:I95*#REF!)+(J95:J95*#REF!)+(K95:K95*#REF!)</f>
      </c>
      <c r="P95" s="179">
        <v>0</v>
      </c>
      <c r="Q95" s="180"/>
    </row>
    <row r="96" ht="13.75" customHeight="1">
      <c r="A96" s="168">
        <f>IF(B96:B96&lt;&gt;0,A95+1,A95)</f>
      </c>
      <c r="B96" s="163">
        <f>'LV'!A$10</f>
        <v>0</v>
      </c>
      <c r="C96" t="s" s="32">
        <v>82</v>
      </c>
      <c r="D96" s="163">
        <f>'LV'!C$10</f>
        <v>10</v>
      </c>
      <c r="E96" s="42">
        <f>'LV'!I$10</f>
        <v>0</v>
      </c>
      <c r="F96" s="42">
        <f>'LV'!J$10</f>
        <v>0</v>
      </c>
      <c r="G96" s="42">
        <f>'LV'!K$10</f>
        <v>0</v>
      </c>
      <c r="H96" s="42">
        <f>'LV'!L$10</f>
        <v>0</v>
      </c>
      <c r="I96" s="42">
        <f>'LV'!M$10</f>
        <v>0</v>
      </c>
      <c r="J96" s="42">
        <f>'LV'!N$10</f>
        <v>0</v>
      </c>
      <c r="K96" s="42">
        <f>'LV'!O$10</f>
        <v>0</v>
      </c>
      <c r="L96" s="42">
        <f>(F96/10)+(G96*6)+(J96/10)+(K96*6)</f>
        <v>0</v>
      </c>
      <c r="M96" s="42">
        <f>L96+(I96*0.5)</f>
        <v>0</v>
      </c>
      <c r="N96" s="42">
        <f>L96+I96</f>
        <v>0</v>
      </c>
      <c r="O96" s="178">
        <f>(E96:E96*#REF!)+(F96:F96*#REF!)+(G96:G96*#REF!)+(H96:H96*#REF!)+(I96:I96*#REF!)+(J96:J96*#REF!)+(K96:K96*#REF!)</f>
      </c>
      <c r="P96" s="179">
        <v>0</v>
      </c>
      <c r="Q96" s="180"/>
    </row>
    <row r="97" ht="13.75" customHeight="1">
      <c r="A97" s="168">
        <f>IF(B97:B97&lt;&gt;0,A96+1,A96)</f>
      </c>
      <c r="B97" t="s" s="32">
        <f>'MIA'!A$6</f>
        <v>132</v>
      </c>
      <c r="C97" t="s" s="32">
        <v>31</v>
      </c>
      <c r="D97" s="163">
        <f>'MIA'!C$6</f>
        <v>6</v>
      </c>
      <c r="E97" s="42">
        <f>'MIA'!I$6</f>
        <v>175.18172672</v>
      </c>
      <c r="F97" s="42">
        <f>'MIA'!J$6</f>
        <v>827.888363838387</v>
      </c>
      <c r="G97" s="42">
        <f>'MIA'!K$6</f>
        <v>9.827694868991999</v>
      </c>
      <c r="H97" s="42">
        <f>'MIA'!L$6</f>
        <v>23.4532032</v>
      </c>
      <c r="I97" s="42">
        <f>'MIA'!M$6</f>
        <v>17.5429959936</v>
      </c>
      <c r="J97" s="42">
        <f>'MIA'!N$6</f>
        <v>123.109842222577</v>
      </c>
      <c r="K97" s="42">
        <f>'MIA'!O$6</f>
        <v>1.06662559453751</v>
      </c>
      <c r="L97" s="42">
        <f>(F97/10)+(G97*6)+(J97/10)+(K97*6)</f>
        <v>160.465743387273</v>
      </c>
      <c r="M97" s="42">
        <f>L97+(I97*0.5)</f>
        <v>169.237241384073</v>
      </c>
      <c r="N97" s="42">
        <f>L97+I97</f>
        <v>178.008739380873</v>
      </c>
      <c r="O97" s="178">
        <f>(E97:E97*#REF!)+(F97:F97*#REF!)+(G97:G97*#REF!)+(H97:H97*#REF!)+(I97:I97*#REF!)+(J97:J97*#REF!)+(K97:K97*#REF!)</f>
      </c>
      <c r="P97" s="179">
        <v>21.9623553578538</v>
      </c>
      <c r="Q97" s="180"/>
    </row>
    <row r="98" ht="13.75" customHeight="1">
      <c r="A98" s="168">
        <f>IF(B98:B98&lt;&gt;0,A97+1,A97)</f>
      </c>
      <c r="B98" t="s" s="32">
        <f>'MIA'!A$7</f>
        <v>79</v>
      </c>
      <c r="C98" t="s" s="32">
        <v>31</v>
      </c>
      <c r="D98" s="163">
        <f>'MIA'!C$8</f>
        <v>6</v>
      </c>
      <c r="E98" s="42">
        <f>'MIA'!I$7</f>
        <v>144.86181248</v>
      </c>
      <c r="F98" s="42">
        <f>'MIA'!J$7</f>
        <v>730.1035348992</v>
      </c>
      <c r="G98" s="42">
        <f>'MIA'!K$7</f>
        <v>7.243090624</v>
      </c>
      <c r="H98" s="42">
        <f>'MIA'!L$7</f>
        <v>73.29125999999999</v>
      </c>
      <c r="I98" s="42">
        <f>'MIA'!M$7</f>
        <v>53.5026198</v>
      </c>
      <c r="J98" s="42">
        <f>'MIA'!N$7</f>
        <v>422.6217051572</v>
      </c>
      <c r="K98" s="42">
        <f>'MIA'!O$7</f>
        <v>3.5846755266</v>
      </c>
      <c r="L98" s="42">
        <f>(F98/10)+(G98*6)+(J98/10)+(K98*6)</f>
        <v>180.239120909240</v>
      </c>
      <c r="M98" s="42">
        <f>L98+(I98*0.5)</f>
        <v>206.990430809240</v>
      </c>
      <c r="N98" s="42">
        <f>L98+I98</f>
        <v>233.741740709240</v>
      </c>
      <c r="O98" s="178">
        <f>(E98:E98*#REF!)+(F98:F98*#REF!)+(G98:G98*#REF!)+(H98:H98*#REF!)+(I98:I98*#REF!)+(J98:J98*#REF!)+(K98:K98*#REF!)</f>
      </c>
      <c r="P98" s="179">
        <v>0</v>
      </c>
      <c r="Q98" s="180"/>
    </row>
    <row r="99" ht="13.75" customHeight="1">
      <c r="A99" s="168">
        <f>IF(B99:B99&lt;&gt;0,A98+1,A98)</f>
      </c>
      <c r="B99" t="s" s="32">
        <f>'MIA'!A$8</f>
        <v>244</v>
      </c>
      <c r="C99" t="s" s="32">
        <v>31</v>
      </c>
      <c r="D99" s="163">
        <f>'MIA'!C$7</f>
        <v>6</v>
      </c>
      <c r="E99" s="42">
        <f>'MIA'!I$8</f>
        <v>51.79652016</v>
      </c>
      <c r="F99" s="42">
        <f>'MIA'!J$8</f>
        <v>242.492942265435</v>
      </c>
      <c r="G99" s="42">
        <f>'MIA'!K$8</f>
        <v>2.3857305637087</v>
      </c>
      <c r="H99" s="42">
        <f>'MIA'!L$8</f>
        <v>29.316504</v>
      </c>
      <c r="I99" s="42">
        <f>'MIA'!M$8</f>
        <v>21.459680928</v>
      </c>
      <c r="J99" s="42">
        <f>'MIA'!N$8</f>
        <v>180.373969314686</v>
      </c>
      <c r="K99" s="42">
        <f>'MIA'!O$8</f>
        <v>1.1729359641014</v>
      </c>
      <c r="L99" s="42">
        <f>(F99/10)+(G99*6)+(J99/10)+(K99*6)</f>
        <v>63.6386903248727</v>
      </c>
      <c r="M99" s="42">
        <f>L99+(I99*0.5)</f>
        <v>74.3685307888727</v>
      </c>
      <c r="N99" s="42">
        <f>L99+I99</f>
        <v>85.0983712528727</v>
      </c>
      <c r="O99" s="178">
        <f>(E99:E99*#REF!)+(F99:F99*#REF!)+(G99:G99*#REF!)+(H99:H99*#REF!)+(I99:I99*#REF!)+(J99:J99*#REF!)+(K99:K99*#REF!)</f>
      </c>
      <c r="P99" s="179">
        <v>0</v>
      </c>
      <c r="Q99" s="180"/>
    </row>
    <row r="100" ht="13.75" customHeight="1">
      <c r="A100" s="168">
        <f>IF(B100:B100&lt;&gt;0,A99+1,A99)</f>
      </c>
      <c r="B100" t="s" s="32">
        <f>'MIA'!A$9</f>
        <v>312</v>
      </c>
      <c r="C100" t="s" s="32">
        <v>31</v>
      </c>
      <c r="D100" s="163">
        <f>'MIA'!C$9</f>
        <v>6</v>
      </c>
      <c r="E100" s="42">
        <f>'MIA'!I$9</f>
        <v>7.15886864</v>
      </c>
      <c r="F100" s="42">
        <f>'MIA'!J$9</f>
        <v>34.6283689440291</v>
      </c>
      <c r="G100" s="42">
        <f>'MIA'!K$9</f>
        <v>0.2863547456</v>
      </c>
      <c r="H100" s="42">
        <f>'MIA'!L$9</f>
        <v>5.8633008</v>
      </c>
      <c r="I100" s="42">
        <f>'MIA'!M$9</f>
        <v>4.10431056</v>
      </c>
      <c r="J100" s="42">
        <f>'MIA'!N$9</f>
        <v>28.6922013561139</v>
      </c>
      <c r="K100" s="42">
        <f>'MIA'!O$9</f>
        <v>0.193823758834166</v>
      </c>
      <c r="L100" s="42">
        <f>(F100/10)+(G100*6)+(J100/10)+(K100*6)</f>
        <v>9.213128056619301</v>
      </c>
      <c r="M100" s="42">
        <f>L100+(I100*0.5)</f>
        <v>11.2652833366193</v>
      </c>
      <c r="N100" s="42">
        <f>L100+I100</f>
        <v>13.3174386166193</v>
      </c>
      <c r="O100" s="178">
        <f>(E100:E100*#REF!)+(F100:F100*#REF!)+(G100:G100*#REF!)+(H100:H100*#REF!)+(I100:I100*#REF!)+(J100:J100*#REF!)+(K100:K100*#REF!)</f>
      </c>
      <c r="P100" s="179">
        <v>0</v>
      </c>
      <c r="Q100" s="180"/>
    </row>
    <row r="101" ht="13.75" customHeight="1">
      <c r="A101" s="168">
        <f>IF(B101:B101&lt;&gt;0,A100+1,A100)</f>
      </c>
      <c r="B101" s="163">
        <f>'MIA'!A$10</f>
        <v>0</v>
      </c>
      <c r="C101" t="s" s="32">
        <v>31</v>
      </c>
      <c r="D101" s="163">
        <f>'MIA'!C$10</f>
        <v>6</v>
      </c>
      <c r="E101" s="42">
        <f>'MIA'!I$10</f>
        <v>0</v>
      </c>
      <c r="F101" s="42">
        <f>'MIA'!J$10</f>
        <v>0</v>
      </c>
      <c r="G101" s="42">
        <f>'MIA'!K$10</f>
        <v>0</v>
      </c>
      <c r="H101" s="42">
        <f>'MIA'!L$10</f>
        <v>0</v>
      </c>
      <c r="I101" s="42">
        <f>'MIA'!M$10</f>
        <v>0</v>
      </c>
      <c r="J101" s="42">
        <f>'MIA'!N$10</f>
        <v>0</v>
      </c>
      <c r="K101" s="42">
        <f>'MIA'!O$10</f>
        <v>0</v>
      </c>
      <c r="L101" s="42">
        <f>(F101/10)+(G101*6)+(J101/10)+(K101*6)</f>
        <v>0</v>
      </c>
      <c r="M101" s="42">
        <f>L101+(I101*0.5)</f>
        <v>0</v>
      </c>
      <c r="N101" s="42">
        <f>L101+I101</f>
        <v>0</v>
      </c>
      <c r="O101" s="178">
        <f>(E101:E101*#REF!)+(F101:F101*#REF!)+(G101:G101*#REF!)+(H101:H101*#REF!)+(I101:I101*#REF!)+(J101:J101*#REF!)+(K101:K101*#REF!)</f>
      </c>
      <c r="P101" s="179">
        <v>0</v>
      </c>
      <c r="Q101" s="180"/>
    </row>
    <row r="102" ht="13.75" customHeight="1">
      <c r="A102" s="168">
        <f>IF(B102:B102&lt;&gt;0,A101+1,A101)</f>
      </c>
      <c r="B102" t="s" s="32">
        <f>'MIN'!A$6</f>
        <v>104</v>
      </c>
      <c r="C102" t="s" s="32">
        <v>39</v>
      </c>
      <c r="D102" s="163">
        <f>'MIN'!C$6</f>
        <v>6</v>
      </c>
      <c r="E102" s="42">
        <f>'MIN'!I$6</f>
        <v>215.247984</v>
      </c>
      <c r="F102" s="42">
        <f>'MIN'!J$6</f>
        <v>973.655336973333</v>
      </c>
      <c r="G102" s="42">
        <f>'MIN'!K$6</f>
        <v>7.318431456</v>
      </c>
      <c r="H102" s="42">
        <f>'MIN'!L$6</f>
        <v>62.832504</v>
      </c>
      <c r="I102" s="42">
        <f>'MIN'!M$6</f>
        <v>46.056225432</v>
      </c>
      <c r="J102" s="42">
        <f>'MIN'!N$6</f>
        <v>352.153213188097</v>
      </c>
      <c r="K102" s="42">
        <f>'MIN'!O$6</f>
        <v>1.98189998200327</v>
      </c>
      <c r="L102" s="42">
        <f>(F102/10)+(G102*6)+(J102/10)+(K102*6)</f>
        <v>188.382843644163</v>
      </c>
      <c r="M102" s="42">
        <f>L102+(I102*0.5)</f>
        <v>211.410956360163</v>
      </c>
      <c r="N102" s="42">
        <f>L102+I102</f>
        <v>234.439069076163</v>
      </c>
      <c r="O102" s="178">
        <f>(E102:E102*#REF!)+(F102:F102*#REF!)+(G102:G102*#REF!)+(H102:H102*#REF!)+(I102:I102*#REF!)+(J102:J102*#REF!)+(K102:K102*#REF!)</f>
      </c>
      <c r="P102" s="179">
        <v>52.3190146095275</v>
      </c>
      <c r="Q102" s="180"/>
    </row>
    <row r="103" ht="13.75" customHeight="1">
      <c r="A103" s="168">
        <f>IF(B103:B103&lt;&gt;0,A102+1,A102)</f>
      </c>
      <c r="B103" t="s" s="32">
        <f>'MIN'!A$7</f>
        <v>242</v>
      </c>
      <c r="C103" t="s" s="32">
        <v>39</v>
      </c>
      <c r="D103" s="163">
        <f>'MIN'!C$8</f>
        <v>6</v>
      </c>
      <c r="E103" s="42">
        <f>'MIN'!I$7</f>
        <v>145.572336</v>
      </c>
      <c r="F103" s="42">
        <f>'MIN'!J$7</f>
        <v>627.072651856731</v>
      </c>
      <c r="G103" s="42">
        <f>'MIN'!K$7</f>
        <v>4.6292002848</v>
      </c>
      <c r="H103" s="42">
        <f>'MIN'!L$7</f>
        <v>26.750472</v>
      </c>
      <c r="I103" s="42">
        <f>'MIN'!M$7</f>
        <v>19.955852112</v>
      </c>
      <c r="J103" s="42">
        <f>'MIN'!N$7</f>
        <v>146.237903449061</v>
      </c>
      <c r="K103" s="42">
        <f>'MIN'!O$7</f>
        <v>0.618631415472</v>
      </c>
      <c r="L103" s="42">
        <f>(F103/10)+(G103*6)+(J103/10)+(K103*6)</f>
        <v>108.818045732211</v>
      </c>
      <c r="M103" s="42">
        <f>L103+(I103*0.5)</f>
        <v>118.795971788211</v>
      </c>
      <c r="N103" s="42">
        <f>L103+I103</f>
        <v>128.773897844211</v>
      </c>
      <c r="O103" s="178">
        <f>(E103:E103*#REF!)+(F103:F103*#REF!)+(G103:G103*#REF!)+(H103:H103*#REF!)+(I103:I103*#REF!)+(J103:J103*#REF!)+(K103:K103*#REF!)</f>
      </c>
      <c r="P103" s="179">
        <v>0</v>
      </c>
      <c r="Q103" s="180"/>
    </row>
    <row r="104" ht="13.75" customHeight="1">
      <c r="A104" s="168">
        <f>IF(B104:B104&lt;&gt;0,A103+1,A103)</f>
      </c>
      <c r="B104" s="163">
        <f>'MIN'!A$8</f>
        <v>0</v>
      </c>
      <c r="C104" t="s" s="32">
        <v>39</v>
      </c>
      <c r="D104" s="163">
        <f>'MIN'!C$7</f>
        <v>6</v>
      </c>
      <c r="E104" s="42">
        <f>'MIN'!I$8</f>
        <v>0</v>
      </c>
      <c r="F104" s="42">
        <f>'MIN'!J$8</f>
        <v>0</v>
      </c>
      <c r="G104" s="42">
        <f>'MIN'!K$8</f>
        <v>0</v>
      </c>
      <c r="H104" s="42">
        <f>'MIN'!L$8</f>
        <v>0</v>
      </c>
      <c r="I104" s="42">
        <f>'MIN'!M$8</f>
        <v>0</v>
      </c>
      <c r="J104" s="42">
        <f>'MIN'!N$8</f>
        <v>0</v>
      </c>
      <c r="K104" s="42">
        <f>'MIN'!O$8</f>
        <v>0</v>
      </c>
      <c r="L104" s="42">
        <f>(F104/10)+(G104*6)+(J104/10)+(K104*6)</f>
        <v>0</v>
      </c>
      <c r="M104" s="42">
        <f>L104+(I104*0.5)</f>
        <v>0</v>
      </c>
      <c r="N104" s="42">
        <f>L104+I104</f>
        <v>0</v>
      </c>
      <c r="O104" s="178">
        <f>(E104:E104*#REF!)+(F104:F104*#REF!)+(G104:G104*#REF!)+(H104:H104*#REF!)+(I104:I104*#REF!)+(J104:J104*#REF!)+(K104:K104*#REF!)</f>
      </c>
      <c r="P104" s="179">
        <v>0</v>
      </c>
      <c r="Q104" s="180"/>
    </row>
    <row r="105" ht="13.75" customHeight="1">
      <c r="A105" s="168">
        <f>IF(B105:B105&lt;&gt;0,A104+1,A104)</f>
      </c>
      <c r="B105" s="163">
        <f>'MIN'!A$9</f>
        <v>0</v>
      </c>
      <c r="C105" t="s" s="32">
        <v>39</v>
      </c>
      <c r="D105" s="163">
        <f>'MIN'!C$9</f>
        <v>6</v>
      </c>
      <c r="E105" s="42">
        <f>'MIN'!I$9</f>
        <v>0</v>
      </c>
      <c r="F105" s="42">
        <f>'MIN'!J$9</f>
        <v>0</v>
      </c>
      <c r="G105" s="42">
        <f>'MIN'!K$9</f>
        <v>0</v>
      </c>
      <c r="H105" s="42">
        <f>'MIN'!L$9</f>
        <v>0</v>
      </c>
      <c r="I105" s="42">
        <f>'MIN'!M$9</f>
        <v>0</v>
      </c>
      <c r="J105" s="42">
        <f>'MIN'!N$9</f>
        <v>0</v>
      </c>
      <c r="K105" s="42">
        <f>'MIN'!O$9</f>
        <v>0</v>
      </c>
      <c r="L105" s="42">
        <f>(F105/10)+(G105*6)+(J105/10)+(K105*6)</f>
        <v>0</v>
      </c>
      <c r="M105" s="42">
        <f>L105+(I105*0.5)</f>
        <v>0</v>
      </c>
      <c r="N105" s="42">
        <f>L105+I105</f>
        <v>0</v>
      </c>
      <c r="O105" s="178">
        <f>(E105:E105*#REF!)+(F105:F105*#REF!)+(G105:G105*#REF!)+(H105:H105*#REF!)+(I105:I105*#REF!)+(J105:J105*#REF!)+(K105:K105*#REF!)</f>
      </c>
      <c r="P105" s="179">
        <v>0</v>
      </c>
      <c r="Q105" s="180"/>
    </row>
    <row r="106" ht="13.75" customHeight="1">
      <c r="A106" s="168">
        <f>IF(B106:B106&lt;&gt;0,A105+1,A105)</f>
      </c>
      <c r="B106" s="163">
        <f>'MIN'!A$10</f>
        <v>0</v>
      </c>
      <c r="C106" t="s" s="32">
        <v>39</v>
      </c>
      <c r="D106" s="163">
        <f>'MIN'!C$10</f>
        <v>6</v>
      </c>
      <c r="E106" s="42">
        <f>'MIN'!I$10</f>
        <v>0</v>
      </c>
      <c r="F106" s="42">
        <f>'MIN'!J$10</f>
        <v>0</v>
      </c>
      <c r="G106" s="42">
        <f>'MIN'!K$10</f>
        <v>0</v>
      </c>
      <c r="H106" s="42">
        <f>'MIN'!L$10</f>
        <v>0</v>
      </c>
      <c r="I106" s="42">
        <f>'MIN'!M$10</f>
        <v>0</v>
      </c>
      <c r="J106" s="42">
        <f>'MIN'!N$10</f>
        <v>0</v>
      </c>
      <c r="K106" s="42">
        <f>'MIN'!O$10</f>
        <v>0</v>
      </c>
      <c r="L106" s="42">
        <f>(F106/10)+(G106*6)+(J106/10)+(K106*6)</f>
        <v>0</v>
      </c>
      <c r="M106" s="42">
        <f>L106+(I106*0.5)</f>
        <v>0</v>
      </c>
      <c r="N106" s="42">
        <f>L106+I106</f>
        <v>0</v>
      </c>
      <c r="O106" s="178">
        <f>(E106:E106*#REF!)+(F106:F106*#REF!)+(G106:G106*#REF!)+(H106:H106*#REF!)+(I106:I106*#REF!)+(J106:J106*#REF!)+(K106:K106*#REF!)</f>
      </c>
      <c r="P106" s="179">
        <v>0</v>
      </c>
      <c r="Q106" s="180"/>
    </row>
    <row r="107" ht="13.75" customHeight="1">
      <c r="A107" s="168">
        <f>IF(B107:B107&lt;&gt;0,A106+1,A106)</f>
      </c>
      <c r="B107" t="s" s="32">
        <f>'NE'!A$6</f>
        <v>122</v>
      </c>
      <c r="C107" t="s" s="32">
        <v>102</v>
      </c>
      <c r="D107" s="163">
        <f>'NE'!C$6</f>
        <v>14</v>
      </c>
      <c r="E107" s="42">
        <f>'NE'!I$6</f>
        <v>229.94415416</v>
      </c>
      <c r="F107" s="42">
        <f>'NE'!J$6</f>
        <v>996.6366347850091</v>
      </c>
      <c r="G107" s="42">
        <f>'NE'!K$6</f>
        <v>7.128268778960</v>
      </c>
      <c r="H107" s="42">
        <f>'NE'!L$6</f>
        <v>34.0129776</v>
      </c>
      <c r="I107" s="42">
        <f>'NE'!M$6</f>
        <v>24.829473648</v>
      </c>
      <c r="J107" s="42">
        <f>'NE'!N$6</f>
        <v>172.520571805130</v>
      </c>
      <c r="K107" s="42">
        <f>'NE'!O$6</f>
        <v>0.696661659893643</v>
      </c>
      <c r="L107" s="42">
        <f>(F107/10)+(G107*6)+(J107/10)+(K107*6)</f>
        <v>163.865303292136</v>
      </c>
      <c r="M107" s="42">
        <f>L107+(I107*0.5)</f>
        <v>176.280040116136</v>
      </c>
      <c r="N107" s="42">
        <f>L107+I107</f>
        <v>188.694776940136</v>
      </c>
      <c r="O107" s="178">
        <f>(E107:E107*#REF!)+(F107:F107*#REF!)+(G107:G107*#REF!)+(H107:H107*#REF!)+(I107:I107*#REF!)+(J107:J107*#REF!)+(K107:K107*#REF!)</f>
      </c>
      <c r="P107" s="179">
        <v>16.241836919689</v>
      </c>
      <c r="Q107" s="180"/>
    </row>
    <row r="108" ht="13.75" customHeight="1">
      <c r="A108" s="168">
        <f>IF(B108:B108&lt;&gt;0,A107+1,A107)</f>
      </c>
      <c r="B108" t="s" s="32">
        <f>'NE'!A$7</f>
        <v>234</v>
      </c>
      <c r="C108" t="s" s="32">
        <v>102</v>
      </c>
      <c r="D108" s="163">
        <f>'NE'!C$8</f>
        <v>14</v>
      </c>
      <c r="E108" s="42">
        <f>'NE'!I$7</f>
        <v>119.10150896</v>
      </c>
      <c r="F108" s="42">
        <f>'NE'!J$7</f>
        <v>500.226337632</v>
      </c>
      <c r="G108" s="42">
        <f>'NE'!K$7</f>
        <v>3.215740741920</v>
      </c>
      <c r="H108" s="42">
        <f>'NE'!L$7</f>
        <v>52.15323232</v>
      </c>
      <c r="I108" s="42">
        <f>'NE'!M$7</f>
        <v>39.219230704640</v>
      </c>
      <c r="J108" s="42">
        <f>'NE'!N$7</f>
        <v>297.921533301998</v>
      </c>
      <c r="K108" s="42">
        <f>'NE'!O$7</f>
        <v>1.33345384395776</v>
      </c>
      <c r="L108" s="42">
        <f>(F108/10)+(G108*6)+(J108/10)+(K108*6)</f>
        <v>107.109954608666</v>
      </c>
      <c r="M108" s="42">
        <f>L108+(I108*0.5)</f>
        <v>126.719569960986</v>
      </c>
      <c r="N108" s="42">
        <f>L108+I108</f>
        <v>146.329185313306</v>
      </c>
      <c r="O108" s="178">
        <f>(E108:E108*#REF!)+(F108:F108*#REF!)+(G108:G108*#REF!)+(H108:H108*#REF!)+(I108:I108*#REF!)+(J108:J108*#REF!)+(K108:K108*#REF!)</f>
      </c>
      <c r="P108" s="179">
        <v>0.420558796713003</v>
      </c>
      <c r="Q108" s="180"/>
    </row>
    <row r="109" ht="13.75" customHeight="1">
      <c r="A109" s="168">
        <f>IF(B109:B109&lt;&gt;0,A108+1,A108)</f>
      </c>
      <c r="B109" t="s" s="32">
        <f>'NE'!A$8</f>
        <v>450</v>
      </c>
      <c r="C109" t="s" s="32">
        <v>102</v>
      </c>
      <c r="D109" s="163">
        <f>'NE'!C$7</f>
        <v>14</v>
      </c>
      <c r="E109" s="42">
        <f>'NE'!I$8</f>
        <v>24.77659128</v>
      </c>
      <c r="F109" s="42">
        <f>'NE'!J$8</f>
        <v>102.297673737818</v>
      </c>
      <c r="G109" s="42">
        <f>'NE'!K$8</f>
        <v>0.644191373280</v>
      </c>
      <c r="H109" s="42">
        <f>'NE'!L$8</f>
        <v>5.6688296</v>
      </c>
      <c r="I109" s="42">
        <f>'NE'!M$8</f>
        <v>3.8377976392</v>
      </c>
      <c r="J109" s="42">
        <f>'NE'!N$8</f>
        <v>30.3336030429319</v>
      </c>
      <c r="K109" s="42">
        <f>'NE'!O$8</f>
        <v>0.115133929176</v>
      </c>
      <c r="L109" s="42">
        <f>(F109/10)+(G109*6)+(J109/10)+(K109*6)</f>
        <v>17.819079492811</v>
      </c>
      <c r="M109" s="42">
        <f>L109+(I109*0.5)</f>
        <v>19.737978312411</v>
      </c>
      <c r="N109" s="42">
        <f>L109+I109</f>
        <v>21.656877132011</v>
      </c>
      <c r="O109" s="178">
        <f>(E109:E109*#REF!)+(F109:F109*#REF!)+(G109:G109*#REF!)+(H109:H109*#REF!)+(I109:I109*#REF!)+(J109:J109*#REF!)+(K109:K109*#REF!)</f>
      </c>
      <c r="P109" s="179">
        <v>0</v>
      </c>
      <c r="Q109" s="180"/>
    </row>
    <row r="110" ht="13.75" customHeight="1">
      <c r="A110" s="168">
        <f>IF(B110:B110&lt;&gt;0,A109+1,A109)</f>
      </c>
      <c r="B110" s="163">
        <f>'NE'!A$9</f>
        <v>0</v>
      </c>
      <c r="C110" t="s" s="32">
        <v>102</v>
      </c>
      <c r="D110" s="163">
        <f>'NE'!C$9</f>
        <v>14</v>
      </c>
      <c r="E110" s="42">
        <f>'NE'!I$9</f>
        <v>0</v>
      </c>
      <c r="F110" s="42">
        <f>'NE'!J$9</f>
        <v>0</v>
      </c>
      <c r="G110" s="42">
        <f>'NE'!K$9</f>
        <v>0</v>
      </c>
      <c r="H110" s="42">
        <f>'NE'!L$9</f>
        <v>0</v>
      </c>
      <c r="I110" s="42">
        <f>'NE'!M$9</f>
        <v>0</v>
      </c>
      <c r="J110" s="42">
        <f>'NE'!N$9</f>
        <v>0</v>
      </c>
      <c r="K110" s="42">
        <f>'NE'!O$9</f>
        <v>0</v>
      </c>
      <c r="L110" s="42">
        <f>(F110/10)+(G110*6)+(J110/10)+(K110*6)</f>
        <v>0</v>
      </c>
      <c r="M110" s="42">
        <f>L110+(I110*0.5)</f>
        <v>0</v>
      </c>
      <c r="N110" s="42">
        <f>L110+I110</f>
        <v>0</v>
      </c>
      <c r="O110" s="178">
        <f>(E110:E110*#REF!)+(F110:F110*#REF!)+(G110:G110*#REF!)+(H110:H110*#REF!)+(I110:I110*#REF!)+(J110:J110*#REF!)+(K110:K110*#REF!)</f>
      </c>
      <c r="P110" s="179">
        <v>0</v>
      </c>
      <c r="Q110" s="180"/>
    </row>
    <row r="111" ht="13.75" customHeight="1">
      <c r="A111" s="168">
        <f>IF(B111:B111&lt;&gt;0,A110+1,A110)</f>
      </c>
      <c r="B111" s="163">
        <f>'NE'!A$10</f>
        <v>0</v>
      </c>
      <c r="C111" t="s" s="32">
        <v>102</v>
      </c>
      <c r="D111" s="163">
        <f>'NE'!C$10</f>
        <v>14</v>
      </c>
      <c r="E111" s="42">
        <f>'NE'!I$10</f>
        <v>0</v>
      </c>
      <c r="F111" s="42">
        <f>'NE'!J$10</f>
        <v>0</v>
      </c>
      <c r="G111" s="42">
        <f>'NE'!K$10</f>
        <v>0</v>
      </c>
      <c r="H111" s="42">
        <f>'NE'!L$10</f>
        <v>0</v>
      </c>
      <c r="I111" s="42">
        <f>'NE'!M$10</f>
        <v>0</v>
      </c>
      <c r="J111" s="42">
        <f>'NE'!N$10</f>
        <v>0</v>
      </c>
      <c r="K111" s="42">
        <f>'NE'!O$10</f>
        <v>0</v>
      </c>
      <c r="L111" s="42">
        <f>(F111/10)+(G111*6)+(J111/10)+(K111*6)</f>
        <v>0</v>
      </c>
      <c r="M111" s="42">
        <f>L111+(I111*0.5)</f>
        <v>0</v>
      </c>
      <c r="N111" s="42">
        <f>L111+I111</f>
        <v>0</v>
      </c>
      <c r="O111" s="178">
        <f>(E111:E111*#REF!)+(F111:F111*#REF!)+(G111:G111*#REF!)+(H111:H111*#REF!)+(I111:I111*#REF!)+(J111:J111*#REF!)+(K111:K111*#REF!)</f>
      </c>
      <c r="P111" s="179">
        <v>0</v>
      </c>
      <c r="Q111" s="180"/>
    </row>
    <row r="112" ht="13.75" customHeight="1">
      <c r="A112" s="168">
        <f>IF(B112:B112&lt;&gt;0,A111+1,A111)</f>
      </c>
      <c r="B112" t="s" s="32">
        <f>'NO'!A$6</f>
        <v>99</v>
      </c>
      <c r="C112" t="s" s="32">
        <v>97</v>
      </c>
      <c r="D112" s="163">
        <f>'NO'!C$6</f>
        <v>12</v>
      </c>
      <c r="E112" s="42">
        <f>'NO'!I$6</f>
        <v>197.46161512</v>
      </c>
      <c r="F112" s="42">
        <f>'NO'!J$6</f>
        <v>831.3133996552</v>
      </c>
      <c r="G112" s="42">
        <f>'NO'!K$6</f>
        <v>6.121310068720</v>
      </c>
      <c r="H112" s="42">
        <f>'NO'!L$6</f>
        <v>74.5486148176</v>
      </c>
      <c r="I112" s="42">
        <f>'NO'!M$6</f>
        <v>61.129864150432</v>
      </c>
      <c r="J112" s="42">
        <f>'NO'!N$6</f>
        <v>441.357619166119</v>
      </c>
      <c r="K112" s="42">
        <f>'NO'!O$6</f>
        <v>2.32293483771642</v>
      </c>
      <c r="L112" s="42">
        <f>(F112/10)+(G112*6)+(J112/10)+(K112*6)</f>
        <v>177.932571320750</v>
      </c>
      <c r="M112" s="42">
        <f>L112+(I112*0.5)</f>
        <v>208.497503395966</v>
      </c>
      <c r="N112" s="42">
        <f>L112+I112</f>
        <v>239.062435471182</v>
      </c>
      <c r="O112" s="178">
        <f>(E112:E112*#REF!)+(F112:F112*#REF!)+(G112:G112*#REF!)+(H112:H112*#REF!)+(I112:I112*#REF!)+(J112:J112*#REF!)+(K112:K112*#REF!)</f>
      </c>
      <c r="P112" s="179">
        <v>46.2351962863983</v>
      </c>
      <c r="Q112" s="180"/>
    </row>
    <row r="113" ht="13.75" customHeight="1">
      <c r="A113" s="168">
        <f>IF(B113:B113&lt;&gt;0,A112+1,A112)</f>
      </c>
      <c r="B113" t="s" s="32">
        <f>'NO'!A$7</f>
        <v>288</v>
      </c>
      <c r="C113" t="s" s="32">
        <v>97</v>
      </c>
      <c r="D113" s="163">
        <f>'NO'!C$8</f>
        <v>12</v>
      </c>
      <c r="E113" s="42">
        <f>'NO'!I$7</f>
        <v>36.94159392</v>
      </c>
      <c r="F113" s="42">
        <f>'NO'!J$7</f>
        <v>149.2440394368</v>
      </c>
      <c r="G113" s="42">
        <f>'NO'!K$7</f>
        <v>1.071306223680</v>
      </c>
      <c r="H113" s="42">
        <f>'NO'!L$7</f>
        <v>27.81664732</v>
      </c>
      <c r="I113" s="42">
        <f>'NO'!M$7</f>
        <v>21.0015687266</v>
      </c>
      <c r="J113" s="42">
        <f>'NO'!N$7</f>
        <v>142.810667340880</v>
      </c>
      <c r="K113" s="42">
        <f>'NO'!O$7</f>
        <v>0.7140533367044</v>
      </c>
      <c r="L113" s="42">
        <f>(F113/10)+(G113*6)+(J113/10)+(K113*6)</f>
        <v>39.9176280400744</v>
      </c>
      <c r="M113" s="42">
        <f>L113+(I113*0.5)</f>
        <v>50.4184124033744</v>
      </c>
      <c r="N113" s="42">
        <f>L113+I113</f>
        <v>60.9191967666744</v>
      </c>
      <c r="O113" s="178">
        <f>(E113:E113*#REF!)+(F113:F113*#REF!)+(G113:G113*#REF!)+(H113:H113*#REF!)+(I113:I113*#REF!)+(J113:J113*#REF!)+(K113:K113*#REF!)</f>
      </c>
      <c r="P113" s="179">
        <v>5.44526139933222</v>
      </c>
      <c r="Q113" s="180"/>
    </row>
    <row r="114" ht="13.75" customHeight="1">
      <c r="A114" s="168">
        <f>IF(B114:B114&lt;&gt;0,A113+1,A113)</f>
      </c>
      <c r="B114" t="s" s="32">
        <f>'NO'!A$8</f>
        <v>260</v>
      </c>
      <c r="C114" t="s" s="32">
        <v>97</v>
      </c>
      <c r="D114" s="163">
        <f>'NO'!C$7</f>
        <v>12</v>
      </c>
      <c r="E114" s="42">
        <f>'NO'!I$8</f>
        <v>125.3375508</v>
      </c>
      <c r="F114" s="42">
        <f>'NO'!J$8</f>
        <v>501.3502032</v>
      </c>
      <c r="G114" s="42">
        <f>'NO'!K$8</f>
        <v>3.8854640748</v>
      </c>
      <c r="H114" s="42">
        <f>'NO'!L$8</f>
        <v>8.344994196</v>
      </c>
      <c r="I114" s="42">
        <f>'NO'!M$8</f>
        <v>6.617580397428</v>
      </c>
      <c r="J114" s="42">
        <f>'NO'!N$8</f>
        <v>39.3084275607223</v>
      </c>
      <c r="K114" s="42">
        <f>'NO'!O$8</f>
        <v>0.19852741192284</v>
      </c>
      <c r="L114" s="42">
        <f>(F114/10)+(G114*6)+(J114/10)+(K114*6)</f>
        <v>78.5698119964093</v>
      </c>
      <c r="M114" s="42">
        <f>L114+(I114*0.5)</f>
        <v>81.87860219512331</v>
      </c>
      <c r="N114" s="42">
        <f>L114+I114</f>
        <v>85.1873923938373</v>
      </c>
      <c r="O114" s="178">
        <f>(E114:E114*#REF!)+(F114:F114*#REF!)+(G114:G114*#REF!)+(H114:H114*#REF!)+(I114:I114*#REF!)+(J114:J114*#REF!)+(K114:K114*#REF!)</f>
      </c>
      <c r="P114" s="179">
        <v>0</v>
      </c>
      <c r="Q114" s="180"/>
    </row>
    <row r="115" ht="13.75" customHeight="1">
      <c r="A115" s="168">
        <f>IF(B115:B115&lt;&gt;0,A114+1,A114)</f>
      </c>
      <c r="B115" t="s" s="32">
        <f>'NO'!A$9</f>
        <v>453</v>
      </c>
      <c r="C115" t="s" s="32">
        <v>97</v>
      </c>
      <c r="D115" s="163">
        <f>'NO'!C$9</f>
        <v>12</v>
      </c>
      <c r="E115" s="42">
        <f>'NO'!I$9</f>
        <v>5.27737056</v>
      </c>
      <c r="F115" s="42">
        <f>'NO'!J$9</f>
        <v>21.1622559456</v>
      </c>
      <c r="G115" s="42">
        <f>'NO'!K$9</f>
        <v>0.147766375680</v>
      </c>
      <c r="H115" s="42">
        <f>'NO'!L$9</f>
        <v>6.1196624104</v>
      </c>
      <c r="I115" s="42">
        <f>'NO'!M$9</f>
        <v>4.5652681581584</v>
      </c>
      <c r="J115" s="42">
        <f>'NO'!N$9</f>
        <v>28.2590098990005</v>
      </c>
      <c r="K115" s="42">
        <f>'NO'!O$9</f>
        <v>0.136958044744752</v>
      </c>
      <c r="L115" s="42">
        <f>(F115/10)+(G115*6)+(J115/10)+(K115*6)</f>
        <v>6.65047310700856</v>
      </c>
      <c r="M115" s="42">
        <f>L115+(I115*0.5)</f>
        <v>8.93310718608776</v>
      </c>
      <c r="N115" s="42">
        <f>L115+I115</f>
        <v>11.215741265167</v>
      </c>
      <c r="O115" s="178">
        <f>(E115:E115*#REF!)+(F115:F115*#REF!)+(G115:G115*#REF!)+(H115:H115*#REF!)+(I115:I115*#REF!)+(J115:J115*#REF!)+(K115:K115*#REF!)</f>
      </c>
      <c r="P115" s="179">
        <v>0</v>
      </c>
      <c r="Q115" s="180"/>
    </row>
    <row r="116" ht="13.75" customHeight="1">
      <c r="A116" s="168">
        <f>IF(B116:B116&lt;&gt;0,A115+1,A115)</f>
      </c>
      <c r="B116" s="163">
        <f>'NO'!A$10</f>
        <v>0</v>
      </c>
      <c r="C116" t="s" s="32">
        <v>97</v>
      </c>
      <c r="D116" s="163">
        <f>'NO'!C$10</f>
        <v>12</v>
      </c>
      <c r="E116" s="42">
        <f>'NO'!I$10</f>
        <v>0</v>
      </c>
      <c r="F116" s="42">
        <f>'NO'!J$10</f>
        <v>0</v>
      </c>
      <c r="G116" s="42">
        <f>'NO'!K$10</f>
        <v>0</v>
      </c>
      <c r="H116" s="42">
        <f>'NO'!L$10</f>
        <v>0</v>
      </c>
      <c r="I116" s="42">
        <f>'NO'!M$10</f>
        <v>0</v>
      </c>
      <c r="J116" s="42">
        <f>'NO'!N$10</f>
        <v>0</v>
      </c>
      <c r="K116" s="42">
        <f>'NO'!O$10</f>
        <v>0</v>
      </c>
      <c r="L116" s="42">
        <f>(F116/10)+(G116*6)+(J116/10)+(K116*6)</f>
        <v>0</v>
      </c>
      <c r="M116" s="42">
        <f>L116+(I116*0.5)</f>
        <v>0</v>
      </c>
      <c r="N116" s="42">
        <f>L116+I116</f>
        <v>0</v>
      </c>
      <c r="O116" s="178">
        <f>(E116:E116*#REF!)+(F116:F116*#REF!)+(G116:G116*#REF!)+(H116:H116*#REF!)+(I116:I116*#REF!)+(J116:J116*#REF!)+(K116:K116*#REF!)</f>
      </c>
      <c r="P116" s="179">
        <v>0</v>
      </c>
      <c r="Q116" s="180"/>
    </row>
    <row r="117" ht="13.75" customHeight="1">
      <c r="A117" s="168">
        <f>IF(B117:B117&lt;&gt;0,A116+1,A116)</f>
      </c>
      <c r="B117" t="s" s="32">
        <f>'NYG'!A$6</f>
        <v>159</v>
      </c>
      <c r="C117" t="s" s="32">
        <v>156</v>
      </c>
      <c r="D117" s="163">
        <f>'NYG'!C$6</f>
        <v>11</v>
      </c>
      <c r="E117" s="42">
        <f>'NYG'!I$6</f>
        <v>235.49924496</v>
      </c>
      <c r="F117" s="42">
        <f>'NYG'!J$6</f>
        <v>992.982335361364</v>
      </c>
      <c r="G117" s="42">
        <f>'NYG'!K$6</f>
        <v>6.593978858880</v>
      </c>
      <c r="H117" s="42">
        <f>'NYG'!L$6</f>
        <v>44.72553792</v>
      </c>
      <c r="I117" s="42">
        <f>'NYG'!M$6</f>
        <v>32.739093757440</v>
      </c>
      <c r="J117" s="42">
        <f>'NYG'!N$6</f>
        <v>215.118357324540</v>
      </c>
      <c r="K117" s="42">
        <f>'NYG'!O$6</f>
        <v>0.837640487186976</v>
      </c>
      <c r="L117" s="42">
        <f>(F117/10)+(G117*6)+(J117/10)+(K117*6)</f>
        <v>165.399785344992</v>
      </c>
      <c r="M117" s="42">
        <f>L117+(I117*0.5)</f>
        <v>181.769332223712</v>
      </c>
      <c r="N117" s="42">
        <f>L117+I117</f>
        <v>198.138879102432</v>
      </c>
      <c r="O117" s="178">
        <f>(E117:E117*#REF!)+(F117:F117*#REF!)+(G117:G117*#REF!)+(H117:H117*#REF!)+(I117:I117*#REF!)+(J117:J117*#REF!)+(K117:K117*#REF!)</f>
      </c>
      <c r="P117" s="179">
        <v>43.9548184512474</v>
      </c>
      <c r="Q117" s="180"/>
    </row>
    <row r="118" ht="13.75" customHeight="1">
      <c r="A118" s="168">
        <f>IF(B118:B118&lt;&gt;0,A117+1,A117)</f>
      </c>
      <c r="B118" t="s" s="32">
        <f>'NYG'!A$7</f>
        <v>278</v>
      </c>
      <c r="C118" t="s" s="32">
        <v>156</v>
      </c>
      <c r="D118" s="163">
        <f>'NYG'!C$8</f>
        <v>11</v>
      </c>
      <c r="E118" s="42">
        <f>'NYG'!I$7</f>
        <v>64.02772768</v>
      </c>
      <c r="F118" s="42">
        <f>'NYG'!J$7</f>
        <v>267.6359017024</v>
      </c>
      <c r="G118" s="42">
        <f>'NYG'!K$7</f>
        <v>2.112915013440</v>
      </c>
      <c r="H118" s="42">
        <f>'NYG'!L$7</f>
        <v>16.47782976</v>
      </c>
      <c r="I118" s="42">
        <f>'NYG'!M$7</f>
        <v>11.8640374272</v>
      </c>
      <c r="J118" s="42">
        <f>'NYG'!N$7</f>
        <v>83.4433130809643</v>
      </c>
      <c r="K118" s="42">
        <f>'NYG'!O$7</f>
        <v>0.393624981117254</v>
      </c>
      <c r="L118" s="42">
        <f>(F118/10)+(G118*6)+(J118/10)+(K118*6)</f>
        <v>50.147161445680</v>
      </c>
      <c r="M118" s="42">
        <f>L118+(I118*0.5)</f>
        <v>56.079180159280</v>
      </c>
      <c r="N118" s="42">
        <f>L118+I118</f>
        <v>62.011198872880</v>
      </c>
      <c r="O118" s="178">
        <f>(E118:E118*#REF!)+(F118:F118*#REF!)+(G118:G118*#REF!)+(H118:H118*#REF!)+(I118:I118*#REF!)+(J118:J118*#REF!)+(K118:K118*#REF!)</f>
      </c>
      <c r="P118" s="179">
        <v>0</v>
      </c>
      <c r="Q118" s="180"/>
    </row>
    <row r="119" ht="13.75" customHeight="1">
      <c r="A119" s="168">
        <f>IF(B119:B119&lt;&gt;0,A118+1,A118)</f>
      </c>
      <c r="B119" t="s" s="32">
        <f>'NYG'!A$8</f>
        <v>264</v>
      </c>
      <c r="C119" t="s" s="32">
        <v>156</v>
      </c>
      <c r="D119" s="163">
        <f>'NYG'!C$7</f>
        <v>11</v>
      </c>
      <c r="E119" s="42">
        <f>'NYG'!I$8</f>
        <v>55.69535216</v>
      </c>
      <c r="F119" s="42">
        <f>'NYG'!J$8</f>
        <v>237.8191537232</v>
      </c>
      <c r="G119" s="42">
        <f>'NYG'!K$8</f>
        <v>1.726555916960</v>
      </c>
      <c r="H119" s="42">
        <f>'NYG'!L$8</f>
        <v>28.24770816</v>
      </c>
      <c r="I119" s="42">
        <f>'NYG'!M$8</f>
        <v>21.383515077120</v>
      </c>
      <c r="J119" s="42">
        <f>'NYG'!N$8</f>
        <v>156.925846934610</v>
      </c>
      <c r="K119" s="42">
        <f>'NYG'!O$8</f>
        <v>0.95629493294193</v>
      </c>
      <c r="L119" s="42">
        <f>(F119/10)+(G119*6)+(J119/10)+(K119*6)</f>
        <v>55.5716051651926</v>
      </c>
      <c r="M119" s="42">
        <f>L119+(I119*0.5)</f>
        <v>66.26336270375261</v>
      </c>
      <c r="N119" s="42">
        <f>L119+I119</f>
        <v>76.9551202423126</v>
      </c>
      <c r="O119" s="178">
        <f>(E119:E119*#REF!)+(F119:F119*#REF!)+(G119:G119*#REF!)+(H119:H119*#REF!)+(I119:I119*#REF!)+(J119:J119*#REF!)+(K119:K119*#REF!)</f>
      </c>
      <c r="P119" s="179">
        <v>0</v>
      </c>
      <c r="Q119" s="180"/>
    </row>
    <row r="120" ht="13.75" customHeight="1">
      <c r="A120" s="168">
        <f>IF(B120:B120&lt;&gt;0,A119+1,A119)</f>
      </c>
      <c r="B120" s="163">
        <f>'NYG'!A$9</f>
        <v>0</v>
      </c>
      <c r="C120" t="s" s="32">
        <v>156</v>
      </c>
      <c r="D120" s="163">
        <f>'NYG'!C$9</f>
        <v>11</v>
      </c>
      <c r="E120" s="42">
        <f>'NYG'!I$9</f>
        <v>0</v>
      </c>
      <c r="F120" s="42">
        <f>'NYG'!J$9</f>
        <v>0</v>
      </c>
      <c r="G120" s="42">
        <f>'NYG'!K$9</f>
        <v>0</v>
      </c>
      <c r="H120" s="42">
        <f>'NYG'!L$9</f>
        <v>0</v>
      </c>
      <c r="I120" s="42">
        <f>'NYG'!M$9</f>
        <v>0</v>
      </c>
      <c r="J120" s="42">
        <f>'NYG'!N$9</f>
        <v>0</v>
      </c>
      <c r="K120" s="42">
        <f>'NYG'!O$9</f>
        <v>0</v>
      </c>
      <c r="L120" s="42">
        <f>(F120/10)+(G120*6)+(J120/10)+(K120*6)</f>
        <v>0</v>
      </c>
      <c r="M120" s="42">
        <f>L120+(I120*0.5)</f>
        <v>0</v>
      </c>
      <c r="N120" s="42">
        <f>L120+I120</f>
        <v>0</v>
      </c>
      <c r="O120" s="178">
        <f>(E120:E120*#REF!)+(F120:F120*#REF!)+(G120:G120*#REF!)+(H120:H120*#REF!)+(I120:I120*#REF!)+(J120:J120*#REF!)+(K120:K120*#REF!)</f>
      </c>
      <c r="P120" s="179">
        <v>0</v>
      </c>
      <c r="Q120" s="180"/>
    </row>
    <row r="121" ht="13.75" customHeight="1">
      <c r="A121" s="168">
        <f>IF(B121:B121&lt;&gt;0,A120+1,A120)</f>
      </c>
      <c r="B121" s="163">
        <f>'NYG'!A$10</f>
        <v>0</v>
      </c>
      <c r="C121" t="s" s="32">
        <v>156</v>
      </c>
      <c r="D121" s="163">
        <f>'NYG'!C$10</f>
        <v>11</v>
      </c>
      <c r="E121" s="42">
        <f>'NYG'!I$10</f>
        <v>0</v>
      </c>
      <c r="F121" s="42">
        <f>'NYG'!J$10</f>
        <v>0</v>
      </c>
      <c r="G121" s="42">
        <f>'NYG'!K$10</f>
        <v>0</v>
      </c>
      <c r="H121" s="42">
        <f>'NYG'!L$10</f>
        <v>0</v>
      </c>
      <c r="I121" s="42">
        <f>'NYG'!M$10</f>
        <v>0</v>
      </c>
      <c r="J121" s="42">
        <f>'NYG'!N$10</f>
        <v>0</v>
      </c>
      <c r="K121" s="42">
        <f>'NYG'!O$10</f>
        <v>0</v>
      </c>
      <c r="L121" s="42">
        <f>(F121/10)+(G121*6)+(J121/10)+(K121*6)</f>
        <v>0</v>
      </c>
      <c r="M121" s="42">
        <f>L121+(I121*0.5)</f>
        <v>0</v>
      </c>
      <c r="N121" s="42">
        <f>L121+I121</f>
        <v>0</v>
      </c>
      <c r="O121" s="178">
        <f>(E121:E121*#REF!)+(F121:F121*#REF!)+(G121:G121*#REF!)+(H121:H121*#REF!)+(I121:I121*#REF!)+(J121:J121*#REF!)+(K121:K121*#REF!)</f>
      </c>
      <c r="P121" s="179">
        <v>0</v>
      </c>
      <c r="Q121" s="180"/>
    </row>
    <row r="122" ht="13.75" customHeight="1">
      <c r="A122" s="168">
        <f>IF(B122:B122&lt;&gt;0,A121+1,A121)</f>
      </c>
      <c r="B122" t="s" s="32">
        <f>'NYJ'!A$6</f>
        <v>36</v>
      </c>
      <c r="C122" t="s" s="32">
        <v>37</v>
      </c>
      <c r="D122" s="163">
        <f>'NYJ'!C$6</f>
        <v>12</v>
      </c>
      <c r="E122" s="42">
        <f>'NYJ'!I$6</f>
        <v>241.6247036</v>
      </c>
      <c r="F122" s="42">
        <f>'NYJ'!J$6</f>
        <v>1081.152639879770</v>
      </c>
      <c r="G122" s="42">
        <f>'NYJ'!K$6</f>
        <v>9.1817387368</v>
      </c>
      <c r="H122" s="42">
        <f>'NYJ'!L$6</f>
        <v>72.87896616</v>
      </c>
      <c r="I122" s="42">
        <f>'NYJ'!M$6</f>
        <v>57.137109469440</v>
      </c>
      <c r="J122" s="42">
        <f>'NYJ'!N$6</f>
        <v>453.723426843894</v>
      </c>
      <c r="K122" s="42">
        <f>'NYJ'!O$6</f>
        <v>3.25765423275285</v>
      </c>
      <c r="L122" s="42">
        <f>(F122/10)+(G122*6)+(J122/10)+(K122*6)</f>
        <v>228.123964489684</v>
      </c>
      <c r="M122" s="42">
        <f>L122+(I122*0.5)</f>
        <v>256.692519224404</v>
      </c>
      <c r="N122" s="42">
        <f>L122+I122</f>
        <v>285.261073959124</v>
      </c>
      <c r="O122" s="178">
        <f>(E122:E122*#REF!)+(F122:F122*#REF!)+(G122:G122*#REF!)+(H122:H122*#REF!)+(I122:I122*#REF!)+(J122:J122*#REF!)+(K122:K122*#REF!)</f>
      </c>
      <c r="P122" s="179">
        <v>18.1870289852152</v>
      </c>
      <c r="Q122" s="180"/>
    </row>
    <row r="123" ht="13.75" customHeight="1">
      <c r="A123" s="168">
        <f>IF(B123:B123&lt;&gt;0,A122+1,A122)</f>
      </c>
      <c r="B123" t="s" s="32">
        <f>'NYJ'!A$7</f>
        <v>254</v>
      </c>
      <c r="C123" t="s" s="32">
        <v>37</v>
      </c>
      <c r="D123" s="163">
        <f>'NYJ'!C$8</f>
        <v>12</v>
      </c>
      <c r="E123" s="42">
        <f>'NYJ'!I$7</f>
        <v>97.5365776</v>
      </c>
      <c r="F123" s="42">
        <f>'NYJ'!J$7</f>
        <v>416.602298716052</v>
      </c>
      <c r="G123" s="42">
        <f>'NYJ'!K$7</f>
        <v>3.6088533712</v>
      </c>
      <c r="H123" s="42">
        <f>'NYJ'!L$7</f>
        <v>5.9251192</v>
      </c>
      <c r="I123" s="42">
        <f>'NYJ'!M$7</f>
        <v>4.3371872544</v>
      </c>
      <c r="J123" s="42">
        <f>'NYJ'!N$7</f>
        <v>33.9105596985097</v>
      </c>
      <c r="K123" s="42">
        <f>'NYJ'!O$7</f>
        <v>0.229995997285902</v>
      </c>
      <c r="L123" s="42">
        <f>(F123/10)+(G123*6)+(J123/10)+(K123*6)</f>
        <v>68.08438205237159</v>
      </c>
      <c r="M123" s="42">
        <f>L123+(I123*0.5)</f>
        <v>70.25297567957161</v>
      </c>
      <c r="N123" s="42">
        <f>L123+I123</f>
        <v>72.4215693067716</v>
      </c>
      <c r="O123" s="178">
        <f>(E123:E123*#REF!)+(F123:F123*#REF!)+(G123:G123*#REF!)+(H123:H123*#REF!)+(I123:I123*#REF!)+(J123:J123*#REF!)+(K123:K123*#REF!)</f>
      </c>
      <c r="P123" s="179">
        <v>0</v>
      </c>
      <c r="Q123" s="180"/>
    </row>
    <row r="124" ht="13.75" customHeight="1">
      <c r="A124" s="168">
        <f>IF(B124:B124&lt;&gt;0,A123+1,A123)</f>
      </c>
      <c r="B124" t="s" s="32">
        <f>'NYJ'!A$8</f>
        <v>272</v>
      </c>
      <c r="C124" t="s" s="32">
        <v>37</v>
      </c>
      <c r="D124" s="163">
        <f>'NYJ'!C$7</f>
        <v>12</v>
      </c>
      <c r="E124" s="42">
        <f>'NYJ'!I$8</f>
        <v>61.18203504</v>
      </c>
      <c r="F124" s="42">
        <f>'NYJ'!J$8</f>
        <v>258.106747576742</v>
      </c>
      <c r="G124" s="42">
        <f>'NYJ'!K$8</f>
        <v>2.080189191360</v>
      </c>
      <c r="H124" s="42">
        <f>'NYJ'!L$8</f>
        <v>20.7379172</v>
      </c>
      <c r="I124" s="42">
        <f>'NYJ'!M$8</f>
        <v>16.382954588</v>
      </c>
      <c r="J124" s="42">
        <f>'NYJ'!N$8</f>
        <v>121.655336528504</v>
      </c>
      <c r="K124" s="42">
        <f>'NYJ'!O$8</f>
        <v>0.704467047284</v>
      </c>
      <c r="L124" s="42">
        <f>(F124/10)+(G124*6)+(J124/10)+(K124*6)</f>
        <v>54.6841458423886</v>
      </c>
      <c r="M124" s="42">
        <f>L124+(I124*0.5)</f>
        <v>62.8756231363886</v>
      </c>
      <c r="N124" s="42">
        <f>L124+I124</f>
        <v>71.06710043038861</v>
      </c>
      <c r="O124" s="178">
        <f>(E124:E124*#REF!)+(F124:F124*#REF!)+(G124:G124*#REF!)+(H124:H124*#REF!)+(I124:I124*#REF!)+(J124:J124*#REF!)+(K124:K124*#REF!)</f>
      </c>
      <c r="P124" s="179">
        <v>0</v>
      </c>
      <c r="Q124" s="180"/>
    </row>
    <row r="125" ht="13.75" customHeight="1">
      <c r="A125" s="168">
        <f>IF(B125:B125&lt;&gt;0,A124+1,A124)</f>
      </c>
      <c r="B125" t="s" s="32">
        <f>'NYJ'!A$9</f>
        <v>324</v>
      </c>
      <c r="C125" t="s" s="32">
        <v>37</v>
      </c>
      <c r="D125" s="163">
        <f>'NYJ'!C$9</f>
        <v>12</v>
      </c>
      <c r="E125" s="42">
        <f>'NYJ'!I$9</f>
        <v>5.32017696</v>
      </c>
      <c r="F125" s="42">
        <f>'NYJ'!J$9</f>
        <v>22.3689048866223</v>
      </c>
      <c r="G125" s="42">
        <f>'NYJ'!K$9</f>
        <v>0.171028817867596</v>
      </c>
      <c r="H125" s="42">
        <f>'NYJ'!L$9</f>
        <v>11.8502384</v>
      </c>
      <c r="I125" s="42">
        <f>'NYJ'!M$9</f>
        <v>9.515741435200001</v>
      </c>
      <c r="J125" s="42">
        <f>'NYJ'!N$9</f>
        <v>69.1385459136611</v>
      </c>
      <c r="K125" s="42">
        <f>'NYJ'!O$9</f>
        <v>0.413306923242837</v>
      </c>
      <c r="L125" s="42">
        <f>(F125/10)+(G125*6)+(J125/10)+(K125*6)</f>
        <v>12.6567595266909</v>
      </c>
      <c r="M125" s="42">
        <f>L125+(I125*0.5)</f>
        <v>17.4146302442909</v>
      </c>
      <c r="N125" s="42">
        <f>L125+I125</f>
        <v>22.1725009618909</v>
      </c>
      <c r="O125" s="178">
        <f>(E125:E125*#REF!)+(F125:F125*#REF!)+(G125:G125*#REF!)+(H125:H125*#REF!)+(I125:I125*#REF!)+(J125:J125*#REF!)+(K125:K125*#REF!)</f>
      </c>
      <c r="P125" s="179">
        <v>0</v>
      </c>
      <c r="Q125" s="180"/>
    </row>
    <row r="126" ht="13.75" customHeight="1">
      <c r="A126" s="168">
        <f>IF(B126:B126&lt;&gt;0,A125+1,A125)</f>
      </c>
      <c r="B126" s="163">
        <f>'NYJ'!A$10</f>
        <v>0</v>
      </c>
      <c r="C126" t="s" s="32">
        <v>37</v>
      </c>
      <c r="D126" s="163">
        <f>'NYJ'!C$10</f>
        <v>12</v>
      </c>
      <c r="E126" s="42">
        <f>'NYJ'!I$10</f>
        <v>0</v>
      </c>
      <c r="F126" s="42">
        <f>'NYJ'!J$10</f>
        <v>0</v>
      </c>
      <c r="G126" s="42">
        <f>'NYJ'!K$10</f>
        <v>0</v>
      </c>
      <c r="H126" s="42">
        <f>'NYJ'!L$10</f>
        <v>0</v>
      </c>
      <c r="I126" s="42">
        <f>'NYJ'!M$10</f>
        <v>0</v>
      </c>
      <c r="J126" s="42">
        <f>'NYJ'!N$10</f>
        <v>0</v>
      </c>
      <c r="K126" s="42">
        <f>'NYJ'!O$10</f>
        <v>0</v>
      </c>
      <c r="L126" s="42">
        <f>(F126/10)+(G126*6)+(J126/10)+(K126*6)</f>
        <v>0</v>
      </c>
      <c r="M126" s="42">
        <f>L126+(I126*0.5)</f>
        <v>0</v>
      </c>
      <c r="N126" s="42">
        <f>L126+I126</f>
        <v>0</v>
      </c>
      <c r="O126" s="178">
        <f>(E126:E126*#REF!)+(F126:F126*#REF!)+(G126:G126*#REF!)+(H126:H126*#REF!)+(I126:I126*#REF!)+(J126:J126*#REF!)+(K126:K126*#REF!)</f>
      </c>
      <c r="P126" s="179">
        <v>0</v>
      </c>
      <c r="Q126" s="180"/>
    </row>
    <row r="127" ht="13.75" customHeight="1">
      <c r="A127" s="168">
        <f>IF(B127:B127&lt;&gt;0,A126+1,A126)</f>
      </c>
      <c r="B127" t="s" s="32">
        <f>'PHI'!A$6</f>
        <v>48</v>
      </c>
      <c r="C127" t="s" s="32">
        <v>19</v>
      </c>
      <c r="D127" s="163">
        <f>'PHI'!C$6</f>
        <v>5</v>
      </c>
      <c r="E127" s="42">
        <f>'PHI'!I$6</f>
        <v>251.1145728</v>
      </c>
      <c r="F127" s="42">
        <f>'PHI'!J$6</f>
        <v>1107.415266048</v>
      </c>
      <c r="G127" s="42">
        <f>'PHI'!K$6</f>
        <v>9.5423537664</v>
      </c>
      <c r="H127" s="42">
        <f>'PHI'!L$6</f>
        <v>63.59459904</v>
      </c>
      <c r="I127" s="42">
        <f>'PHI'!M$6</f>
        <v>48.459084468480</v>
      </c>
      <c r="J127" s="42">
        <f>'PHI'!N$6</f>
        <v>358.542827979195</v>
      </c>
      <c r="K127" s="42">
        <f>'PHI'!O$6</f>
        <v>2.27757697001856</v>
      </c>
      <c r="L127" s="42">
        <f>(F127/10)+(G127*6)+(J127/10)+(K127*6)</f>
        <v>217.515393821231</v>
      </c>
      <c r="M127" s="42">
        <f>L127+(I127*0.5)</f>
        <v>241.744936055471</v>
      </c>
      <c r="N127" s="42">
        <f>L127+I127</f>
        <v>265.974478289711</v>
      </c>
      <c r="O127" s="178">
        <f>(E127:E127*#REF!)+(F127:F127*#REF!)+(G127:G127*#REF!)+(H127:H127*#REF!)+(I127:I127*#REF!)+(J127:J127*#REF!)+(K127:K127*#REF!)</f>
      </c>
      <c r="P127" s="179">
        <v>22.1285223268781</v>
      </c>
      <c r="Q127" s="180"/>
    </row>
    <row r="128" ht="13.75" customHeight="1">
      <c r="A128" s="168">
        <f>IF(B128:B128&lt;&gt;0,A127+1,A127)</f>
      </c>
      <c r="B128" t="s" s="32">
        <f>'PHI'!A$7</f>
        <v>266</v>
      </c>
      <c r="C128" t="s" s="32">
        <v>19</v>
      </c>
      <c r="D128" s="163">
        <f>'PHI'!C$8</f>
        <v>5</v>
      </c>
      <c r="E128" s="42">
        <f>'PHI'!I$7</f>
        <v>62.7786432</v>
      </c>
      <c r="F128" s="42">
        <f>'PHI'!J$7</f>
        <v>267.746461204135</v>
      </c>
      <c r="G128" s="42">
        <f>'PHI'!K$7</f>
        <v>2.197252512</v>
      </c>
      <c r="H128" s="42">
        <f>'PHI'!L$7</f>
        <v>28.45021536</v>
      </c>
      <c r="I128" s="42">
        <f>'PHI'!M$7</f>
        <v>21.166960227840</v>
      </c>
      <c r="J128" s="42">
        <f>'PHI'!N$7</f>
        <v>154.492313112589</v>
      </c>
      <c r="K128" s="42">
        <f>'PHI'!O$7</f>
        <v>0.6350088068352</v>
      </c>
      <c r="L128" s="42">
        <f>(F128/10)+(G128*6)+(J128/10)+(K128*6)</f>
        <v>59.2174453446836</v>
      </c>
      <c r="M128" s="42">
        <f>L128+(I128*0.5)</f>
        <v>69.8009254586036</v>
      </c>
      <c r="N128" s="42">
        <f>L128+I128</f>
        <v>80.3844055725236</v>
      </c>
      <c r="O128" s="178">
        <f>(E128:E128*#REF!)+(F128:F128*#REF!)+(G128:G128*#REF!)+(H128:H128*#REF!)+(I128:I128*#REF!)+(J128:J128*#REF!)+(K128:K128*#REF!)</f>
      </c>
      <c r="P128" s="179">
        <v>0</v>
      </c>
      <c r="Q128" s="180"/>
    </row>
    <row r="129" ht="13.75" customHeight="1">
      <c r="A129" s="168">
        <f>IF(B129:B129&lt;&gt;0,A128+1,A128)</f>
      </c>
      <c r="B129" t="s" s="32">
        <f>'PHI'!A$8</f>
        <v>282</v>
      </c>
      <c r="C129" t="s" s="32">
        <v>19</v>
      </c>
      <c r="D129" s="163">
        <f>'PHI'!C$7</f>
        <v>5</v>
      </c>
      <c r="E129" s="42">
        <f>'PHI'!I$8</f>
        <v>33.8038848</v>
      </c>
      <c r="F129" s="42">
        <f>'PHI'!J$8</f>
        <v>144.261131565029</v>
      </c>
      <c r="G129" s="42">
        <f>'PHI'!K$8</f>
        <v>1.34566617189981</v>
      </c>
      <c r="H129" s="42">
        <f>'PHI'!L$8</f>
        <v>12.27264192</v>
      </c>
      <c r="I129" s="42">
        <f>'PHI'!M$8</f>
        <v>9.081755020799999</v>
      </c>
      <c r="J129" s="42">
        <f>'PHI'!N$8</f>
        <v>69.86761524503829</v>
      </c>
      <c r="K129" s="42">
        <f>'PHI'!O$8</f>
        <v>0.3451066907904</v>
      </c>
      <c r="L129" s="42">
        <f>(F129/10)+(G129*6)+(J129/10)+(K129*6)</f>
        <v>31.557511857148</v>
      </c>
      <c r="M129" s="42">
        <f>L129+(I129*0.5)</f>
        <v>36.098389367548</v>
      </c>
      <c r="N129" s="42">
        <f>L129+I129</f>
        <v>40.639266877948</v>
      </c>
      <c r="O129" s="178">
        <f>(E129:E129*#REF!)+(F129:F129*#REF!)+(G129:G129*#REF!)+(H129:H129*#REF!)+(I129:I129*#REF!)+(J129:J129*#REF!)+(K129:K129*#REF!)</f>
      </c>
      <c r="P129" s="179">
        <v>0</v>
      </c>
      <c r="Q129" s="180"/>
    </row>
    <row r="130" ht="13.75" customHeight="1">
      <c r="A130" s="168">
        <f>IF(B130:B130&lt;&gt;0,A129+1,A129)</f>
      </c>
      <c r="B130" s="163">
        <f>'PHI'!A$9</f>
        <v>0</v>
      </c>
      <c r="C130" t="s" s="32">
        <v>19</v>
      </c>
      <c r="D130" s="163">
        <f>'PHI'!C$9</f>
        <v>5</v>
      </c>
      <c r="E130" s="42">
        <f>'PHI'!I$9</f>
        <v>0</v>
      </c>
      <c r="F130" s="42">
        <f>'PHI'!J$9</f>
        <v>0</v>
      </c>
      <c r="G130" s="42">
        <f>'PHI'!K$9</f>
        <v>0</v>
      </c>
      <c r="H130" s="42">
        <f>'PHI'!L$9</f>
        <v>0</v>
      </c>
      <c r="I130" s="42">
        <f>'PHI'!M$9</f>
        <v>0</v>
      </c>
      <c r="J130" s="42">
        <f>'PHI'!N$9</f>
        <v>0</v>
      </c>
      <c r="K130" s="42">
        <f>'PHI'!O$9</f>
        <v>0</v>
      </c>
      <c r="L130" s="42">
        <f>(F130/10)+(G130*6)+(J130/10)+(K130*6)</f>
        <v>0</v>
      </c>
      <c r="M130" s="42">
        <f>L130+(I130*0.5)</f>
        <v>0</v>
      </c>
      <c r="N130" s="42">
        <f>L130+I130</f>
        <v>0</v>
      </c>
      <c r="O130" s="178">
        <f>(E130:E130*#REF!)+(F130:F130*#REF!)+(G130:G130*#REF!)+(H130:H130*#REF!)+(I130:I130*#REF!)+(J130:J130*#REF!)+(K130:K130*#REF!)</f>
      </c>
      <c r="P130" s="179">
        <v>0</v>
      </c>
      <c r="Q130" s="180"/>
    </row>
    <row r="131" ht="13.75" customHeight="1">
      <c r="A131" s="168">
        <f>IF(B131:B131&lt;&gt;0,A130+1,A130)</f>
      </c>
      <c r="B131" s="163">
        <f>'PHI'!A$10</f>
        <v>0</v>
      </c>
      <c r="C131" t="s" s="32">
        <v>19</v>
      </c>
      <c r="D131" s="163">
        <f>'PHI'!C$10</f>
        <v>5</v>
      </c>
      <c r="E131" s="42">
        <f>'PHI'!I$10</f>
        <v>0</v>
      </c>
      <c r="F131" s="42">
        <f>'PHI'!J$10</f>
        <v>0</v>
      </c>
      <c r="G131" s="42">
        <f>'PHI'!K$10</f>
        <v>0</v>
      </c>
      <c r="H131" s="42">
        <f>'PHI'!L$10</f>
        <v>0</v>
      </c>
      <c r="I131" s="42">
        <f>'PHI'!M$10</f>
        <v>0</v>
      </c>
      <c r="J131" s="42">
        <f>'PHI'!N$10</f>
        <v>0</v>
      </c>
      <c r="K131" s="42">
        <f>'PHI'!O$10</f>
        <v>0</v>
      </c>
      <c r="L131" s="42">
        <f>(F131/10)+(G131*6)+(J131/10)+(K131*6)</f>
        <v>0</v>
      </c>
      <c r="M131" s="42">
        <f>L131+(I131*0.5)</f>
        <v>0</v>
      </c>
      <c r="N131" s="42">
        <f>L131+I131</f>
        <v>0</v>
      </c>
      <c r="O131" s="178">
        <f>(E131:E131*#REF!)+(F131:F131*#REF!)+(G131:G131*#REF!)+(H131:H131*#REF!)+(I131:I131*#REF!)+(J131:J131*#REF!)+(K131:K131*#REF!)</f>
      </c>
      <c r="P131" s="179">
        <v>0</v>
      </c>
      <c r="Q131" s="180"/>
    </row>
    <row r="132" ht="13.75" customHeight="1">
      <c r="A132" s="168">
        <f>IF(B132:B132&lt;&gt;0,A131+1,A131)</f>
      </c>
      <c r="B132" t="s" s="32">
        <f>'PIT'!A$6</f>
        <v>167</v>
      </c>
      <c r="C132" t="s" s="32">
        <v>125</v>
      </c>
      <c r="D132" s="163">
        <f>'PIT'!C$6</f>
        <v>9</v>
      </c>
      <c r="E132" s="42">
        <f>'PIT'!I$6</f>
        <v>210.5334</v>
      </c>
      <c r="F132" s="42">
        <f>'PIT'!J$6</f>
        <v>871.608276</v>
      </c>
      <c r="G132" s="42">
        <f>'PIT'!K$6</f>
        <v>6.5265354</v>
      </c>
      <c r="H132" s="42">
        <f>'PIT'!L$6</f>
        <v>31.379355</v>
      </c>
      <c r="I132" s="42">
        <f>'PIT'!M$6</f>
        <v>22.812791085</v>
      </c>
      <c r="J132" s="42">
        <f>'PIT'!N$6</f>
        <v>146.686246676550</v>
      </c>
      <c r="K132" s="42">
        <f>'PIT'!O$6</f>
        <v>0.935324434485</v>
      </c>
      <c r="L132" s="42">
        <f>(F132/10)+(G132*6)+(J132/10)+(K132*6)</f>
        <v>146.600611274565</v>
      </c>
      <c r="M132" s="42">
        <f>L132+(I132*0.5)</f>
        <v>158.007006817065</v>
      </c>
      <c r="N132" s="42">
        <f>L132+I132</f>
        <v>169.413402359565</v>
      </c>
      <c r="O132" s="178">
        <f>(E132:E132*#REF!)+(F132:F132*#REF!)+(G132:G132*#REF!)+(H132:H132*#REF!)+(I132:I132*#REF!)+(J132:J132*#REF!)+(K132:K132*#REF!)</f>
      </c>
      <c r="P132" s="179">
        <v>37.5688350497766</v>
      </c>
      <c r="Q132" s="180"/>
    </row>
    <row r="133" ht="13.75" customHeight="1">
      <c r="A133" s="168">
        <f>IF(B133:B133&lt;&gt;0,A132+1,A132)</f>
      </c>
      <c r="B133" t="s" s="32">
        <f>'PIT'!A$7</f>
        <v>199</v>
      </c>
      <c r="C133" t="s" s="32">
        <v>125</v>
      </c>
      <c r="D133" s="163">
        <f>'PIT'!C$8</f>
        <v>9</v>
      </c>
      <c r="E133" s="42">
        <f>'PIT'!I$7</f>
        <v>145.45944</v>
      </c>
      <c r="F133" s="42">
        <f>'PIT'!J$7</f>
        <v>674.9318016</v>
      </c>
      <c r="G133" s="42">
        <f>'PIT'!K$7</f>
        <v>4.80016152</v>
      </c>
      <c r="H133" s="42">
        <f>'PIT'!L$7</f>
        <v>35.23296</v>
      </c>
      <c r="I133" s="42">
        <f>'PIT'!M$7</f>
        <v>27.90450432</v>
      </c>
      <c r="J133" s="42">
        <f>'PIT'!N$7</f>
        <v>196.4477104128</v>
      </c>
      <c r="K133" s="42">
        <f>'PIT'!O$7</f>
        <v>1.171989181440</v>
      </c>
      <c r="L133" s="42">
        <f>(F133/10)+(G133*6)+(J133/10)+(K133*6)</f>
        <v>122.970855409920</v>
      </c>
      <c r="M133" s="42">
        <f>L133+(I133*0.5)</f>
        <v>136.923107569920</v>
      </c>
      <c r="N133" s="42">
        <f>L133+I133</f>
        <v>150.875359729920</v>
      </c>
      <c r="O133" s="178">
        <f>(E133:E133*#REF!)+(F133:F133*#REF!)+(G133:G133*#REF!)+(H133:H133*#REF!)+(I133:I133*#REF!)+(J133:J133*#REF!)+(K133:K133*#REF!)</f>
      </c>
      <c r="P133" s="179">
        <v>0</v>
      </c>
      <c r="Q133" s="180"/>
    </row>
    <row r="134" ht="13.75" customHeight="1">
      <c r="A134" s="168">
        <f>IF(B134:B134&lt;&gt;0,A133+1,A133)</f>
      </c>
      <c r="B134" t="s" s="32">
        <f>'PIT'!A$8</f>
        <v>268</v>
      </c>
      <c r="C134" t="s" s="32">
        <v>125</v>
      </c>
      <c r="D134" s="163">
        <f>'PIT'!C$7</f>
        <v>9</v>
      </c>
      <c r="E134" s="42">
        <f>'PIT'!I$8</f>
        <v>44.97759</v>
      </c>
      <c r="F134" s="42">
        <f>'PIT'!J$8</f>
        <v>183.5085672</v>
      </c>
      <c r="G134" s="42">
        <f>'PIT'!K$8</f>
        <v>1.75412601</v>
      </c>
      <c r="H134" s="42">
        <f>'PIT'!L$8</f>
        <v>44.591715</v>
      </c>
      <c r="I134" s="42">
        <f>'PIT'!M$8</f>
        <v>34.201845405</v>
      </c>
      <c r="J134" s="42">
        <f>'PIT'!N$8</f>
        <v>242.491083921450</v>
      </c>
      <c r="K134" s="42">
        <f>'PIT'!O$8</f>
        <v>1.53689757098484</v>
      </c>
      <c r="L134" s="42">
        <f>(F134/10)+(G134*6)+(J134/10)+(K134*6)</f>
        <v>62.346106598054</v>
      </c>
      <c r="M134" s="42">
        <f>L134+(I134*0.5)</f>
        <v>79.44702930055399</v>
      </c>
      <c r="N134" s="42">
        <f>L134+I134</f>
        <v>96.54795200305399</v>
      </c>
      <c r="O134" s="178">
        <f>(E134:E134*#REF!)+(F134:F134*#REF!)+(G134:G134*#REF!)+(H134:H134*#REF!)+(I134:I134*#REF!)+(J134:J134*#REF!)+(K134:K134*#REF!)</f>
      </c>
      <c r="P134" s="179">
        <v>0</v>
      </c>
      <c r="Q134" s="180"/>
    </row>
    <row r="135" ht="13.75" customHeight="1">
      <c r="A135" s="168">
        <f>IF(B135:B135&lt;&gt;0,A134+1,A134)</f>
      </c>
      <c r="B135" s="163">
        <f>'PIT'!A$9</f>
        <v>0</v>
      </c>
      <c r="C135" t="s" s="32">
        <v>125</v>
      </c>
      <c r="D135" s="163">
        <f>'PIT'!C$9</f>
        <v>9</v>
      </c>
      <c r="E135" s="42">
        <f>'PIT'!I$9</f>
        <v>0</v>
      </c>
      <c r="F135" s="42">
        <f>'PIT'!J$9</f>
        <v>0</v>
      </c>
      <c r="G135" s="42">
        <f>'PIT'!K$9</f>
        <v>0</v>
      </c>
      <c r="H135" s="42">
        <f>'PIT'!L$9</f>
        <v>0</v>
      </c>
      <c r="I135" s="42">
        <f>'PIT'!M$9</f>
        <v>0</v>
      </c>
      <c r="J135" s="42">
        <f>'PIT'!N$9</f>
        <v>0</v>
      </c>
      <c r="K135" s="42">
        <f>'PIT'!O$9</f>
        <v>0</v>
      </c>
      <c r="L135" s="42">
        <f>(F135/10)+(G135*6)+(J135/10)+(K135*6)</f>
        <v>0</v>
      </c>
      <c r="M135" s="42">
        <f>L135+(I135*0.5)</f>
        <v>0</v>
      </c>
      <c r="N135" s="42">
        <f>L135+I135</f>
        <v>0</v>
      </c>
      <c r="O135" s="178">
        <f>(E135:E135*#REF!)+(F135:F135*#REF!)+(G135:G135*#REF!)+(H135:H135*#REF!)+(I135:I135*#REF!)+(J135:J135*#REF!)+(K135:K135*#REF!)</f>
      </c>
      <c r="P135" s="179">
        <v>0</v>
      </c>
      <c r="Q135" s="180"/>
    </row>
    <row r="136" ht="13.75" customHeight="1">
      <c r="A136" s="168">
        <f>IF(B136:B136&lt;&gt;0,A135+1,A135)</f>
      </c>
      <c r="B136" s="163">
        <f>'PIT'!A$10</f>
        <v>0</v>
      </c>
      <c r="C136" t="s" s="32">
        <v>125</v>
      </c>
      <c r="D136" s="163">
        <f>'PIT'!C$10</f>
        <v>9</v>
      </c>
      <c r="E136" s="42">
        <f>'PIT'!I$10</f>
        <v>0</v>
      </c>
      <c r="F136" s="42">
        <f>'PIT'!J$10</f>
        <v>0</v>
      </c>
      <c r="G136" s="42">
        <f>'PIT'!K$10</f>
        <v>0</v>
      </c>
      <c r="H136" s="42">
        <f>'PIT'!L$10</f>
        <v>0</v>
      </c>
      <c r="I136" s="42">
        <f>'PIT'!M$10</f>
        <v>0</v>
      </c>
      <c r="J136" s="42">
        <f>'PIT'!N$10</f>
        <v>0</v>
      </c>
      <c r="K136" s="42">
        <f>'PIT'!O$10</f>
        <v>0</v>
      </c>
      <c r="L136" s="42">
        <f>(F136/10)+(G136*6)+(J136/10)+(K136*6)</f>
        <v>0</v>
      </c>
      <c r="M136" s="42">
        <f>L136+(I136*0.5)</f>
        <v>0</v>
      </c>
      <c r="N136" s="42">
        <f>L136+I136</f>
        <v>0</v>
      </c>
      <c r="O136" s="178">
        <f>(E136:E136*#REF!)+(F136:F136*#REF!)+(G136:G136*#REF!)+(H136:H136*#REF!)+(I136:I136*#REF!)+(J136:J136*#REF!)+(K136:K136*#REF!)</f>
      </c>
      <c r="P136" s="179">
        <v>0</v>
      </c>
      <c r="Q136" s="180"/>
    </row>
    <row r="137" ht="13.75" customHeight="1">
      <c r="A137" s="168">
        <f>IF(B137:B137&lt;&gt;0,A136+1,A136)</f>
      </c>
      <c r="B137" t="s" s="32">
        <f>'SEA'!A$6</f>
        <v>118</v>
      </c>
      <c r="C137" t="s" s="32">
        <v>106</v>
      </c>
      <c r="D137" s="163">
        <f>'SEA'!C$6</f>
        <v>10</v>
      </c>
      <c r="E137" s="42">
        <f>'SEA'!I$6</f>
        <v>234.79850772</v>
      </c>
      <c r="F137" s="42">
        <f>'SEA'!J$6</f>
        <v>1028.4174638136</v>
      </c>
      <c r="G137" s="42">
        <f>'SEA'!K$6</f>
        <v>8.969302994904</v>
      </c>
      <c r="H137" s="42">
        <f>'SEA'!L$6</f>
        <v>34.8289452</v>
      </c>
      <c r="I137" s="42">
        <f>'SEA'!M$6</f>
        <v>26.8531167492</v>
      </c>
      <c r="J137" s="42">
        <f>'SEA'!N$6</f>
        <v>209.555639464161</v>
      </c>
      <c r="K137" s="42">
        <f>'SEA'!O$6</f>
        <v>0.884537668278559</v>
      </c>
      <c r="L137" s="42">
        <f>(F137/10)+(G137*6)+(J137/10)+(K137*6)</f>
        <v>182.920354306871</v>
      </c>
      <c r="M137" s="42">
        <f>L137+(I137*0.5)</f>
        <v>196.346912681471</v>
      </c>
      <c r="N137" s="42">
        <f>L137+I137</f>
        <v>209.773471056071</v>
      </c>
      <c r="O137" s="178">
        <f>(E137:E137*#REF!)+(F137:F137*#REF!)+(G137:G137*#REF!)+(H137:H137*#REF!)+(I137:I137*#REF!)+(J137:J137*#REF!)+(K137:K137*#REF!)</f>
      </c>
      <c r="P137" s="179">
        <v>30.1212288355145</v>
      </c>
      <c r="Q137" s="180"/>
    </row>
    <row r="138" ht="13.75" customHeight="1">
      <c r="A138" s="168">
        <f>IF(B138:B138&lt;&gt;0,A137+1,A137)</f>
      </c>
      <c r="B138" t="s" s="32">
        <f>'SEA'!A$7</f>
        <v>203</v>
      </c>
      <c r="C138" t="s" s="32">
        <v>106</v>
      </c>
      <c r="D138" s="163">
        <f>'SEA'!C$8</f>
        <v>10</v>
      </c>
      <c r="E138" s="42">
        <f>'SEA'!I$7</f>
        <v>139.38413286</v>
      </c>
      <c r="F138" s="42">
        <f>'SEA'!J$7</f>
        <v>599.517845522525</v>
      </c>
      <c r="G138" s="42">
        <f>'SEA'!K$7</f>
        <v>4.320908118660</v>
      </c>
      <c r="H138" s="42">
        <f>'SEA'!L$7</f>
        <v>50.50197054</v>
      </c>
      <c r="I138" s="42">
        <f>'SEA'!M$7</f>
        <v>40.1490665793</v>
      </c>
      <c r="J138" s="42">
        <f>'SEA'!N$7</f>
        <v>282.017749105474</v>
      </c>
      <c r="K138" s="42">
        <f>'SEA'!O$7</f>
        <v>1.13413929007891</v>
      </c>
      <c r="L138" s="42">
        <f>(F138/10)+(G138*6)+(J138/10)+(K138*6)</f>
        <v>120.883843915233</v>
      </c>
      <c r="M138" s="42">
        <f>L138+(I138*0.5)</f>
        <v>140.958377204883</v>
      </c>
      <c r="N138" s="42">
        <f>L138+I138</f>
        <v>161.032910494533</v>
      </c>
      <c r="O138" s="178">
        <f>(E138:E138*#REF!)+(F138:F138*#REF!)+(G138:G138*#REF!)+(H138:H138*#REF!)+(I138:I138*#REF!)+(J138:J138*#REF!)+(K138:K138*#REF!)</f>
      </c>
      <c r="P138" s="179">
        <v>1.35637511245439</v>
      </c>
      <c r="Q138" s="180"/>
    </row>
    <row r="139" ht="13.75" customHeight="1">
      <c r="A139" s="168">
        <f>IF(B139:B139&lt;&gt;0,A138+1,A138)</f>
      </c>
      <c r="B139" t="s" s="32">
        <f>'SEA'!A$8</f>
        <v>474</v>
      </c>
      <c r="C139" t="s" s="32">
        <v>106</v>
      </c>
      <c r="D139" s="163">
        <f>'SEA'!C$7</f>
        <v>10</v>
      </c>
      <c r="E139" s="42">
        <f>'SEA'!I$8</f>
        <v>21.10548384</v>
      </c>
      <c r="F139" s="42">
        <f>'SEA'!J$8</f>
        <v>88.14835806344141</v>
      </c>
      <c r="G139" s="42">
        <f>'SEA'!K$8</f>
        <v>0.621070450573552</v>
      </c>
      <c r="H139" s="42">
        <f>'SEA'!L$8</f>
        <v>14.5120605</v>
      </c>
      <c r="I139" s="42">
        <f>'SEA'!M$8</f>
        <v>11.406479553</v>
      </c>
      <c r="J139" s="42">
        <f>'SEA'!N$8</f>
        <v>81.9362504975069</v>
      </c>
      <c r="K139" s="42">
        <f>'SEA'!O$8</f>
        <v>0.324513720865532</v>
      </c>
      <c r="L139" s="42">
        <f>(F139/10)+(G139*6)+(J139/10)+(K139*6)</f>
        <v>22.6819658847293</v>
      </c>
      <c r="M139" s="42">
        <f>L139+(I139*0.5)</f>
        <v>28.3852056612293</v>
      </c>
      <c r="N139" s="42">
        <f>L139+I139</f>
        <v>34.0884454377293</v>
      </c>
      <c r="O139" s="178">
        <f>(E139:E139*#REF!)+(F139:F139*#REF!)+(G139:G139*#REF!)+(H139:H139*#REF!)+(I139:I139*#REF!)+(J139:J139*#REF!)+(K139:K139*#REF!)</f>
      </c>
      <c r="P139" s="179">
        <v>0</v>
      </c>
      <c r="Q139" s="180"/>
    </row>
    <row r="140" ht="13.75" customHeight="1">
      <c r="A140" s="168">
        <f>IF(B140:B140&lt;&gt;0,A139+1,A139)</f>
      </c>
      <c r="B140" s="163">
        <f>'SEA'!A$9</f>
        <v>0</v>
      </c>
      <c r="C140" t="s" s="32">
        <v>106</v>
      </c>
      <c r="D140" s="163">
        <f>'SEA'!C$9</f>
        <v>10</v>
      </c>
      <c r="E140" s="42">
        <f>'SEA'!I$9</f>
        <v>0</v>
      </c>
      <c r="F140" s="42">
        <f>'SEA'!J$9</f>
        <v>0</v>
      </c>
      <c r="G140" s="42">
        <f>'SEA'!K$9</f>
        <v>0</v>
      </c>
      <c r="H140" s="42">
        <f>'SEA'!L$9</f>
        <v>0</v>
      </c>
      <c r="I140" s="42">
        <f>'SEA'!M$9</f>
        <v>0</v>
      </c>
      <c r="J140" s="42">
        <f>'SEA'!N$9</f>
        <v>0</v>
      </c>
      <c r="K140" s="42">
        <f>'SEA'!O$9</f>
        <v>0</v>
      </c>
      <c r="L140" s="42">
        <f>(F140/10)+(G140*6)+(J140/10)+(K140*6)</f>
        <v>0</v>
      </c>
      <c r="M140" s="42">
        <f>L140+(I140*0.5)</f>
        <v>0</v>
      </c>
      <c r="N140" s="42">
        <f>L140+I140</f>
        <v>0</v>
      </c>
      <c r="O140" s="178">
        <f>(E140:E140*#REF!)+(F140:F140*#REF!)+(G140:G140*#REF!)+(H140:H140*#REF!)+(I140:I140*#REF!)+(J140:J140*#REF!)+(K140:K140*#REF!)</f>
      </c>
      <c r="P140" s="179">
        <v>0</v>
      </c>
      <c r="Q140" s="180"/>
    </row>
    <row r="141" ht="13.75" customHeight="1">
      <c r="A141" s="168">
        <f>IF(B141:B141&lt;&gt;0,A140+1,A140)</f>
      </c>
      <c r="B141" s="163">
        <f>'SEA'!A$10</f>
        <v>0</v>
      </c>
      <c r="C141" t="s" s="32">
        <v>106</v>
      </c>
      <c r="D141" s="163">
        <f>'SEA'!C$10</f>
        <v>10</v>
      </c>
      <c r="E141" s="42">
        <f>'SEA'!I$10</f>
        <v>0</v>
      </c>
      <c r="F141" s="42">
        <f>'SEA'!J$10</f>
        <v>0</v>
      </c>
      <c r="G141" s="42">
        <f>'SEA'!K$10</f>
        <v>0</v>
      </c>
      <c r="H141" s="42">
        <f>'SEA'!L$10</f>
        <v>0</v>
      </c>
      <c r="I141" s="42">
        <f>'SEA'!M$10</f>
        <v>0</v>
      </c>
      <c r="J141" s="42">
        <f>'SEA'!N$10</f>
        <v>0</v>
      </c>
      <c r="K141" s="42">
        <f>'SEA'!O$10</f>
        <v>0</v>
      </c>
      <c r="L141" s="42">
        <f>(F141/10)+(G141*6)+(J141/10)+(K141*6)</f>
        <v>0</v>
      </c>
      <c r="M141" s="42">
        <f>L141+(I141*0.5)</f>
        <v>0</v>
      </c>
      <c r="N141" s="42">
        <f>L141+I141</f>
        <v>0</v>
      </c>
      <c r="O141" s="178">
        <f>(E141:E141*#REF!)+(F141:F141*#REF!)+(G141:G141*#REF!)+(H141:H141*#REF!)+(I141:I141*#REF!)+(J141:J141*#REF!)+(K141:K141*#REF!)</f>
      </c>
      <c r="P141" s="179">
        <v>0</v>
      </c>
      <c r="Q141" s="180"/>
    </row>
    <row r="142" ht="13.75" customHeight="1">
      <c r="A142" s="168">
        <f>IF(B142:B142&lt;&gt;0,A141+1,A141)</f>
      </c>
      <c r="B142" t="s" s="32">
        <f>'SF'!A$6</f>
        <v>20</v>
      </c>
      <c r="C142" t="s" s="32">
        <v>21</v>
      </c>
      <c r="D142" s="163">
        <f>'SF'!C$6</f>
        <v>9</v>
      </c>
      <c r="E142" s="42">
        <f>'SF'!I$6</f>
        <v>257.47710912</v>
      </c>
      <c r="F142" s="42">
        <f>'SF'!J$6</f>
        <v>1230.7405815936</v>
      </c>
      <c r="G142" s="42">
        <f>'SF'!K$6</f>
        <v>13.543295939712</v>
      </c>
      <c r="H142" s="42">
        <f>'SF'!L$6</f>
        <v>82.01022983999999</v>
      </c>
      <c r="I142" s="42">
        <f>'SF'!M$6</f>
        <v>65.608183872</v>
      </c>
      <c r="J142" s="42">
        <f>'SF'!N$6</f>
        <v>536.294539598699</v>
      </c>
      <c r="K142" s="42">
        <f>'SF'!O$6</f>
        <v>4.56693195130214</v>
      </c>
      <c r="L142" s="42">
        <f>(F142/10)+(G142*6)+(J142/10)+(K142*6)</f>
        <v>285.364879465315</v>
      </c>
      <c r="M142" s="42">
        <f>L142+(I142*0.5)</f>
        <v>318.168971401315</v>
      </c>
      <c r="N142" s="42">
        <f>L142+I142</f>
        <v>350.973063337315</v>
      </c>
      <c r="O142" s="178">
        <f>(E142:E142*#REF!)+(F142:F142*#REF!)+(G142:G142*#REF!)+(H142:H142*#REF!)+(I142:I142*#REF!)+(J142:J142*#REF!)+(K142:K142*#REF!)</f>
      </c>
      <c r="P142" s="179">
        <v>21.5331089303518</v>
      </c>
      <c r="Q142" s="180"/>
    </row>
    <row r="143" ht="13.75" customHeight="1">
      <c r="A143" s="168">
        <f>IF(B143:B143&lt;&gt;0,A142+1,A142)</f>
      </c>
      <c r="B143" t="s" s="32">
        <f>'SF'!A$7</f>
        <v>300</v>
      </c>
      <c r="C143" t="s" s="32">
        <v>21</v>
      </c>
      <c r="D143" s="163">
        <f>'SF'!C$8</f>
        <v>9</v>
      </c>
      <c r="E143" s="42">
        <f>'SF'!I$7</f>
        <v>36.08580696</v>
      </c>
      <c r="F143" s="42">
        <f>'SF'!J$7</f>
        <v>153.36467958</v>
      </c>
      <c r="G143" s="42">
        <f>'SF'!K$7</f>
        <v>1.19355556888717</v>
      </c>
      <c r="H143" s="42">
        <f>'SF'!L$7</f>
        <v>5.3253396</v>
      </c>
      <c r="I143" s="42">
        <f>'SF'!M$7</f>
        <v>4.0366074168</v>
      </c>
      <c r="J143" s="42">
        <f>'SF'!N$7</f>
        <v>32.9800776328025</v>
      </c>
      <c r="K143" s="42">
        <f>'SF'!O$7</f>
        <v>0.170526455164267</v>
      </c>
      <c r="L143" s="42">
        <f>(F143/10)+(G143*6)+(J143/10)+(K143*6)</f>
        <v>26.8189678655889</v>
      </c>
      <c r="M143" s="42">
        <f>L143+(I143*0.5)</f>
        <v>28.8372715739889</v>
      </c>
      <c r="N143" s="42">
        <f>L143+I143</f>
        <v>30.8555752823889</v>
      </c>
      <c r="O143" s="178">
        <f>(E143:E143*#REF!)+(F143:F143*#REF!)+(G143:G143*#REF!)+(H143:H143*#REF!)+(I143:I143*#REF!)+(J143:J143*#REF!)+(K143:K143*#REF!)</f>
      </c>
      <c r="P143" s="179">
        <v>6.80379880202083</v>
      </c>
      <c r="Q143" s="180"/>
    </row>
    <row r="144" ht="13.75" customHeight="1">
      <c r="A144" s="168">
        <f>IF(B144:B144&lt;&gt;0,A143+1,A143)</f>
      </c>
      <c r="B144" t="s" s="32">
        <f>'SF'!A$8</f>
        <v>216</v>
      </c>
      <c r="C144" t="s" s="32">
        <v>21</v>
      </c>
      <c r="D144" s="163">
        <f>'SF'!C$7</f>
        <v>9</v>
      </c>
      <c r="E144" s="42">
        <f>'SF'!I$8</f>
        <v>119.96092584</v>
      </c>
      <c r="F144" s="42">
        <f>'SF'!J$8</f>
        <v>537.4249477632</v>
      </c>
      <c r="G144" s="42">
        <f>'SF'!K$8</f>
        <v>5.278280736960</v>
      </c>
      <c r="H144" s="42">
        <f>'SF'!L$8</f>
        <v>12.24828108</v>
      </c>
      <c r="I144" s="42">
        <f>'SF'!M$8</f>
        <v>8.573796756</v>
      </c>
      <c r="J144" s="42">
        <f>'SF'!N$8</f>
        <v>67.5394943982416</v>
      </c>
      <c r="K144" s="42">
        <f>'SF'!O$8</f>
        <v>0.340367025882318</v>
      </c>
      <c r="L144" s="42">
        <f>(F144/10)+(G144*6)+(J144/10)+(K144*6)</f>
        <v>94.2083307931981</v>
      </c>
      <c r="M144" s="42">
        <f>L144+(I144*0.5)</f>
        <v>98.4952291711981</v>
      </c>
      <c r="N144" s="42">
        <f>L144+I144</f>
        <v>102.782127549198</v>
      </c>
      <c r="O144" s="178">
        <f>(E144:E144*#REF!)+(F144:F144*#REF!)+(G144:G144*#REF!)+(H144:H144*#REF!)+(I144:I144*#REF!)+(J144:J144*#REF!)+(K144:K144*#REF!)</f>
      </c>
      <c r="P144" s="179">
        <v>0</v>
      </c>
      <c r="Q144" s="180"/>
    </row>
    <row r="145" ht="13.75" customHeight="1">
      <c r="A145" s="168">
        <f>IF(B145:B145&lt;&gt;0,A144+1,A144)</f>
      </c>
      <c r="B145" s="163">
        <f>'SF'!A$9</f>
        <v>0</v>
      </c>
      <c r="C145" t="s" s="32">
        <v>21</v>
      </c>
      <c r="D145" s="163">
        <f>'SF'!C$9</f>
        <v>9</v>
      </c>
      <c r="E145" s="42">
        <f>'SF'!I$9</f>
        <v>0</v>
      </c>
      <c r="F145" s="42">
        <f>'SF'!J$9</f>
        <v>0</v>
      </c>
      <c r="G145" s="42">
        <f>'SF'!K$9</f>
        <v>0</v>
      </c>
      <c r="H145" s="42">
        <f>'SF'!L$9</f>
        <v>0</v>
      </c>
      <c r="I145" s="42">
        <f>'SF'!M$9</f>
        <v>0</v>
      </c>
      <c r="J145" s="42">
        <f>'SF'!N$9</f>
        <v>0</v>
      </c>
      <c r="K145" s="42">
        <f>'SF'!O$9</f>
        <v>0</v>
      </c>
      <c r="L145" s="42">
        <f>(F145/10)+(G145*6)+(J145/10)+(K145*6)</f>
        <v>0</v>
      </c>
      <c r="M145" s="42">
        <f>L145+(I145*0.5)</f>
        <v>0</v>
      </c>
      <c r="N145" s="42">
        <f>L145+I145</f>
        <v>0</v>
      </c>
      <c r="O145" s="178">
        <f>(E145:E145*#REF!)+(F145:F145*#REF!)+(G145:G145*#REF!)+(H145:H145*#REF!)+(I145:I145*#REF!)+(J145:J145*#REF!)+(K145:K145*#REF!)</f>
      </c>
      <c r="P145" s="179">
        <v>0</v>
      </c>
      <c r="Q145" s="180"/>
    </row>
    <row r="146" ht="13.75" customHeight="1">
      <c r="A146" s="168">
        <f>IF(B146:B146&lt;&gt;0,A145+1,A145)</f>
      </c>
      <c r="B146" s="163">
        <f>'SF'!A$10</f>
        <v>0</v>
      </c>
      <c r="C146" t="s" s="32">
        <v>21</v>
      </c>
      <c r="D146" s="163">
        <f>'SF'!C$10</f>
        <v>9</v>
      </c>
      <c r="E146" s="42">
        <f>'SF'!I$10</f>
        <v>0</v>
      </c>
      <c r="F146" s="42">
        <f>'SF'!J$10</f>
        <v>0</v>
      </c>
      <c r="G146" s="42">
        <f>'SF'!K$10</f>
        <v>0</v>
      </c>
      <c r="H146" s="42">
        <f>'SF'!L$10</f>
        <v>0</v>
      </c>
      <c r="I146" s="42">
        <f>'SF'!M$10</f>
        <v>0</v>
      </c>
      <c r="J146" s="42">
        <f>'SF'!N$10</f>
        <v>0</v>
      </c>
      <c r="K146" s="42">
        <f>'SF'!O$10</f>
        <v>0</v>
      </c>
      <c r="L146" s="42">
        <f>(F146/10)+(G146*6)+(J146/10)+(K146*6)</f>
        <v>0</v>
      </c>
      <c r="M146" s="42">
        <f>L146+(I146*0.5)</f>
        <v>0</v>
      </c>
      <c r="N146" s="42">
        <f>L146+I146</f>
        <v>0</v>
      </c>
      <c r="O146" s="178">
        <f>(E146:E146*#REF!)+(F146:F146*#REF!)+(G146:G146*#REF!)+(H146:H146*#REF!)+(I146:I146*#REF!)+(J146:J146*#REF!)+(K146:K146*#REF!)</f>
      </c>
      <c r="P146" s="179">
        <v>0</v>
      </c>
      <c r="Q146" s="180"/>
    </row>
    <row r="147" ht="13.75" customHeight="1">
      <c r="A147" s="168">
        <f>IF(B147:B147&lt;&gt;0,A146+1,A146)</f>
      </c>
      <c r="B147" t="s" s="32">
        <f>'TB'!A$6</f>
        <v>113</v>
      </c>
      <c r="C147" t="s" s="32">
        <v>72</v>
      </c>
      <c r="D147" s="163">
        <f>'TB'!C$6</f>
        <v>11</v>
      </c>
      <c r="E147" s="42">
        <f>'TB'!I$6</f>
        <v>216.3364308</v>
      </c>
      <c r="F147" s="42">
        <f>'TB'!J$6</f>
        <v>869.672451816</v>
      </c>
      <c r="G147" s="42">
        <f>'TB'!K$6</f>
        <v>6.490092924</v>
      </c>
      <c r="H147" s="42">
        <f>'TB'!L$6</f>
        <v>56.93288832</v>
      </c>
      <c r="I147" s="42">
        <f>'TB'!M$6</f>
        <v>46.457236869120</v>
      </c>
      <c r="J147" s="42">
        <f>'TB'!N$6</f>
        <v>360.934979680807</v>
      </c>
      <c r="K147" s="42">
        <f>'TB'!O$6</f>
        <v>2.03629901965588</v>
      </c>
      <c r="L147" s="42">
        <f>(F147/10)+(G147*6)+(J147/10)+(K147*6)</f>
        <v>174.219094811616</v>
      </c>
      <c r="M147" s="42">
        <f>L147+(I147*0.5)</f>
        <v>197.447713246176</v>
      </c>
      <c r="N147" s="42">
        <f>L147+I147</f>
        <v>220.676331680736</v>
      </c>
      <c r="O147" s="178">
        <f>(E147:E147*#REF!)+(F147:F147*#REF!)+(G147:G147*#REF!)+(H147:H147*#REF!)+(I147:I147*#REF!)+(J147:J147*#REF!)+(K147:K147*#REF!)</f>
      </c>
      <c r="P147" s="179">
        <v>14.3877722979606</v>
      </c>
      <c r="Q147" s="180"/>
    </row>
    <row r="148" ht="13.75" customHeight="1">
      <c r="A148" s="168">
        <f>IF(B148:B148&lt;&gt;0,A147+1,A147)</f>
      </c>
      <c r="B148" t="s" s="32">
        <f>'TB'!A$7</f>
        <v>225</v>
      </c>
      <c r="C148" t="s" s="32">
        <v>72</v>
      </c>
      <c r="D148" s="163">
        <f>'TB'!C$8</f>
        <v>11</v>
      </c>
      <c r="E148" s="42">
        <f>'TB'!I$7</f>
        <v>100.10862288</v>
      </c>
      <c r="F148" s="42">
        <f>'TB'!J$7</f>
        <v>414.4496987232</v>
      </c>
      <c r="G148" s="42">
        <f>'TB'!K$7</f>
        <v>3.203475932160</v>
      </c>
      <c r="H148" s="42">
        <f>'TB'!L$7</f>
        <v>38.5483098</v>
      </c>
      <c r="I148" s="42">
        <f>'TB'!M$7</f>
        <v>31.0699376988</v>
      </c>
      <c r="J148" s="42">
        <f>'TB'!N$7</f>
        <v>251.807797971193</v>
      </c>
      <c r="K148" s="42">
        <f>'TB'!O$7</f>
        <v>1.1185177571568</v>
      </c>
      <c r="L148" s="42">
        <f>(F148/10)+(G148*6)+(J148/10)+(K148*6)</f>
        <v>92.55771180534011</v>
      </c>
      <c r="M148" s="42">
        <f>L148+(I148*0.5)</f>
        <v>108.092680654740</v>
      </c>
      <c r="N148" s="42">
        <f>L148+I148</f>
        <v>123.627649504140</v>
      </c>
      <c r="O148" s="178">
        <f>(E148:E148*#REF!)+(F148:F148*#REF!)+(G148:G148*#REF!)+(H148:H148*#REF!)+(I148:I148*#REF!)+(J148:J148*#REF!)+(K148:K148*#REF!)</f>
      </c>
      <c r="P148" s="179">
        <v>8.572292771450639</v>
      </c>
      <c r="Q148" s="180"/>
    </row>
    <row r="149" ht="13.75" customHeight="1">
      <c r="A149" s="168">
        <f>IF(B149:B149&lt;&gt;0,A148+1,A148)</f>
      </c>
      <c r="B149" t="s" s="32">
        <f>'TB'!A$8</f>
        <v>298</v>
      </c>
      <c r="C149" t="s" s="32">
        <v>72</v>
      </c>
      <c r="D149" s="163">
        <f>'TB'!C$7</f>
        <v>11</v>
      </c>
      <c r="E149" s="42">
        <f>'TB'!I$8</f>
        <v>52.59944592</v>
      </c>
      <c r="F149" s="42">
        <f>'TB'!J$8</f>
        <v>212.5017615168</v>
      </c>
      <c r="G149" s="42">
        <f>'TB'!K$8</f>
        <v>1.5779833776</v>
      </c>
      <c r="H149" s="42">
        <f>'TB'!L$8</f>
        <v>13.64017116</v>
      </c>
      <c r="I149" s="42">
        <f>'TB'!M$8</f>
        <v>9.807283064040</v>
      </c>
      <c r="J149" s="42">
        <f>'TB'!N$8</f>
        <v>67.4406371437359</v>
      </c>
      <c r="K149" s="42">
        <f>'TB'!O$8</f>
        <v>0.26479664272908</v>
      </c>
      <c r="L149" s="42">
        <f>(F149/10)+(G149*6)+(J149/10)+(K149*6)</f>
        <v>39.0509199880281</v>
      </c>
      <c r="M149" s="42">
        <f>L149+(I149*0.5)</f>
        <v>43.9545615200481</v>
      </c>
      <c r="N149" s="42">
        <f>L149+I149</f>
        <v>48.8582030520681</v>
      </c>
      <c r="O149" s="178">
        <f>(E149:E149*#REF!)+(F149:F149*#REF!)+(G149:G149*#REF!)+(H149:H149*#REF!)+(I149:I149*#REF!)+(J149:J149*#REF!)+(K149:K149*#REF!)</f>
      </c>
      <c r="P149" s="179">
        <v>0</v>
      </c>
      <c r="Q149" s="180"/>
    </row>
    <row r="150" ht="13.75" customHeight="1">
      <c r="A150" s="168">
        <f>IF(B150:B150&lt;&gt;0,A149+1,A149)</f>
      </c>
      <c r="B150" s="163">
        <f>'TB'!A$9</f>
        <v>0</v>
      </c>
      <c r="C150" t="s" s="32">
        <v>72</v>
      </c>
      <c r="D150" s="163">
        <f>'TB'!C$9</f>
        <v>11</v>
      </c>
      <c r="E150" s="42">
        <f>'TB'!I$9</f>
        <v>0</v>
      </c>
      <c r="F150" s="42">
        <f>'TB'!J$9</f>
        <v>0</v>
      </c>
      <c r="G150" s="42">
        <f>'TB'!K$9</f>
        <v>0</v>
      </c>
      <c r="H150" s="42">
        <f>'TB'!L$9</f>
        <v>0</v>
      </c>
      <c r="I150" s="42">
        <f>'TB'!M$9</f>
        <v>0</v>
      </c>
      <c r="J150" s="42">
        <f>'TB'!N$9</f>
        <v>0</v>
      </c>
      <c r="K150" s="42">
        <f>'TB'!O$9</f>
        <v>0</v>
      </c>
      <c r="L150" s="42">
        <f>(F150/10)+(G150*6)+(J150/10)+(K150*6)</f>
        <v>0</v>
      </c>
      <c r="M150" s="42">
        <f>L150+(I150*0.5)</f>
        <v>0</v>
      </c>
      <c r="N150" s="42">
        <f>L150+I150</f>
        <v>0</v>
      </c>
      <c r="O150" s="178">
        <f>(E150:E150*#REF!)+(F150:F150*#REF!)+(G150:G150*#REF!)+(H150:H150*#REF!)+(I150:I150*#REF!)+(J150:J150*#REF!)+(K150:K150*#REF!)</f>
      </c>
      <c r="P150" s="179">
        <v>0</v>
      </c>
      <c r="Q150" s="180"/>
    </row>
    <row r="151" ht="13.75" customHeight="1">
      <c r="A151" s="168">
        <f>IF(B151:B151&lt;&gt;0,A150+1,A150)</f>
      </c>
      <c r="B151" s="163">
        <f>'TB'!A$10</f>
        <v>0</v>
      </c>
      <c r="C151" t="s" s="32">
        <v>72</v>
      </c>
      <c r="D151" s="163">
        <f>'TB'!C$10</f>
        <v>11</v>
      </c>
      <c r="E151" s="42">
        <f>'TB'!I$10</f>
        <v>0</v>
      </c>
      <c r="F151" s="42">
        <f>'TB'!J$10</f>
        <v>0</v>
      </c>
      <c r="G151" s="42">
        <f>'TB'!K$10</f>
        <v>0</v>
      </c>
      <c r="H151" s="42">
        <f>'TB'!L$10</f>
        <v>0</v>
      </c>
      <c r="I151" s="42">
        <f>'TB'!M$10</f>
        <v>0</v>
      </c>
      <c r="J151" s="42">
        <f>'TB'!N$10</f>
        <v>0</v>
      </c>
      <c r="K151" s="42">
        <f>'TB'!O$10</f>
        <v>0</v>
      </c>
      <c r="L151" s="42">
        <f>(F151/10)+(G151*6)+(J151/10)+(K151*6)</f>
        <v>0</v>
      </c>
      <c r="M151" s="42">
        <f>L151+(I151*0.5)</f>
        <v>0</v>
      </c>
      <c r="N151" s="42">
        <f>L151+I151</f>
        <v>0</v>
      </c>
      <c r="O151" s="178">
        <f>(E151:E151*#REF!)+(F151:F151*#REF!)+(G151:G151*#REF!)+(H151:H151*#REF!)+(I151:I151*#REF!)+(J151:J151*#REF!)+(K151:K151*#REF!)</f>
      </c>
      <c r="P151" s="179">
        <v>0</v>
      </c>
      <c r="Q151" s="180"/>
    </row>
    <row r="152" ht="13.75" customHeight="1">
      <c r="A152" s="168">
        <f>IF(B152:B152&lt;&gt;0,A151+1,A151)</f>
      </c>
      <c r="B152" t="s" s="32">
        <f>'TEN'!A$6</f>
        <v>163</v>
      </c>
      <c r="C152" t="s" s="32">
        <v>117</v>
      </c>
      <c r="D152" s="163">
        <f>'TEN'!C$6</f>
        <v>5</v>
      </c>
      <c r="E152" s="42">
        <f>'TEN'!I$6</f>
        <v>206.10016812</v>
      </c>
      <c r="F152" s="42">
        <f>'TEN'!J$6</f>
        <v>867.001732785654</v>
      </c>
      <c r="G152" s="42">
        <f>'TEN'!K$6</f>
        <v>6.389105211720</v>
      </c>
      <c r="H152" s="42">
        <f>'TEN'!L$6</f>
        <v>43.3849185</v>
      </c>
      <c r="I152" s="42">
        <f>'TEN'!M$6</f>
        <v>33.2762324895</v>
      </c>
      <c r="J152" s="42">
        <f>'TEN'!N$6</f>
        <v>251.235555295725</v>
      </c>
      <c r="K152" s="42">
        <f>'TEN'!O$6</f>
        <v>1.397601764559</v>
      </c>
      <c r="L152" s="42">
        <f>(F152/10)+(G152*6)+(J152/10)+(K152*6)</f>
        <v>158.543970665812</v>
      </c>
      <c r="M152" s="42">
        <f>L152+(I152*0.5)</f>
        <v>175.182086910562</v>
      </c>
      <c r="N152" s="42">
        <f>L152+I152</f>
        <v>191.820203155312</v>
      </c>
      <c r="O152" s="178">
        <f>(E152:E152*#REF!)+(F152:F152*#REF!)+(G152:G152*#REF!)+(H152:H152*#REF!)+(I152:I152*#REF!)+(J152:J152*#REF!)+(K152:K152*#REF!)</f>
      </c>
      <c r="P152" s="179">
        <v>49.0987341078656</v>
      </c>
      <c r="Q152" s="180"/>
    </row>
    <row r="153" ht="13.75" customHeight="1">
      <c r="A153" s="168">
        <f>IF(B153:B153&lt;&gt;0,A152+1,A152)</f>
      </c>
      <c r="B153" t="s" s="32">
        <f>'TEN'!A$7</f>
        <v>179</v>
      </c>
      <c r="C153" t="s" s="32">
        <v>117</v>
      </c>
      <c r="D153" s="163">
        <f>'TEN'!C$8</f>
        <v>5</v>
      </c>
      <c r="E153" s="42">
        <f>'TEN'!I$7</f>
        <v>162.84457728</v>
      </c>
      <c r="F153" s="42">
        <f>'TEN'!J$7</f>
        <v>704.628678358087</v>
      </c>
      <c r="G153" s="42">
        <f>'TEN'!K$7</f>
        <v>5.211026472960</v>
      </c>
      <c r="H153" s="42">
        <f>'TEN'!L$7</f>
        <v>60.7388859</v>
      </c>
      <c r="I153" s="42">
        <f>'TEN'!M$7</f>
        <v>45.8578588545</v>
      </c>
      <c r="J153" s="42">
        <f>'TEN'!N$7</f>
        <v>372.365813898540</v>
      </c>
      <c r="K153" s="42">
        <f>'TEN'!O$7</f>
        <v>2.017745789598</v>
      </c>
      <c r="L153" s="42">
        <f>(F153/10)+(G153*6)+(J153/10)+(K153*6)</f>
        <v>151.072082801011</v>
      </c>
      <c r="M153" s="42">
        <f>L153+(I153*0.5)</f>
        <v>174.001012228261</v>
      </c>
      <c r="N153" s="42">
        <f>L153+I153</f>
        <v>196.929941655511</v>
      </c>
      <c r="O153" s="178">
        <f>(E153:E153*#REF!)+(F153:F153*#REF!)+(G153:G153*#REF!)+(H153:H153*#REF!)+(I153:I153*#REF!)+(J153:J153*#REF!)+(K153:K153*#REF!)</f>
      </c>
      <c r="P153" s="179">
        <v>0</v>
      </c>
      <c r="Q153" s="180"/>
    </row>
    <row r="154" ht="13.75" customHeight="1">
      <c r="A154" s="168">
        <f>IF(B154:B154&lt;&gt;0,A153+1,A153)</f>
      </c>
      <c r="B154" t="s" s="32">
        <f>'TEN'!A$8</f>
        <v>483</v>
      </c>
      <c r="C154" t="s" s="32">
        <v>117</v>
      </c>
      <c r="D154" s="163">
        <f>'TEN'!C$7</f>
        <v>5</v>
      </c>
      <c r="E154" s="42">
        <f>'TEN'!I$8</f>
        <v>12.7222326</v>
      </c>
      <c r="F154" s="42">
        <f>'TEN'!J$8</f>
        <v>51.1736235112874</v>
      </c>
      <c r="G154" s="42">
        <f>'TEN'!K$8</f>
        <v>0.415330329221115</v>
      </c>
      <c r="H154" s="42">
        <f>'TEN'!L$8</f>
        <v>8.676983699999999</v>
      </c>
      <c r="I154" s="42">
        <f>'TEN'!M$8</f>
        <v>5.8569639975</v>
      </c>
      <c r="J154" s="42">
        <f>'TEN'!N$8</f>
        <v>43.2435405846771</v>
      </c>
      <c r="K154" s="42">
        <f>'TEN'!O$8</f>
        <v>0.131478730110175</v>
      </c>
      <c r="L154" s="42">
        <f>(F154/10)+(G154*6)+(J154/10)+(K154*6)</f>
        <v>12.7225707655842</v>
      </c>
      <c r="M154" s="42">
        <f>L154+(I154*0.5)</f>
        <v>15.6510527643342</v>
      </c>
      <c r="N154" s="42">
        <f>L154+I154</f>
        <v>18.5795347630842</v>
      </c>
      <c r="O154" s="178">
        <f>(E154:E154*#REF!)+(F154:F154*#REF!)+(G154:G154*#REF!)+(H154:H154*#REF!)+(I154:I154*#REF!)+(J154:J154*#REF!)+(K154:K154*#REF!)</f>
      </c>
      <c r="P154" s="179">
        <v>0</v>
      </c>
      <c r="Q154" s="180"/>
    </row>
    <row r="155" ht="13.75" customHeight="1">
      <c r="A155" s="168">
        <f>IF(B155:B155&lt;&gt;0,A154+1,A154)</f>
      </c>
      <c r="B155" s="163">
        <f>'TEN'!A$9</f>
        <v>0</v>
      </c>
      <c r="C155" t="s" s="32">
        <v>117</v>
      </c>
      <c r="D155" s="163">
        <f>'TEN'!C$9</f>
        <v>5</v>
      </c>
      <c r="E155" s="42">
        <f>'TEN'!I$9</f>
        <v>0</v>
      </c>
      <c r="F155" s="42">
        <f>'TEN'!J$9</f>
        <v>0</v>
      </c>
      <c r="G155" s="42">
        <f>'TEN'!K$9</f>
        <v>0</v>
      </c>
      <c r="H155" s="42">
        <f>'TEN'!L$9</f>
        <v>0</v>
      </c>
      <c r="I155" s="42">
        <f>'TEN'!M$9</f>
        <v>0</v>
      </c>
      <c r="J155" s="42">
        <f>'TEN'!N$9</f>
        <v>0</v>
      </c>
      <c r="K155" s="42">
        <f>'TEN'!O$9</f>
        <v>0</v>
      </c>
      <c r="L155" s="42">
        <f>(F155/10)+(G155*6)+(J155/10)+(K155*6)</f>
        <v>0</v>
      </c>
      <c r="M155" s="42">
        <f>L155+(I155*0.5)</f>
        <v>0</v>
      </c>
      <c r="N155" s="42">
        <f>L155+I155</f>
        <v>0</v>
      </c>
      <c r="O155" s="178">
        <f>(E155:E155*#REF!)+(F155:F155*#REF!)+(G155:G155*#REF!)+(H155:H155*#REF!)+(I155:I155*#REF!)+(J155:J155*#REF!)+(K155:K155*#REF!)</f>
      </c>
      <c r="P155" s="179">
        <v>0</v>
      </c>
      <c r="Q155" s="180"/>
    </row>
    <row r="156" ht="13.75" customHeight="1">
      <c r="A156" s="168">
        <f>IF(B156:B156&lt;&gt;0,A155+1,A155)</f>
      </c>
      <c r="B156" s="163">
        <f>'TEN'!A$10</f>
        <v>0</v>
      </c>
      <c r="C156" t="s" s="32">
        <v>117</v>
      </c>
      <c r="D156" s="163">
        <f>'TEN'!C$10</f>
        <v>5</v>
      </c>
      <c r="E156" s="42">
        <f>'TEN'!I$10</f>
        <v>0</v>
      </c>
      <c r="F156" s="42">
        <f>'TEN'!J$10</f>
        <v>0</v>
      </c>
      <c r="G156" s="42">
        <f>'TEN'!K$10</f>
        <v>0</v>
      </c>
      <c r="H156" s="42">
        <f>'TEN'!L$10</f>
        <v>0</v>
      </c>
      <c r="I156" s="42">
        <f>'TEN'!M$10</f>
        <v>0</v>
      </c>
      <c r="J156" s="42">
        <f>'TEN'!N$10</f>
        <v>0</v>
      </c>
      <c r="K156" s="42">
        <f>'TEN'!O$10</f>
        <v>0</v>
      </c>
      <c r="L156" s="42">
        <f>(F156/10)+(G156*6)+(J156/10)+(K156*6)</f>
        <v>0</v>
      </c>
      <c r="M156" s="42">
        <f>L156+(I156*0.5)</f>
        <v>0</v>
      </c>
      <c r="N156" s="42">
        <f>L156+I156</f>
        <v>0</v>
      </c>
      <c r="O156" s="178">
        <f>(E156:E156*#REF!)+(F156:F156*#REF!)+(G156:G156*#REF!)+(H156:H156*#REF!)+(I156:I156*#REF!)+(J156:J156*#REF!)+(K156:K156*#REF!)</f>
      </c>
      <c r="P156" s="179">
        <v>0</v>
      </c>
      <c r="Q156" s="180"/>
    </row>
    <row r="157" ht="13.75" customHeight="1">
      <c r="A157" s="168">
        <f>IF(B157:B157&lt;&gt;0,A156+1,A156)</f>
      </c>
      <c r="B157" t="s" s="32">
        <f>'WSH'!A$6</f>
        <v>183</v>
      </c>
      <c r="C157" t="s" s="32">
        <v>69</v>
      </c>
      <c r="D157" s="163">
        <f>'WSH'!C$6</f>
        <v>14</v>
      </c>
      <c r="E157" s="42">
        <f>'WSH'!I$6</f>
        <v>107.484244</v>
      </c>
      <c r="F157" s="42">
        <f>'WSH'!J$6</f>
        <v>454.65835212</v>
      </c>
      <c r="G157" s="42">
        <f>'WSH'!K$6</f>
        <v>3.546980052</v>
      </c>
      <c r="H157" s="42">
        <f>'WSH'!L$6</f>
        <v>67.98926400000001</v>
      </c>
      <c r="I157" s="42">
        <f>'WSH'!M$6</f>
        <v>51.263905056</v>
      </c>
      <c r="J157" s="42">
        <f>'WSH'!N$6</f>
        <v>431.642080571520</v>
      </c>
      <c r="K157" s="42">
        <f>'WSH'!O$6</f>
        <v>2.5631952528</v>
      </c>
      <c r="L157" s="42">
        <f>(F157/10)+(G157*6)+(J157/10)+(K157*6)</f>
        <v>125.291095097952</v>
      </c>
      <c r="M157" s="42">
        <f>L157+(I157*0.5)</f>
        <v>150.923047625952</v>
      </c>
      <c r="N157" s="42">
        <f>L157+I157</f>
        <v>176.555000153952</v>
      </c>
      <c r="O157" s="178">
        <f>(E157:E157*#REF!)+(F157:F157*#REF!)+(G157:G157*#REF!)+(H157:H157*#REF!)+(I157:I157*#REF!)+(J157:J157*#REF!)+(K157:K157*#REF!)</f>
      </c>
      <c r="P157" s="179">
        <v>33.5988561584569</v>
      </c>
      <c r="Q157" s="180"/>
    </row>
    <row r="158" ht="13.75" customHeight="1">
      <c r="A158" s="168">
        <f>IF(B158:B158&lt;&gt;0,A157+1,A157)</f>
      </c>
      <c r="B158" t="s" s="32">
        <f>'WSH'!A$7</f>
        <v>146</v>
      </c>
      <c r="C158" t="s" s="32">
        <v>69</v>
      </c>
      <c r="D158" s="163">
        <f>'WSH'!C$8</f>
        <v>14</v>
      </c>
      <c r="E158" s="42">
        <f>'WSH'!I$7</f>
        <v>221.0436844</v>
      </c>
      <c r="F158" s="42">
        <f>'WSH'!J$7</f>
        <v>959.329590296</v>
      </c>
      <c r="G158" s="42">
        <f>'WSH'!K$7</f>
        <v>7.117606637680</v>
      </c>
      <c r="H158" s="42">
        <f>'WSH'!L$7</f>
        <v>33.994632</v>
      </c>
      <c r="I158" s="42">
        <f>'WSH'!M$7</f>
        <v>25.190022312</v>
      </c>
      <c r="J158" s="42">
        <f>'WSH'!N$7</f>
        <v>202.527779388480</v>
      </c>
      <c r="K158" s="42">
        <f>'WSH'!O$7</f>
        <v>1.486211316408</v>
      </c>
      <c r="L158" s="42">
        <f>(F158/10)+(G158*6)+(J158/10)+(K158*6)</f>
        <v>167.808644692976</v>
      </c>
      <c r="M158" s="42">
        <f>L158+(I158*0.5)</f>
        <v>180.403655848976</v>
      </c>
      <c r="N158" s="42">
        <f>L158+I158</f>
        <v>192.998667004976</v>
      </c>
      <c r="O158" s="178">
        <f>(E158:E158*#REF!)+(F158:F158*#REF!)+(G158:G158*#REF!)+(H158:H158*#REF!)+(I158:I158*#REF!)+(J158:J158*#REF!)+(K158:K158*#REF!)</f>
      </c>
      <c r="P158" s="179">
        <v>0</v>
      </c>
      <c r="Q158" s="180"/>
    </row>
    <row r="159" ht="13.75" customHeight="1">
      <c r="A159" s="168">
        <f>IF(B159:B159&lt;&gt;0,A158+1,A158)</f>
      </c>
      <c r="B159" t="s" s="32">
        <f>'WSH'!A$8</f>
        <v>489</v>
      </c>
      <c r="C159" t="s" s="32">
        <v>69</v>
      </c>
      <c r="D159" s="163">
        <f>'WSH'!C$7</f>
        <v>14</v>
      </c>
      <c r="E159" s="42">
        <f>'WSH'!I$8</f>
        <v>12.6177156</v>
      </c>
      <c r="F159" s="42">
        <f>'WSH'!J$8</f>
        <v>51.73263396</v>
      </c>
      <c r="G159" s="42">
        <f>'WSH'!K$8</f>
        <v>0.3532960368</v>
      </c>
      <c r="H159" s="42">
        <f>'WSH'!L$8</f>
        <v>5.665772</v>
      </c>
      <c r="I159" s="42">
        <f>'WSH'!M$8</f>
        <v>4.096353156</v>
      </c>
      <c r="J159" s="42">
        <f>'WSH'!N$8</f>
        <v>28.9345270402055</v>
      </c>
      <c r="K159" s="42">
        <f>'WSH'!O$8</f>
        <v>0.111469539293907</v>
      </c>
      <c r="L159" s="42">
        <f>(F159/10)+(G159*6)+(J159/10)+(K159*6)</f>
        <v>10.855309556584</v>
      </c>
      <c r="M159" s="42">
        <f>L159+(I159*0.5)</f>
        <v>12.903486134584</v>
      </c>
      <c r="N159" s="42">
        <f>L159+I159</f>
        <v>14.951662712584</v>
      </c>
      <c r="O159" s="178">
        <f>(E159:E159*#REF!)+(F159:F159*#REF!)+(G159:G159*#REF!)+(H159:H159*#REF!)+(I159:I159*#REF!)+(J159:J159*#REF!)+(K159:K159*#REF!)</f>
      </c>
      <c r="P159" s="179">
        <v>0</v>
      </c>
      <c r="Q159" s="180"/>
    </row>
    <row r="160" ht="13.75" customHeight="1">
      <c r="A160" s="168">
        <f>IF(B160:B160&lt;&gt;0,A159+1,A159)</f>
      </c>
      <c r="B160" s="163">
        <f>'WSH'!A$9</f>
        <v>0</v>
      </c>
      <c r="C160" t="s" s="32">
        <v>69</v>
      </c>
      <c r="D160" s="163">
        <f>'WSH'!C$9</f>
        <v>14</v>
      </c>
      <c r="E160" s="42">
        <f>'WSH'!I$9</f>
        <v>0</v>
      </c>
      <c r="F160" s="42">
        <f>'WSH'!J$9</f>
        <v>0</v>
      </c>
      <c r="G160" s="42">
        <f>'WSH'!K$9</f>
        <v>0</v>
      </c>
      <c r="H160" s="42">
        <f>'WSH'!L$9</f>
        <v>0</v>
      </c>
      <c r="I160" s="42">
        <f>'WSH'!M$9</f>
        <v>0</v>
      </c>
      <c r="J160" s="42">
        <f>'WSH'!N$9</f>
        <v>0</v>
      </c>
      <c r="K160" s="42">
        <f>'WSH'!O$9</f>
        <v>0</v>
      </c>
      <c r="L160" s="42">
        <f>(F160/10)+(G160*6)+(J160/10)+(K160*6)</f>
        <v>0</v>
      </c>
      <c r="M160" s="42">
        <f>L160+(I160*0.5)</f>
        <v>0</v>
      </c>
      <c r="N160" s="42">
        <f>L160+I160</f>
        <v>0</v>
      </c>
      <c r="O160" s="178">
        <f>(E160:E160*#REF!)+(F160:F160*#REF!)+(G160:G160*#REF!)+(H160:H160*#REF!)+(I160:I160*#REF!)+(J160:J160*#REF!)+(K160:K160*#REF!)</f>
      </c>
      <c r="P160" s="179">
        <v>0</v>
      </c>
      <c r="Q160" s="180"/>
    </row>
    <row r="161" ht="13.75" customHeight="1">
      <c r="A161" s="168">
        <f>IF(B161:B161&lt;&gt;0,A160+1,A160)</f>
      </c>
      <c r="B161" s="163">
        <f>'WSH'!A$10</f>
        <v>0</v>
      </c>
      <c r="C161" t="s" s="32">
        <v>69</v>
      </c>
      <c r="D161" s="163">
        <f>'WSH'!C$10</f>
        <v>14</v>
      </c>
      <c r="E161" s="42">
        <f>'WSH'!I$10</f>
        <v>0</v>
      </c>
      <c r="F161" s="42">
        <f>'WSH'!J$10</f>
        <v>0</v>
      </c>
      <c r="G161" s="42">
        <f>'WSH'!K$10</f>
        <v>0</v>
      </c>
      <c r="H161" s="42">
        <f>'WSH'!L$10</f>
        <v>0</v>
      </c>
      <c r="I161" s="42">
        <f>'WSH'!M$10</f>
        <v>0</v>
      </c>
      <c r="J161" s="42">
        <f>'WSH'!N$10</f>
        <v>0</v>
      </c>
      <c r="K161" s="42">
        <f>'WSH'!O$10</f>
        <v>0</v>
      </c>
      <c r="L161" s="42">
        <f>(F161/10)+(G161*6)+(J161/10)+(K161*6)</f>
        <v>0</v>
      </c>
      <c r="M161" s="42">
        <f>L161+(I161*0.5)</f>
        <v>0</v>
      </c>
      <c r="N161" s="42">
        <f>L161+I161</f>
        <v>0</v>
      </c>
      <c r="O161" s="178">
        <f>(E161:E161*#REF!)+(F161:F161*#REF!)+(G161:G161*#REF!)+(H161:H161*#REF!)+(I161:I161*#REF!)+(J161:J161*#REF!)+(K161:K161*#REF!)</f>
      </c>
      <c r="P161" s="179">
        <v>0</v>
      </c>
      <c r="Q161" s="180"/>
    </row>
    <row r="162" ht="13.75" customHeight="1">
      <c r="A162" s="181"/>
      <c r="B162" s="182"/>
      <c r="C162" s="182"/>
      <c r="D162" s="183"/>
      <c r="E162" s="183"/>
      <c r="F162" s="183"/>
      <c r="G162" s="183"/>
      <c r="H162" s="183"/>
      <c r="I162" s="183"/>
      <c r="J162" s="183"/>
      <c r="K162" s="182"/>
      <c r="L162" s="182"/>
      <c r="M162" s="182"/>
      <c r="N162" s="182"/>
      <c r="O162" s="182"/>
      <c r="P162" s="182"/>
      <c r="Q162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1:P204"/>
  <sheetViews>
    <sheetView workbookViewId="0" showGridLines="0" defaultGridColor="1"/>
  </sheetViews>
  <sheetFormatPr defaultColWidth="9.2" defaultRowHeight="15" customHeight="1" outlineLevelRow="0" outlineLevelCol="0"/>
  <cols>
    <col min="1" max="1" width="9.8125" style="185" customWidth="1"/>
    <col min="2" max="2" width="25.6016" style="185" customWidth="1"/>
    <col min="3" max="3" width="6.60156" style="185" customWidth="1"/>
    <col min="4" max="4" width="7" style="185" customWidth="1"/>
    <col min="5" max="6" width="8.8125" style="185" customWidth="1"/>
    <col min="7" max="7" width="7.21094" style="185" customWidth="1"/>
    <col min="8" max="8" width="7" style="185" customWidth="1"/>
    <col min="9" max="10" width="8.42188" style="185" customWidth="1"/>
    <col min="11" max="11" width="6.8125" style="185" customWidth="1"/>
    <col min="12" max="12" width="8.21094" style="185" customWidth="1"/>
    <col min="13" max="13" width="7" style="185" customWidth="1"/>
    <col min="14" max="14" width="10" style="185" customWidth="1"/>
    <col min="15" max="15" width="8.42188" style="185" customWidth="1"/>
    <col min="16" max="16" width="9.21094" style="185" customWidth="1"/>
    <col min="17" max="16384" width="9.21094" style="185" customWidth="1"/>
  </cols>
  <sheetData>
    <row r="1" ht="13.75" customHeight="1">
      <c r="A1" t="s" s="155">
        <v>576</v>
      </c>
      <c r="B1" t="s" s="156">
        <v>1</v>
      </c>
      <c r="C1" t="s" s="156">
        <v>2</v>
      </c>
      <c r="D1" t="s" s="156">
        <v>3</v>
      </c>
      <c r="E1" t="s" s="156">
        <v>884</v>
      </c>
      <c r="F1" t="s" s="156">
        <v>885</v>
      </c>
      <c r="G1" t="s" s="156">
        <v>886</v>
      </c>
      <c r="H1" t="s" s="156">
        <v>15</v>
      </c>
      <c r="I1" t="s" s="156">
        <v>887</v>
      </c>
      <c r="J1" t="s" s="156">
        <v>888</v>
      </c>
      <c r="K1" t="s" s="156">
        <v>12</v>
      </c>
      <c r="L1" t="s" s="156">
        <v>889</v>
      </c>
      <c r="M1" t="s" s="156">
        <v>890</v>
      </c>
      <c r="N1" t="s" s="156">
        <v>574</v>
      </c>
      <c r="O1" t="s" s="157">
        <v>13</v>
      </c>
      <c r="P1" s="177"/>
    </row>
    <row r="2" ht="13.75" customHeight="1">
      <c r="A2" s="163">
        <v>1</v>
      </c>
      <c r="B2" s="168">
        <f>#REF!</f>
      </c>
      <c r="C2" t="s" s="32">
        <v>41</v>
      </c>
      <c r="D2" s="168">
        <f>#REF!</f>
      </c>
      <c r="E2" s="42">
        <f>#REF!</f>
      </c>
      <c r="F2" s="42">
        <f>#REF!</f>
      </c>
      <c r="G2" s="42">
        <f>#REF!</f>
      </c>
      <c r="H2" s="42">
        <f>#REF!</f>
      </c>
      <c r="I2" s="42">
        <f>#REF!</f>
      </c>
      <c r="J2" s="42">
        <f>#REF!</f>
      </c>
      <c r="K2" s="42">
        <f>(E2/10)+(F2*6)+(I2/10)+(J2*6)</f>
      </c>
      <c r="L2" s="42">
        <f>K2+(H2*0.5)</f>
      </c>
      <c r="M2" s="42">
        <f>K2+H2</f>
      </c>
      <c r="N2" s="178">
        <f>(E2:E2*#REF!)+(F2:F2*#REF!)+(G2:G2*#REF!)+(H2:H2*#REF!)+(I2:I2*#REF!)+(J2:J2*#REF!)</f>
      </c>
      <c r="O2" s="179">
        <v>36.3884736741941</v>
      </c>
      <c r="P2" s="180"/>
    </row>
    <row r="3" ht="13.75" customHeight="1">
      <c r="A3" s="168">
        <f>IF(B3:B3&lt;&gt;0,A2+1,A2)</f>
      </c>
      <c r="B3" s="168">
        <f>#REF!</f>
      </c>
      <c r="C3" t="s" s="32">
        <v>41</v>
      </c>
      <c r="D3" s="168">
        <f>#REF!</f>
      </c>
      <c r="E3" s="42">
        <f>#REF!</f>
      </c>
      <c r="F3" s="42">
        <f>#REF!</f>
      </c>
      <c r="G3" s="42">
        <f>#REF!</f>
      </c>
      <c r="H3" s="42">
        <f>#REF!</f>
      </c>
      <c r="I3" s="42">
        <f>#REF!</f>
      </c>
      <c r="J3" s="42">
        <f>#REF!</f>
      </c>
      <c r="K3" s="42">
        <f>(E3/10)+(F3*6)+(I3/10)+(J3*6)</f>
      </c>
      <c r="L3" s="42">
        <f>K3+(H3*0.5)</f>
      </c>
      <c r="M3" s="42">
        <f>K3+H3</f>
      </c>
      <c r="N3" s="178">
        <f>(E3:E3*#REF!)+(F3:F3*#REF!)+(G3:G3*#REF!)+(H3:H3*#REF!)+(I3:I3*#REF!)+(J3:J3*#REF!)</f>
      </c>
      <c r="O3" s="179">
        <v>0</v>
      </c>
      <c r="P3" s="180"/>
    </row>
    <row r="4" ht="13.75" customHeight="1">
      <c r="A4" s="168">
        <f>IF(B4:B4&lt;&gt;0,A3+1,A3)</f>
      </c>
      <c r="B4" s="168">
        <f>#REF!</f>
      </c>
      <c r="C4" t="s" s="32">
        <v>41</v>
      </c>
      <c r="D4" s="168">
        <f>#REF!</f>
      </c>
      <c r="E4" s="42">
        <f>#REF!</f>
      </c>
      <c r="F4" s="42">
        <f>#REF!</f>
      </c>
      <c r="G4" s="42">
        <f>#REF!</f>
      </c>
      <c r="H4" s="42">
        <f>#REF!</f>
      </c>
      <c r="I4" s="42">
        <f>#REF!</f>
      </c>
      <c r="J4" s="42">
        <f>#REF!</f>
      </c>
      <c r="K4" s="42">
        <f>(E4/10)+(F4*6)+(I4/10)+(J4*6)</f>
      </c>
      <c r="L4" s="42">
        <f>K4+(H4*0.5)</f>
      </c>
      <c r="M4" s="42">
        <f>K4+H4</f>
      </c>
      <c r="N4" s="178">
        <f>(E4:E4*#REF!)+(F4:F4*#REF!)+(G4:G4*#REF!)+(H4:H4*#REF!)+(I4:I4*#REF!)+(J4:J4*#REF!)</f>
      </c>
      <c r="O4" s="179">
        <v>0</v>
      </c>
      <c r="P4" s="180"/>
    </row>
    <row r="5" ht="13.75" customHeight="1">
      <c r="A5" s="168">
        <f>IF(B5:B5&lt;&gt;0,A4+1,A4)</f>
      </c>
      <c r="B5" s="168">
        <f>#REF!</f>
      </c>
      <c r="C5" t="s" s="32">
        <v>41</v>
      </c>
      <c r="D5" s="168">
        <f>#REF!</f>
      </c>
      <c r="E5" s="42">
        <f>#REF!</f>
      </c>
      <c r="F5" s="42">
        <f>#REF!</f>
      </c>
      <c r="G5" s="42">
        <f>#REF!</f>
      </c>
      <c r="H5" s="42">
        <f>#REF!</f>
      </c>
      <c r="I5" s="42">
        <f>#REF!</f>
      </c>
      <c r="J5" s="42">
        <f>#REF!</f>
      </c>
      <c r="K5" s="42">
        <f>(E5/10)+(F5*6)+(I5/10)+(J5*6)</f>
      </c>
      <c r="L5" s="42">
        <f>K5+(H5*0.5)</f>
      </c>
      <c r="M5" s="42">
        <f>K5+H5</f>
      </c>
      <c r="N5" s="178">
        <f>(E5:E5*#REF!)+(F5:F5*#REF!)+(G5:G5*#REF!)+(H5:H5*#REF!)+(I5:I5*#REF!)+(J5:J5*#REF!)</f>
      </c>
      <c r="O5" s="179">
        <v>0</v>
      </c>
      <c r="P5" s="180"/>
    </row>
    <row r="6" ht="13.75" customHeight="1">
      <c r="A6" s="168">
        <f>IF(B6:B6&lt;&gt;0,A5+1,A5)</f>
      </c>
      <c r="B6" s="168">
        <f>#REF!</f>
      </c>
      <c r="C6" t="s" s="32">
        <v>41</v>
      </c>
      <c r="D6" s="168">
        <f>#REF!</f>
      </c>
      <c r="E6" s="42">
        <f>#REF!</f>
      </c>
      <c r="F6" s="42">
        <f>#REF!</f>
      </c>
      <c r="G6" s="42">
        <f>#REF!</f>
      </c>
      <c r="H6" s="42">
        <f>#REF!</f>
      </c>
      <c r="I6" s="42">
        <f>#REF!</f>
      </c>
      <c r="J6" s="42">
        <f>#REF!</f>
      </c>
      <c r="K6" s="42">
        <f>(E6/10)+(F6*6)+(I6/10)+(J6*6)</f>
      </c>
      <c r="L6" s="42">
        <f>K6+(H6*0.5)</f>
      </c>
      <c r="M6" s="42">
        <f>K6+H6</f>
      </c>
      <c r="N6" s="178">
        <f>(E6:E6*#REF!)+(F6:F6*#REF!)+(G6:G6*#REF!)+(H6:H6*#REF!)+(I6:I6*#REF!)+(J6:J6*#REF!)</f>
      </c>
      <c r="O6" s="179">
        <v>0</v>
      </c>
      <c r="P6" s="180"/>
    </row>
    <row r="7" ht="13.75" customHeight="1">
      <c r="A7" s="168">
        <f>IF(B7:B7&lt;&gt;0,A6+1,A6)</f>
      </c>
      <c r="B7" s="168">
        <f>#REF!</f>
      </c>
      <c r="C7" t="s" s="32">
        <v>41</v>
      </c>
      <c r="D7" s="168">
        <f>#REF!</f>
      </c>
      <c r="E7" s="42">
        <f>#REF!</f>
      </c>
      <c r="F7" s="42">
        <f>#REF!</f>
      </c>
      <c r="G7" s="42">
        <f>#REF!</f>
      </c>
      <c r="H7" s="42">
        <f>#REF!</f>
      </c>
      <c r="I7" s="42">
        <f>#REF!</f>
      </c>
      <c r="J7" s="42">
        <f>#REF!</f>
      </c>
      <c r="K7" s="42">
        <f>(E7/10)+(F7*6)+(I7/10)+(J7*6)</f>
      </c>
      <c r="L7" s="42">
        <f>K7+(H7*0.5)</f>
      </c>
      <c r="M7" s="42">
        <f>K7+H7</f>
      </c>
      <c r="N7" s="178">
        <f>(E7:E7*#REF!)+(F7:F7*#REF!)+(G7:G7*#REF!)+(H7:H7*#REF!)+(I7:I7*#REF!)+(J7:J7*#REF!)</f>
      </c>
      <c r="O7" s="179">
        <v>0</v>
      </c>
      <c r="P7" s="180"/>
    </row>
    <row r="8" ht="13.75" customHeight="1">
      <c r="A8" s="168">
        <f>IF(B8:B8&lt;&gt;0,A7+1,A7)</f>
      </c>
      <c r="B8" s="168">
        <f>#REF!</f>
      </c>
      <c r="C8" t="s" s="32">
        <v>44</v>
      </c>
      <c r="D8" s="168">
        <f>#REF!</f>
      </c>
      <c r="E8" s="42">
        <f>#REF!</f>
      </c>
      <c r="F8" s="42">
        <f>#REF!</f>
      </c>
      <c r="G8" s="42">
        <f>#REF!</f>
      </c>
      <c r="H8" s="42">
        <f>#REF!</f>
      </c>
      <c r="I8" s="42">
        <f>#REF!</f>
      </c>
      <c r="J8" s="42">
        <f>#REF!</f>
      </c>
      <c r="K8" s="42">
        <f>(E8/10)+(F8*6)+(I8/10)+(J8*6)</f>
      </c>
      <c r="L8" s="42">
        <f>K8+(H8*0.5)</f>
      </c>
      <c r="M8" s="42">
        <f>K8+H8</f>
      </c>
      <c r="N8" s="178">
        <f>(E8:E8*#REF!)+(F8:F8*#REF!)+(G8:G8*#REF!)+(H8:H8*#REF!)+(I8:I8*#REF!)+(J8:J8*#REF!)</f>
      </c>
      <c r="O8" s="179">
        <v>36.6190842261104</v>
      </c>
      <c r="P8" s="180"/>
    </row>
    <row r="9" ht="13.75" customHeight="1">
      <c r="A9" s="168">
        <f>IF(B9:B9&lt;&gt;0,A8+1,A8)</f>
      </c>
      <c r="B9" s="168">
        <f>#REF!</f>
      </c>
      <c r="C9" t="s" s="32">
        <v>44</v>
      </c>
      <c r="D9" s="168">
        <f>#REF!</f>
      </c>
      <c r="E9" s="42">
        <f>#REF!</f>
      </c>
      <c r="F9" s="42">
        <f>#REF!</f>
      </c>
      <c r="G9" s="42">
        <f>#REF!</f>
      </c>
      <c r="H9" s="42">
        <f>#REF!</f>
      </c>
      <c r="I9" s="42">
        <f>#REF!</f>
      </c>
      <c r="J9" s="42">
        <f>#REF!</f>
      </c>
      <c r="K9" s="42">
        <f>(E9/10)+(F9*6)+(I9/10)+(J9*6)</f>
      </c>
      <c r="L9" s="42">
        <f>K9+(H9*0.5)</f>
      </c>
      <c r="M9" s="42">
        <f>K9+H9</f>
      </c>
      <c r="N9" s="178">
        <f>(E9:E9*#REF!)+(F9:F9*#REF!)+(G9:G9*#REF!)+(H9:H9*#REF!)+(I9:I9*#REF!)+(J9:J9*#REF!)</f>
      </c>
      <c r="O9" s="179">
        <v>0.8665375607501919</v>
      </c>
      <c r="P9" s="180"/>
    </row>
    <row r="10" ht="13.75" customHeight="1">
      <c r="A10" s="168">
        <f>IF(B10:B10&lt;&gt;0,A9+1,A9)</f>
      </c>
      <c r="B10" s="168">
        <f>#REF!</f>
      </c>
      <c r="C10" t="s" s="32">
        <v>44</v>
      </c>
      <c r="D10" s="168">
        <f>#REF!</f>
      </c>
      <c r="E10" s="42">
        <f>#REF!</f>
      </c>
      <c r="F10" s="42">
        <f>#REF!</f>
      </c>
      <c r="G10" s="42">
        <f>#REF!</f>
      </c>
      <c r="H10" s="42">
        <f>#REF!</f>
      </c>
      <c r="I10" s="42">
        <f>#REF!</f>
      </c>
      <c r="J10" s="42">
        <f>#REF!</f>
      </c>
      <c r="K10" s="42">
        <f>(E10/10)+(F10*6)+(I10/10)+(J10*6)</f>
      </c>
      <c r="L10" s="42">
        <f>K10+(H10*0.5)</f>
      </c>
      <c r="M10" s="42">
        <f>K10+H10</f>
      </c>
      <c r="N10" s="178">
        <f>(E10:E10*#REF!)+(F10:F10*#REF!)+(G10:G10*#REF!)+(H10:H10*#REF!)+(I10:I10*#REF!)+(J10:J10*#REF!)</f>
      </c>
      <c r="O10" s="179">
        <v>0</v>
      </c>
      <c r="P10" s="180"/>
    </row>
    <row r="11" ht="13.75" customHeight="1">
      <c r="A11" s="168">
        <f>IF(B11:B11&lt;&gt;0,A10+1,A10)</f>
      </c>
      <c r="B11" s="168">
        <f>#REF!</f>
      </c>
      <c r="C11" t="s" s="32">
        <v>44</v>
      </c>
      <c r="D11" s="168">
        <f>#REF!</f>
      </c>
      <c r="E11" s="42">
        <f>#REF!</f>
      </c>
      <c r="F11" s="42">
        <f>#REF!</f>
      </c>
      <c r="G11" s="42">
        <f>#REF!</f>
      </c>
      <c r="H11" s="42">
        <f>#REF!</f>
      </c>
      <c r="I11" s="42">
        <f>#REF!</f>
      </c>
      <c r="J11" s="42">
        <f>#REF!</f>
      </c>
      <c r="K11" s="42">
        <f>(E11/10)+(F11*6)+(I11/10)+(J11*6)</f>
      </c>
      <c r="L11" s="42">
        <f>K11+(H11*0.5)</f>
      </c>
      <c r="M11" s="42">
        <f>K11+H11</f>
      </c>
      <c r="N11" s="178">
        <f>(E11:E11*#REF!)+(F11:F11*#REF!)+(G11:G11*#REF!)+(H11:H11*#REF!)+(I11:I11*#REF!)+(J11:J11*#REF!)</f>
      </c>
      <c r="O11" s="179">
        <v>0</v>
      </c>
      <c r="P11" s="180"/>
    </row>
    <row r="12" ht="13.75" customHeight="1">
      <c r="A12" s="168">
        <f>IF(B12:B12&lt;&gt;0,A11+1,A11)</f>
      </c>
      <c r="B12" s="168">
        <f>#REF!</f>
      </c>
      <c r="C12" t="s" s="32">
        <v>44</v>
      </c>
      <c r="D12" s="168">
        <f>#REF!</f>
      </c>
      <c r="E12" s="42">
        <f>#REF!</f>
      </c>
      <c r="F12" s="42">
        <f>#REF!</f>
      </c>
      <c r="G12" s="42">
        <f>#REF!</f>
      </c>
      <c r="H12" s="42">
        <f>#REF!</f>
      </c>
      <c r="I12" s="42">
        <f>#REF!</f>
      </c>
      <c r="J12" s="42">
        <f>#REF!</f>
      </c>
      <c r="K12" s="42">
        <f>(E12/10)+(F12*6)+(I12/10)+(J12*6)</f>
      </c>
      <c r="L12" s="42">
        <f>K12+(H12*0.5)</f>
      </c>
      <c r="M12" s="42">
        <f>K12+H12</f>
      </c>
      <c r="N12" s="178">
        <f>(E12:E12*#REF!)+(F12:F12*#REF!)+(G12:G12*#REF!)+(H12:H12*#REF!)+(I12:I12*#REF!)+(J12:J12*#REF!)</f>
      </c>
      <c r="O12" s="179">
        <v>0</v>
      </c>
      <c r="P12" s="180"/>
    </row>
    <row r="13" ht="13.75" customHeight="1">
      <c r="A13" s="168">
        <f>IF(B13:B13&lt;&gt;0,A12+1,A12)</f>
      </c>
      <c r="B13" s="168">
        <f>#REF!</f>
      </c>
      <c r="C13" t="s" s="32">
        <v>44</v>
      </c>
      <c r="D13" s="168">
        <f>#REF!</f>
      </c>
      <c r="E13" s="42">
        <f>#REF!</f>
      </c>
      <c r="F13" s="42">
        <f>#REF!</f>
      </c>
      <c r="G13" s="42">
        <f>#REF!</f>
      </c>
      <c r="H13" s="42">
        <f>#REF!</f>
      </c>
      <c r="I13" s="42">
        <f>#REF!</f>
      </c>
      <c r="J13" s="42">
        <f>#REF!</f>
      </c>
      <c r="K13" s="42">
        <f>(E13/10)+(F13*6)+(I13/10)+(J13*6)</f>
      </c>
      <c r="L13" s="42">
        <f>K13+(H13*0.5)</f>
      </c>
      <c r="M13" s="42">
        <f>K13+H13</f>
      </c>
      <c r="N13" s="178">
        <f>(E13:E13*#REF!)+(F13:F13*#REF!)+(G13:G13*#REF!)+(H13:H13*#REF!)+(I13:I13*#REF!)+(J13:J13*#REF!)</f>
      </c>
      <c r="O13" s="179">
        <v>0</v>
      </c>
      <c r="P13" s="180"/>
    </row>
    <row r="14" ht="13.75" customHeight="1">
      <c r="A14" s="168">
        <f>IF(B14:B14&lt;&gt;0,A13+1,A13)</f>
      </c>
      <c r="B14" s="168">
        <f>#REF!</f>
      </c>
      <c r="C14" t="s" s="32">
        <v>35</v>
      </c>
      <c r="D14" s="168">
        <f>#REF!</f>
      </c>
      <c r="E14" s="42">
        <f>#REF!</f>
      </c>
      <c r="F14" s="42">
        <f>#REF!</f>
      </c>
      <c r="G14" s="42">
        <f>#REF!</f>
      </c>
      <c r="H14" s="42">
        <f>#REF!</f>
      </c>
      <c r="I14" s="42">
        <f>#REF!</f>
      </c>
      <c r="J14" s="42">
        <f>#REF!</f>
      </c>
      <c r="K14" s="42">
        <f>(E14/10)+(F14*6)+(I14/10)+(J14*6)</f>
      </c>
      <c r="L14" s="42">
        <f>K14+(H14*0.5)</f>
      </c>
      <c r="M14" s="42">
        <f>K14+H14</f>
      </c>
      <c r="N14" s="178">
        <f>(E14:E14*#REF!)+(F14:F14*#REF!)+(G14:G14*#REF!)+(H14:H14*#REF!)+(I14:I14*#REF!)+(J14:J14*#REF!)</f>
      </c>
      <c r="O14" s="179">
        <v>0.970046678293052</v>
      </c>
      <c r="P14" s="180"/>
    </row>
    <row r="15" ht="13.75" customHeight="1">
      <c r="A15" s="168">
        <f>IF(B15:B15&lt;&gt;0,A14+1,A14)</f>
      </c>
      <c r="B15" s="168">
        <f>#REF!</f>
      </c>
      <c r="C15" t="s" s="32">
        <v>35</v>
      </c>
      <c r="D15" s="168">
        <f>#REF!</f>
      </c>
      <c r="E15" s="42">
        <f>#REF!</f>
      </c>
      <c r="F15" s="42">
        <f>#REF!</f>
      </c>
      <c r="G15" s="42">
        <f>#REF!</f>
      </c>
      <c r="H15" s="42">
        <f>#REF!</f>
      </c>
      <c r="I15" s="42">
        <f>#REF!</f>
      </c>
      <c r="J15" s="42">
        <f>#REF!</f>
      </c>
      <c r="K15" s="42">
        <f>(E15/10)+(F15*6)+(I15/10)+(J15*6)</f>
      </c>
      <c r="L15" s="42">
        <f>K15+(H15*0.5)</f>
      </c>
      <c r="M15" s="42">
        <f>K15+H15</f>
      </c>
      <c r="N15" s="178">
        <f>(E15:E15*#REF!)+(F15:F15*#REF!)+(G15:G15*#REF!)+(H15:H15*#REF!)+(I15:I15*#REF!)+(J15:J15*#REF!)</f>
      </c>
      <c r="O15" s="179">
        <v>0</v>
      </c>
      <c r="P15" s="180"/>
    </row>
    <row r="16" ht="13.75" customHeight="1">
      <c r="A16" s="168">
        <f>IF(B16:B16&lt;&gt;0,A15+1,A15)</f>
      </c>
      <c r="B16" s="168">
        <f>#REF!</f>
      </c>
      <c r="C16" t="s" s="32">
        <v>35</v>
      </c>
      <c r="D16" s="168">
        <f>#REF!</f>
      </c>
      <c r="E16" s="42">
        <f>#REF!</f>
      </c>
      <c r="F16" s="42">
        <f>#REF!</f>
      </c>
      <c r="G16" s="42">
        <f>#REF!</f>
      </c>
      <c r="H16" s="42">
        <f>#REF!</f>
      </c>
      <c r="I16" s="42">
        <f>#REF!</f>
      </c>
      <c r="J16" s="42">
        <f>#REF!</f>
      </c>
      <c r="K16" s="42">
        <f>(E16/10)+(F16*6)+(I16/10)+(J16*6)</f>
      </c>
      <c r="L16" s="42">
        <f>K16+(H16*0.5)</f>
      </c>
      <c r="M16" s="42">
        <f>K16+H16</f>
      </c>
      <c r="N16" s="178">
        <f>(E16:E16*#REF!)+(F16:F16*#REF!)+(G16:G16*#REF!)+(H16:H16*#REF!)+(I16:I16*#REF!)+(J16:J16*#REF!)</f>
      </c>
      <c r="O16" s="179">
        <v>0</v>
      </c>
      <c r="P16" s="180"/>
    </row>
    <row r="17" ht="13.75" customHeight="1">
      <c r="A17" s="168">
        <f>IF(B17:B17&lt;&gt;0,A16+1,A16)</f>
      </c>
      <c r="B17" s="168">
        <f>#REF!</f>
      </c>
      <c r="C17" t="s" s="32">
        <v>35</v>
      </c>
      <c r="D17" s="168">
        <f>#REF!</f>
      </c>
      <c r="E17" s="42">
        <f>#REF!</f>
      </c>
      <c r="F17" s="42">
        <f>#REF!</f>
      </c>
      <c r="G17" s="42">
        <f>#REF!</f>
      </c>
      <c r="H17" s="42">
        <f>#REF!</f>
      </c>
      <c r="I17" s="42">
        <f>#REF!</f>
      </c>
      <c r="J17" s="42">
        <f>#REF!</f>
      </c>
      <c r="K17" s="42">
        <f>(E17/10)+(F17*6)+(I17/10)+(J17*6)</f>
      </c>
      <c r="L17" s="42">
        <f>K17+(H17*0.5)</f>
      </c>
      <c r="M17" s="42">
        <f>K17+H17</f>
      </c>
      <c r="N17" s="178">
        <f>(E17:E17*#REF!)+(F17:F17*#REF!)+(G17:G17*#REF!)+(H17:H17*#REF!)+(I17:I17*#REF!)+(J17:J17*#REF!)</f>
      </c>
      <c r="O17" s="179">
        <v>0</v>
      </c>
      <c r="P17" s="180"/>
    </row>
    <row r="18" ht="13.75" customHeight="1">
      <c r="A18" s="168">
        <f>IF(B18:B18&lt;&gt;0,A17+1,A17)</f>
      </c>
      <c r="B18" s="168">
        <f>#REF!</f>
      </c>
      <c r="C18" t="s" s="32">
        <v>35</v>
      </c>
      <c r="D18" s="168">
        <f>#REF!</f>
      </c>
      <c r="E18" s="42">
        <f>#REF!</f>
      </c>
      <c r="F18" s="42">
        <f>#REF!</f>
      </c>
      <c r="G18" s="42">
        <f>#REF!</f>
      </c>
      <c r="H18" s="42">
        <f>#REF!</f>
      </c>
      <c r="I18" s="42">
        <f>#REF!</f>
      </c>
      <c r="J18" s="42">
        <f>#REF!</f>
      </c>
      <c r="K18" s="42">
        <f>(E18/10)+(F18*6)+(I18/10)+(J18*6)</f>
      </c>
      <c r="L18" s="42">
        <f>K18+(H18*0.5)</f>
      </c>
      <c r="M18" s="42">
        <f>K18+H18</f>
      </c>
      <c r="N18" s="178">
        <f>(E18:E18*#REF!)+(F18:F18*#REF!)+(G18:G18*#REF!)+(H18:H18*#REF!)+(I18:I18*#REF!)+(J18:J18*#REF!)</f>
      </c>
      <c r="O18" s="179">
        <v>0</v>
      </c>
      <c r="P18" s="180"/>
    </row>
    <row r="19" ht="13.75" customHeight="1">
      <c r="A19" s="168">
        <f>IF(B19:B19&lt;&gt;0,A18+1,A18)</f>
      </c>
      <c r="B19" s="168">
        <f>#REF!</f>
      </c>
      <c r="C19" t="s" s="32">
        <v>35</v>
      </c>
      <c r="D19" s="168">
        <f>#REF!</f>
      </c>
      <c r="E19" s="42">
        <f>#REF!</f>
      </c>
      <c r="F19" s="42">
        <f>#REF!</f>
      </c>
      <c r="G19" s="42">
        <f>#REF!</f>
      </c>
      <c r="H19" s="42">
        <f>#REF!</f>
      </c>
      <c r="I19" s="42">
        <f>#REF!</f>
      </c>
      <c r="J19" s="42">
        <f>#REF!</f>
      </c>
      <c r="K19" s="42">
        <f>(E19/10)+(F19*6)+(I19/10)+(J19*6)</f>
      </c>
      <c r="L19" s="42">
        <f>K19+(H19*0.5)</f>
      </c>
      <c r="M19" s="42">
        <f>K19+H19</f>
      </c>
      <c r="N19" s="178">
        <f>(E19:E19*#REF!)+(F19:F19*#REF!)+(G19:G19*#REF!)+(H19:H19*#REF!)+(I19:I19*#REF!)+(J19:J19*#REF!)</f>
      </c>
      <c r="O19" s="179">
        <v>0</v>
      </c>
      <c r="P19" s="180"/>
    </row>
    <row r="20" ht="13.75" customHeight="1">
      <c r="A20" s="168">
        <f>IF(B20:B20&lt;&gt;0,A19+1,A19)</f>
      </c>
      <c r="B20" s="168">
        <f>#REF!</f>
      </c>
      <c r="C20" t="s" s="32">
        <v>27</v>
      </c>
      <c r="D20" s="168">
        <f>#REF!</f>
      </c>
      <c r="E20" s="42">
        <f>#REF!</f>
      </c>
      <c r="F20" s="42">
        <f>#REF!</f>
      </c>
      <c r="G20" s="42">
        <f>#REF!</f>
      </c>
      <c r="H20" s="42">
        <f>#REF!</f>
      </c>
      <c r="I20" s="42">
        <f>#REF!</f>
      </c>
      <c r="J20" s="42">
        <f>#REF!</f>
      </c>
      <c r="K20" s="42">
        <f>(E20/10)+(F20*6)+(I20/10)+(J20*6)</f>
      </c>
      <c r="L20" s="42">
        <f>K20+(H20*0.5)</f>
      </c>
      <c r="M20" s="42">
        <f>K20+H20</f>
      </c>
      <c r="N20" s="178">
        <f>(E20:E20*#REF!)+(F20:F20*#REF!)+(G20:G20*#REF!)+(H20:H20*#REF!)+(I20:I20*#REF!)+(J20:J20*#REF!)</f>
      </c>
      <c r="O20" s="179">
        <v>40.6165019159994</v>
      </c>
      <c r="P20" s="180"/>
    </row>
    <row r="21" ht="13.75" customHeight="1">
      <c r="A21" s="168">
        <f>IF(B21:B21&lt;&gt;0,A20+1,A20)</f>
      </c>
      <c r="B21" s="168">
        <f>#REF!</f>
      </c>
      <c r="C21" t="s" s="32">
        <v>27</v>
      </c>
      <c r="D21" s="168">
        <f>#REF!</f>
      </c>
      <c r="E21" s="42">
        <f>#REF!</f>
      </c>
      <c r="F21" s="42">
        <f>#REF!</f>
      </c>
      <c r="G21" s="42">
        <f>#REF!</f>
      </c>
      <c r="H21" s="42">
        <f>#REF!</f>
      </c>
      <c r="I21" s="42">
        <f>#REF!</f>
      </c>
      <c r="J21" s="42">
        <f>#REF!</f>
      </c>
      <c r="K21" s="42">
        <f>(E21/10)+(F21*6)+(I21/10)+(J21*6)</f>
      </c>
      <c r="L21" s="42">
        <f>K21+(H21*0.5)</f>
      </c>
      <c r="M21" s="42">
        <f>K21+H21</f>
      </c>
      <c r="N21" s="178">
        <f>(E21:E21*#REF!)+(F21:F21*#REF!)+(G21:G21*#REF!)+(H21:H21*#REF!)+(I21:I21*#REF!)+(J21:J21*#REF!)</f>
      </c>
      <c r="O21" s="179">
        <v>6.18817341189325</v>
      </c>
      <c r="P21" s="180"/>
    </row>
    <row r="22" ht="13.75" customHeight="1">
      <c r="A22" s="168">
        <f>IF(B22:B22&lt;&gt;0,A21+1,A21)</f>
      </c>
      <c r="B22" s="168">
        <f>#REF!</f>
      </c>
      <c r="C22" t="s" s="32">
        <v>27</v>
      </c>
      <c r="D22" s="168">
        <f>#REF!</f>
      </c>
      <c r="E22" s="42">
        <f>#REF!</f>
      </c>
      <c r="F22" s="42">
        <f>#REF!</f>
      </c>
      <c r="G22" s="42">
        <f>#REF!</f>
      </c>
      <c r="H22" s="42">
        <f>#REF!</f>
      </c>
      <c r="I22" s="42">
        <f>#REF!</f>
      </c>
      <c r="J22" s="42">
        <f>#REF!</f>
      </c>
      <c r="K22" s="42">
        <f>(E22/10)+(F22*6)+(I22/10)+(J22*6)</f>
      </c>
      <c r="L22" s="42">
        <f>K22+(H22*0.5)</f>
      </c>
      <c r="M22" s="42">
        <f>K22+H22</f>
      </c>
      <c r="N22" s="178">
        <f>(E22:E22*#REF!)+(F22:F22*#REF!)+(G22:G22*#REF!)+(H22:H22*#REF!)+(I22:I22*#REF!)+(J22:J22*#REF!)</f>
      </c>
      <c r="O22" s="179">
        <v>4.14717164109388</v>
      </c>
      <c r="P22" s="180"/>
    </row>
    <row r="23" ht="13.75" customHeight="1">
      <c r="A23" s="168">
        <f>IF(B23:B23&lt;&gt;0,A22+1,A22)</f>
      </c>
      <c r="B23" s="168">
        <f>#REF!</f>
      </c>
      <c r="C23" t="s" s="32">
        <v>27</v>
      </c>
      <c r="D23" s="168">
        <f>#REF!</f>
      </c>
      <c r="E23" s="42">
        <f>#REF!</f>
      </c>
      <c r="F23" s="42">
        <f>#REF!</f>
      </c>
      <c r="G23" s="42">
        <f>#REF!</f>
      </c>
      <c r="H23" s="42">
        <f>#REF!</f>
      </c>
      <c r="I23" s="42">
        <f>#REF!</f>
      </c>
      <c r="J23" s="42">
        <f>#REF!</f>
      </c>
      <c r="K23" s="42">
        <f>(E23/10)+(F23*6)+(I23/10)+(J23*6)</f>
      </c>
      <c r="L23" s="42">
        <f>K23+(H23*0.5)</f>
      </c>
      <c r="M23" s="42">
        <f>K23+H23</f>
      </c>
      <c r="N23" s="178">
        <f>(E23:E23*#REF!)+(F23:F23*#REF!)+(G23:G23*#REF!)+(H23:H23*#REF!)+(I23:I23*#REF!)+(J23:J23*#REF!)</f>
      </c>
      <c r="O23" s="179">
        <v>0</v>
      </c>
      <c r="P23" s="180"/>
    </row>
    <row r="24" ht="13.75" customHeight="1">
      <c r="A24" s="168">
        <f>IF(B24:B24&lt;&gt;0,A23+1,A23)</f>
      </c>
      <c r="B24" s="168">
        <f>#REF!</f>
      </c>
      <c r="C24" t="s" s="32">
        <v>27</v>
      </c>
      <c r="D24" s="168">
        <f>#REF!</f>
      </c>
      <c r="E24" s="42">
        <f>#REF!</f>
      </c>
      <c r="F24" s="42">
        <f>#REF!</f>
      </c>
      <c r="G24" s="42">
        <f>#REF!</f>
      </c>
      <c r="H24" s="42">
        <f>#REF!</f>
      </c>
      <c r="I24" s="42">
        <f>#REF!</f>
      </c>
      <c r="J24" s="42">
        <f>#REF!</f>
      </c>
      <c r="K24" s="42">
        <f>(E24/10)+(F24*6)+(I24/10)+(J24*6)</f>
      </c>
      <c r="L24" s="42">
        <f>K24+(H24*0.5)</f>
      </c>
      <c r="M24" s="42">
        <f>K24+H24</f>
      </c>
      <c r="N24" s="178">
        <f>(E24:E24*#REF!)+(F24:F24*#REF!)+(G24:G24*#REF!)+(H24:H24*#REF!)+(I24:I24*#REF!)+(J24:J24*#REF!)</f>
      </c>
      <c r="O24" s="179">
        <v>0</v>
      </c>
      <c r="P24" s="180"/>
    </row>
    <row r="25" ht="13.75" customHeight="1">
      <c r="A25" s="168">
        <f>IF(B25:B25&lt;&gt;0,A24+1,A24)</f>
      </c>
      <c r="B25" s="168">
        <f>#REF!</f>
      </c>
      <c r="C25" t="s" s="32">
        <v>27</v>
      </c>
      <c r="D25" s="168">
        <f>#REF!</f>
      </c>
      <c r="E25" s="42">
        <f>#REF!</f>
      </c>
      <c r="F25" s="42">
        <f>#REF!</f>
      </c>
      <c r="G25" s="42">
        <f>#REF!</f>
      </c>
      <c r="H25" s="42">
        <f>#REF!</f>
      </c>
      <c r="I25" s="42">
        <f>#REF!</f>
      </c>
      <c r="J25" s="42">
        <f>#REF!</f>
      </c>
      <c r="K25" s="42">
        <f>(E25/10)+(F25*6)+(I25/10)+(J25*6)</f>
      </c>
      <c r="L25" s="42">
        <f>K25+(H25*0.5)</f>
      </c>
      <c r="M25" s="42">
        <f>K25+H25</f>
      </c>
      <c r="N25" s="178">
        <f>(E25:E25*#REF!)+(F25:F25*#REF!)+(G25:G25*#REF!)+(H25:H25*#REF!)+(I25:I25*#REF!)+(J25:J25*#REF!)</f>
      </c>
      <c r="O25" s="179">
        <v>0</v>
      </c>
      <c r="P25" s="180"/>
    </row>
    <row r="26" ht="13.75" customHeight="1">
      <c r="A26" s="168">
        <f>IF(B26:B26&lt;&gt;0,A25+1,A25)</f>
      </c>
      <c r="B26" s="168">
        <f>#REF!</f>
      </c>
      <c r="C26" t="s" s="32">
        <v>27</v>
      </c>
      <c r="D26" s="168">
        <f>#REF!</f>
      </c>
      <c r="E26" s="42">
        <f>#REF!</f>
      </c>
      <c r="F26" s="42">
        <f>#REF!</f>
      </c>
      <c r="G26" s="42">
        <f>#REF!</f>
      </c>
      <c r="H26" s="42">
        <f>#REF!</f>
      </c>
      <c r="I26" s="42">
        <f>#REF!</f>
      </c>
      <c r="J26" s="42">
        <f>#REF!</f>
      </c>
      <c r="K26" s="42">
        <f>(E26/10)+(F26*6)+(I26/10)+(J26*6)</f>
      </c>
      <c r="L26" s="42">
        <f>K26+(H26*0.5)</f>
      </c>
      <c r="M26" s="42">
        <f>K26+H26</f>
      </c>
      <c r="N26" s="178">
        <f>(E26:E26*#REF!)+(F26:F26*#REF!)+(G26:G26*#REF!)+(H26:H26*#REF!)+(I26:I26*#REF!)+(J26:J26*#REF!)</f>
      </c>
      <c r="O26" s="179">
        <v>0</v>
      </c>
      <c r="P26" s="180"/>
    </row>
    <row r="27" ht="13.75" customHeight="1">
      <c r="A27" s="168">
        <f>IF(B27:B27&lt;&gt;0,A26+1,A26)</f>
      </c>
      <c r="B27" s="168">
        <f>#REF!</f>
      </c>
      <c r="C27" t="s" s="32">
        <v>145</v>
      </c>
      <c r="D27" s="168">
        <f>#REF!</f>
      </c>
      <c r="E27" s="42">
        <f>#REF!</f>
      </c>
      <c r="F27" s="42">
        <f>#REF!</f>
      </c>
      <c r="G27" s="42">
        <f>#REF!</f>
      </c>
      <c r="H27" s="42">
        <f>#REF!</f>
      </c>
      <c r="I27" s="42">
        <f>#REF!</f>
      </c>
      <c r="J27" s="42">
        <f>#REF!</f>
      </c>
      <c r="K27" s="42">
        <f>(E27/10)+(F27*6)+(I27/10)+(J27*6)</f>
      </c>
      <c r="L27" s="42">
        <f>K27+(H27*0.5)</f>
      </c>
      <c r="M27" s="42">
        <f>K27+H27</f>
      </c>
      <c r="N27" s="178">
        <f>(E27:E27*#REF!)+(F27:F27*#REF!)+(G27:G27*#REF!)+(H27:H27*#REF!)+(I27:I27*#REF!)+(J27:J27*#REF!)</f>
      </c>
      <c r="O27" s="179">
        <v>17.9417446860427</v>
      </c>
      <c r="P27" s="180"/>
    </row>
    <row r="28" ht="13.75" customHeight="1">
      <c r="A28" s="168">
        <f>IF(B28:B28&lt;&gt;0,A27+1,A27)</f>
      </c>
      <c r="B28" s="168">
        <f>#REF!</f>
      </c>
      <c r="C28" t="s" s="32">
        <v>145</v>
      </c>
      <c r="D28" s="168">
        <f>#REF!</f>
      </c>
      <c r="E28" s="42">
        <f>#REF!</f>
      </c>
      <c r="F28" s="42">
        <f>#REF!</f>
      </c>
      <c r="G28" s="42">
        <f>#REF!</f>
      </c>
      <c r="H28" s="42">
        <f>#REF!</f>
      </c>
      <c r="I28" s="42">
        <f>#REF!</f>
      </c>
      <c r="J28" s="42">
        <f>#REF!</f>
      </c>
      <c r="K28" s="42">
        <f>(E28/10)+(F28*6)+(I28/10)+(J28*6)</f>
      </c>
      <c r="L28" s="42">
        <f>K28+(H28*0.5)</f>
      </c>
      <c r="M28" s="42">
        <f>K28+H28</f>
      </c>
      <c r="N28" s="178">
        <f>(E28:E28*#REF!)+(F28:F28*#REF!)+(G28:G28*#REF!)+(H28:H28*#REF!)+(I28:I28*#REF!)+(J28:J28*#REF!)</f>
      </c>
      <c r="O28" s="179">
        <v>14.4068065857717</v>
      </c>
      <c r="P28" s="180"/>
    </row>
    <row r="29" ht="13.75" customHeight="1">
      <c r="A29" s="168">
        <f>IF(B29:B29&lt;&gt;0,A28+1,A28)</f>
      </c>
      <c r="B29" s="168">
        <f>#REF!</f>
      </c>
      <c r="C29" t="s" s="32">
        <v>145</v>
      </c>
      <c r="D29" s="168">
        <f>#REF!</f>
      </c>
      <c r="E29" s="42">
        <f>#REF!</f>
      </c>
      <c r="F29" s="42">
        <f>#REF!</f>
      </c>
      <c r="G29" s="42">
        <f>#REF!</f>
      </c>
      <c r="H29" s="42">
        <f>#REF!</f>
      </c>
      <c r="I29" s="42">
        <f>#REF!</f>
      </c>
      <c r="J29" s="42">
        <f>#REF!</f>
      </c>
      <c r="K29" s="42">
        <f>(E29/10)+(F29*6)+(I29/10)+(J29*6)</f>
      </c>
      <c r="L29" s="42">
        <f>K29+(H29*0.5)</f>
      </c>
      <c r="M29" s="42">
        <f>K29+H29</f>
      </c>
      <c r="N29" s="178">
        <f>(E29:E29*#REF!)+(F29:F29*#REF!)+(G29:G29*#REF!)+(H29:H29*#REF!)+(I29:I29*#REF!)+(J29:J29*#REF!)</f>
      </c>
      <c r="O29" s="179">
        <v>0</v>
      </c>
      <c r="P29" s="180"/>
    </row>
    <row r="30" ht="13.75" customHeight="1">
      <c r="A30" s="168">
        <f>IF(B30:B30&lt;&gt;0,A29+1,A29)</f>
      </c>
      <c r="B30" s="168">
        <f>#REF!</f>
      </c>
      <c r="C30" t="s" s="32">
        <v>145</v>
      </c>
      <c r="D30" s="168">
        <f>#REF!</f>
      </c>
      <c r="E30" s="42">
        <f>#REF!</f>
      </c>
      <c r="F30" s="42">
        <f>#REF!</f>
      </c>
      <c r="G30" s="42">
        <f>#REF!</f>
      </c>
      <c r="H30" s="42">
        <f>#REF!</f>
      </c>
      <c r="I30" s="42">
        <f>#REF!</f>
      </c>
      <c r="J30" s="42">
        <f>#REF!</f>
      </c>
      <c r="K30" s="42">
        <f>(E30/10)+(F30*6)+(I30/10)+(J30*6)</f>
      </c>
      <c r="L30" s="42">
        <f>K30+(H30*0.5)</f>
      </c>
      <c r="M30" s="42">
        <f>K30+H30</f>
      </c>
      <c r="N30" s="178">
        <f>(E30:E30*#REF!)+(F30:F30*#REF!)+(G30:G30*#REF!)+(H30:H30*#REF!)+(I30:I30*#REF!)+(J30:J30*#REF!)</f>
      </c>
      <c r="O30" s="179">
        <v>0</v>
      </c>
      <c r="P30" s="180"/>
    </row>
    <row r="31" ht="13.75" customHeight="1">
      <c r="A31" s="168">
        <f>IF(B31:B31&lt;&gt;0,A30+1,A30)</f>
      </c>
      <c r="B31" s="168">
        <f>#REF!</f>
      </c>
      <c r="C31" t="s" s="32">
        <v>145</v>
      </c>
      <c r="D31" s="168">
        <f>#REF!</f>
      </c>
      <c r="E31" s="42">
        <f>#REF!</f>
      </c>
      <c r="F31" s="42">
        <f>#REF!</f>
      </c>
      <c r="G31" s="42">
        <f>#REF!</f>
      </c>
      <c r="H31" s="42">
        <f>#REF!</f>
      </c>
      <c r="I31" s="42">
        <f>#REF!</f>
      </c>
      <c r="J31" s="42">
        <f>#REF!</f>
      </c>
      <c r="K31" s="42">
        <f>(E31/10)+(F31*6)+(I31/10)+(J31*6)</f>
      </c>
      <c r="L31" s="42">
        <f>K31+(H31*0.5)</f>
      </c>
      <c r="M31" s="42">
        <f>K31+H31</f>
      </c>
      <c r="N31" s="178">
        <f>(E31:E31*#REF!)+(F31:F31*#REF!)+(G31:G31*#REF!)+(H31:H31*#REF!)+(I31:I31*#REF!)+(J31:J31*#REF!)</f>
      </c>
      <c r="O31" s="179">
        <v>0</v>
      </c>
      <c r="P31" s="180"/>
    </row>
    <row r="32" ht="13.75" customHeight="1">
      <c r="A32" s="168">
        <f>IF(B32:B32&lt;&gt;0,A31+1,A31)</f>
      </c>
      <c r="B32" s="168">
        <f>#REF!</f>
      </c>
      <c r="C32" t="s" s="32">
        <v>145</v>
      </c>
      <c r="D32" s="168">
        <f>#REF!</f>
      </c>
      <c r="E32" s="42">
        <f>#REF!</f>
      </c>
      <c r="F32" s="42">
        <f>#REF!</f>
      </c>
      <c r="G32" s="42">
        <f>#REF!</f>
      </c>
      <c r="H32" s="42">
        <f>#REF!</f>
      </c>
      <c r="I32" s="42">
        <f>#REF!</f>
      </c>
      <c r="J32" s="42">
        <f>#REF!</f>
      </c>
      <c r="K32" s="42">
        <f>(E32/10)+(F32*6)+(I32/10)+(J32*6)</f>
      </c>
      <c r="L32" s="42">
        <f>K32+(H32*0.5)</f>
      </c>
      <c r="M32" s="42">
        <f>K32+H32</f>
      </c>
      <c r="N32" s="178">
        <f>(E32:E32*#REF!)+(F32:F32*#REF!)+(G32:G32*#REF!)+(H32:H32*#REF!)+(I32:I32*#REF!)+(J32:J32*#REF!)</f>
      </c>
      <c r="O32" s="179">
        <v>0</v>
      </c>
      <c r="P32" s="180"/>
    </row>
    <row r="33" ht="13.75" customHeight="1">
      <c r="A33" s="168">
        <f>IF(B33:B33&lt;&gt;0,A32+1,A32)</f>
      </c>
      <c r="B33" s="168">
        <f>#REF!</f>
      </c>
      <c r="C33" t="s" s="32">
        <v>145</v>
      </c>
      <c r="D33" s="168">
        <f>#REF!</f>
      </c>
      <c r="E33" s="42">
        <f>#REF!</f>
      </c>
      <c r="F33" s="42">
        <f>#REF!</f>
      </c>
      <c r="G33" s="42">
        <f>#REF!</f>
      </c>
      <c r="H33" s="42">
        <f>#REF!</f>
      </c>
      <c r="I33" s="42">
        <f>#REF!</f>
      </c>
      <c r="J33" s="42">
        <f>#REF!</f>
      </c>
      <c r="K33" s="42">
        <f>(E33/10)+(F33*6)+(I33/10)+(J33*6)</f>
      </c>
      <c r="L33" s="42">
        <f>K33+(H33*0.5)</f>
      </c>
      <c r="M33" s="42">
        <f>K33+H33</f>
      </c>
      <c r="N33" s="178">
        <f>(E33:E33*#REF!)+(F33:F33*#REF!)+(G33:G33*#REF!)+(H33:H33*#REF!)+(I33:I33*#REF!)+(J33:J33*#REF!)</f>
      </c>
      <c r="O33" s="179">
        <v>0</v>
      </c>
      <c r="P33" s="180"/>
    </row>
    <row r="34" ht="13.75" customHeight="1">
      <c r="A34" s="168">
        <f>IF(B34:B34&lt;&gt;0,A33+1,A33)</f>
      </c>
      <c r="B34" s="168">
        <f>#REF!</f>
      </c>
      <c r="C34" t="s" s="32">
        <v>89</v>
      </c>
      <c r="D34" s="168">
        <f>#REF!</f>
      </c>
      <c r="E34" s="42">
        <f>#REF!</f>
      </c>
      <c r="F34" s="42">
        <f>#REF!</f>
      </c>
      <c r="G34" s="42">
        <f>#REF!</f>
      </c>
      <c r="H34" s="42">
        <f>#REF!</f>
      </c>
      <c r="I34" s="42">
        <f>#REF!</f>
      </c>
      <c r="J34" s="42">
        <f>#REF!</f>
      </c>
      <c r="K34" s="42">
        <f>(E34/10)+(F34*6)+(I34/10)+(J34*6)</f>
      </c>
      <c r="L34" s="42">
        <f>K34+(H34*0.5)</f>
      </c>
      <c r="M34" s="42">
        <f>K34+H34</f>
      </c>
      <c r="N34" s="178">
        <f>(E34:E34*#REF!)+(F34:F34*#REF!)+(G34:G34*#REF!)+(H34:H34*#REF!)+(I34:I34*#REF!)+(J34:J34*#REF!)</f>
      </c>
      <c r="O34" s="179">
        <v>26.6191086155924</v>
      </c>
      <c r="P34" s="180"/>
    </row>
    <row r="35" ht="13.75" customHeight="1">
      <c r="A35" s="168">
        <f>IF(B35:B35&lt;&gt;0,A34+1,A34)</f>
      </c>
      <c r="B35" s="168">
        <f>#REF!</f>
      </c>
      <c r="C35" t="s" s="32">
        <v>89</v>
      </c>
      <c r="D35" s="168">
        <f>#REF!</f>
      </c>
      <c r="E35" s="42">
        <f>#REF!</f>
      </c>
      <c r="F35" s="42">
        <f>#REF!</f>
      </c>
      <c r="G35" s="42">
        <f>#REF!</f>
      </c>
      <c r="H35" s="42">
        <f>#REF!</f>
      </c>
      <c r="I35" s="42">
        <f>#REF!</f>
      </c>
      <c r="J35" s="42">
        <f>#REF!</f>
      </c>
      <c r="K35" s="42">
        <f>(E35/10)+(F35*6)+(I35/10)+(J35*6)</f>
      </c>
      <c r="L35" s="42">
        <f>K35+(H35*0.5)</f>
      </c>
      <c r="M35" s="42">
        <f>K35+H35</f>
      </c>
      <c r="N35" s="178">
        <f>(E35:E35*#REF!)+(F35:F35*#REF!)+(G35:G35*#REF!)+(H35:H35*#REF!)+(I35:I35*#REF!)+(J35:J35*#REF!)</f>
      </c>
      <c r="O35" s="179">
        <v>3.23028741953464</v>
      </c>
      <c r="P35" s="180"/>
    </row>
    <row r="36" ht="13.75" customHeight="1">
      <c r="A36" s="168">
        <f>IF(B36:B36&lt;&gt;0,A35+1,A35)</f>
      </c>
      <c r="B36" s="168">
        <f>#REF!</f>
      </c>
      <c r="C36" t="s" s="32">
        <v>89</v>
      </c>
      <c r="D36" s="168">
        <f>#REF!</f>
      </c>
      <c r="E36" s="42">
        <f>#REF!</f>
      </c>
      <c r="F36" s="42">
        <f>#REF!</f>
      </c>
      <c r="G36" s="42">
        <f>#REF!</f>
      </c>
      <c r="H36" s="42">
        <f>#REF!</f>
      </c>
      <c r="I36" s="42">
        <f>#REF!</f>
      </c>
      <c r="J36" s="42">
        <f>#REF!</f>
      </c>
      <c r="K36" s="42">
        <f>(E36/10)+(F36*6)+(I36/10)+(J36*6)</f>
      </c>
      <c r="L36" s="42">
        <f>K36+(H36*0.5)</f>
      </c>
      <c r="M36" s="42">
        <f>K36+H36</f>
      </c>
      <c r="N36" s="178">
        <f>(E36:E36*#REF!)+(F36:F36*#REF!)+(G36:G36*#REF!)+(H36:H36*#REF!)+(I36:I36*#REF!)+(J36:J36*#REF!)</f>
      </c>
      <c r="O36" s="179">
        <v>0</v>
      </c>
      <c r="P36" s="180"/>
    </row>
    <row r="37" ht="13.75" customHeight="1">
      <c r="A37" s="168">
        <f>IF(B37:B37&lt;&gt;0,A36+1,A36)</f>
      </c>
      <c r="B37" s="168">
        <f>#REF!</f>
      </c>
      <c r="C37" t="s" s="32">
        <v>89</v>
      </c>
      <c r="D37" s="168">
        <f>#REF!</f>
      </c>
      <c r="E37" s="42">
        <f>#REF!</f>
      </c>
      <c r="F37" s="42">
        <f>#REF!</f>
      </c>
      <c r="G37" s="42">
        <f>#REF!</f>
      </c>
      <c r="H37" s="42">
        <f>#REF!</f>
      </c>
      <c r="I37" s="42">
        <f>#REF!</f>
      </c>
      <c r="J37" s="42">
        <f>#REF!</f>
      </c>
      <c r="K37" s="42">
        <f>(E37/10)+(F37*6)+(I37/10)+(J37*6)</f>
      </c>
      <c r="L37" s="42">
        <f>K37+(H37*0.5)</f>
      </c>
      <c r="M37" s="42">
        <f>K37+H37</f>
      </c>
      <c r="N37" s="178">
        <f>(E37:E37*#REF!)+(F37:F37*#REF!)+(G37:G37*#REF!)+(H37:H37*#REF!)+(I37:I37*#REF!)+(J37:J37*#REF!)</f>
      </c>
      <c r="O37" s="179">
        <v>0</v>
      </c>
      <c r="P37" s="180"/>
    </row>
    <row r="38" ht="13.75" customHeight="1">
      <c r="A38" s="168">
        <f>IF(B38:B38&lt;&gt;0,A37+1,A37)</f>
      </c>
      <c r="B38" s="168">
        <f>#REF!</f>
      </c>
      <c r="C38" t="s" s="32">
        <v>89</v>
      </c>
      <c r="D38" s="168">
        <f>#REF!</f>
      </c>
      <c r="E38" s="42">
        <f>#REF!</f>
      </c>
      <c r="F38" s="42">
        <f>#REF!</f>
      </c>
      <c r="G38" s="42">
        <f>#REF!</f>
      </c>
      <c r="H38" s="42">
        <f>#REF!</f>
      </c>
      <c r="I38" s="42">
        <f>#REF!</f>
      </c>
      <c r="J38" s="42">
        <f>#REF!</f>
      </c>
      <c r="K38" s="42">
        <f>(E38/10)+(F38*6)+(I38/10)+(J38*6)</f>
      </c>
      <c r="L38" s="42">
        <f>K38+(H38*0.5)</f>
      </c>
      <c r="M38" s="42">
        <f>K38+H38</f>
      </c>
      <c r="N38" s="178">
        <f>(E38:E38*#REF!)+(F38:F38*#REF!)+(G38:G38*#REF!)+(H38:H38*#REF!)+(I38:I38*#REF!)+(J38:J38*#REF!)</f>
      </c>
      <c r="O38" s="179">
        <v>0</v>
      </c>
      <c r="P38" s="180"/>
    </row>
    <row r="39" ht="13.75" customHeight="1">
      <c r="A39" s="168">
        <f>IF(B39:B39&lt;&gt;0,A38+1,A38)</f>
      </c>
      <c r="B39" s="168">
        <f>#REF!</f>
      </c>
      <c r="C39" t="s" s="32">
        <v>89</v>
      </c>
      <c r="D39" s="168">
        <f>#REF!</f>
      </c>
      <c r="E39" s="42">
        <f>#REF!</f>
      </c>
      <c r="F39" s="42">
        <f>#REF!</f>
      </c>
      <c r="G39" s="42">
        <f>#REF!</f>
      </c>
      <c r="H39" s="42">
        <f>#REF!</f>
      </c>
      <c r="I39" s="42">
        <f>#REF!</f>
      </c>
      <c r="J39" s="42">
        <f>#REF!</f>
      </c>
      <c r="K39" s="42">
        <f>(E39/10)+(F39*6)+(I39/10)+(J39*6)</f>
      </c>
      <c r="L39" s="42">
        <f>K39+(H39*0.5)</f>
      </c>
      <c r="M39" s="42">
        <f>K39+H39</f>
      </c>
      <c r="N39" s="178">
        <f>(E39:E39*#REF!)+(F39:F39*#REF!)+(G39:G39*#REF!)+(H39:H39*#REF!)+(I39:I39*#REF!)+(J39:J39*#REF!)</f>
      </c>
      <c r="O39" s="179">
        <v>0</v>
      </c>
      <c r="P39" s="180"/>
    </row>
    <row r="40" ht="13.75" customHeight="1">
      <c r="A40" s="168">
        <f>IF(B40:B40&lt;&gt;0,A39+1,A39)</f>
      </c>
      <c r="B40" s="168">
        <f>#REF!</f>
      </c>
      <c r="C40" t="s" s="32">
        <v>89</v>
      </c>
      <c r="D40" s="168">
        <f>#REF!</f>
      </c>
      <c r="E40" s="42">
        <f>#REF!</f>
      </c>
      <c r="F40" s="42">
        <f>#REF!</f>
      </c>
      <c r="G40" s="42">
        <f>#REF!</f>
      </c>
      <c r="H40" s="42">
        <f>#REF!</f>
      </c>
      <c r="I40" s="42">
        <f>#REF!</f>
      </c>
      <c r="J40" s="42">
        <f>#REF!</f>
      </c>
      <c r="K40" s="42">
        <f>(E40/10)+(F40*6)+(I40/10)+(J40*6)</f>
      </c>
      <c r="L40" s="42">
        <f>K40+(H40*0.5)</f>
      </c>
      <c r="M40" s="42">
        <f>K40+H40</f>
      </c>
      <c r="N40" s="178">
        <f>(E40:E40*#REF!)+(F40:F40*#REF!)+(G40:G40*#REF!)+(H40:H40*#REF!)+(I40:I40*#REF!)+(J40:J40*#REF!)</f>
      </c>
      <c r="O40" s="179">
        <v>0</v>
      </c>
      <c r="P40" s="180"/>
    </row>
    <row r="41" ht="13.75" customHeight="1">
      <c r="A41" s="168">
        <f>IF(B41:B41&lt;&gt;0,A40+1,A40)</f>
      </c>
      <c r="B41" s="168">
        <f>#REF!</f>
      </c>
      <c r="C41" t="s" s="32">
        <v>50</v>
      </c>
      <c r="D41" s="168">
        <f>#REF!</f>
      </c>
      <c r="E41" s="42">
        <f>#REF!</f>
      </c>
      <c r="F41" s="42">
        <f>#REF!</f>
      </c>
      <c r="G41" s="42">
        <f>#REF!</f>
      </c>
      <c r="H41" s="42">
        <f>#REF!</f>
      </c>
      <c r="I41" s="42">
        <f>#REF!</f>
      </c>
      <c r="J41" s="42">
        <f>#REF!</f>
      </c>
      <c r="K41" s="42">
        <f>(E41/10)+(F41*6)+(I41/10)+(J41*6)</f>
      </c>
      <c r="L41" s="42">
        <f>K41+(H41*0.5)</f>
      </c>
      <c r="M41" s="42">
        <f>K41+H41</f>
      </c>
      <c r="N41" s="178">
        <f>(E41:E41*#REF!)+(F41:F41*#REF!)+(G41:G41*#REF!)+(H41:H41*#REF!)+(I41:I41*#REF!)+(J41:J41*#REF!)</f>
      </c>
      <c r="O41" s="179">
        <v>20.9334981980486</v>
      </c>
      <c r="P41" s="180"/>
    </row>
    <row r="42" ht="13.75" customHeight="1">
      <c r="A42" s="168">
        <f>IF(B42:B42&lt;&gt;0,A41+1,A41)</f>
      </c>
      <c r="B42" s="168">
        <f>#REF!</f>
      </c>
      <c r="C42" t="s" s="32">
        <v>50</v>
      </c>
      <c r="D42" s="168">
        <f>#REF!</f>
      </c>
      <c r="E42" s="42">
        <f>#REF!</f>
      </c>
      <c r="F42" s="42">
        <f>#REF!</f>
      </c>
      <c r="G42" s="42">
        <f>#REF!</f>
      </c>
      <c r="H42" s="42">
        <f>#REF!</f>
      </c>
      <c r="I42" s="42">
        <f>#REF!</f>
      </c>
      <c r="J42" s="42">
        <f>#REF!</f>
      </c>
      <c r="K42" s="42">
        <f>(E42/10)+(F42*6)+(I42/10)+(J42*6)</f>
      </c>
      <c r="L42" s="42">
        <f>K42+(H42*0.5)</f>
      </c>
      <c r="M42" s="42">
        <f>K42+H42</f>
      </c>
      <c r="N42" s="178">
        <f>(E42:E42*#REF!)+(F42:F42*#REF!)+(G42:G42*#REF!)+(H42:H42*#REF!)+(I42:I42*#REF!)+(J42:J42*#REF!)</f>
      </c>
      <c r="O42" s="179">
        <v>18.6165595145548</v>
      </c>
      <c r="P42" s="180"/>
    </row>
    <row r="43" ht="13.75" customHeight="1">
      <c r="A43" s="168">
        <f>IF(B43:B43&lt;&gt;0,A42+1,A42)</f>
      </c>
      <c r="B43" s="168">
        <f>#REF!</f>
      </c>
      <c r="C43" t="s" s="32">
        <v>50</v>
      </c>
      <c r="D43" s="168">
        <f>#REF!</f>
      </c>
      <c r="E43" s="42">
        <f>#REF!</f>
      </c>
      <c r="F43" s="42">
        <f>#REF!</f>
      </c>
      <c r="G43" s="42">
        <f>#REF!</f>
      </c>
      <c r="H43" s="42">
        <f>#REF!</f>
      </c>
      <c r="I43" s="42">
        <f>#REF!</f>
      </c>
      <c r="J43" s="42">
        <f>#REF!</f>
      </c>
      <c r="K43" s="42">
        <f>(E43/10)+(F43*6)+(I43/10)+(J43*6)</f>
      </c>
      <c r="L43" s="42">
        <f>K43+(H43*0.5)</f>
      </c>
      <c r="M43" s="42">
        <f>K43+H43</f>
      </c>
      <c r="N43" s="178">
        <f>(E43:E43*#REF!)+(F43:F43*#REF!)+(G43:G43*#REF!)+(H43:H43*#REF!)+(I43:I43*#REF!)+(J43:J43*#REF!)</f>
      </c>
      <c r="O43" s="179">
        <v>11.3086316764438</v>
      </c>
      <c r="P43" s="180"/>
    </row>
    <row r="44" ht="13.75" customHeight="1">
      <c r="A44" s="168">
        <f>IF(B44:B44&lt;&gt;0,A43+1,A43)</f>
      </c>
      <c r="B44" s="168">
        <f>#REF!</f>
      </c>
      <c r="C44" t="s" s="32">
        <v>50</v>
      </c>
      <c r="D44" s="168">
        <f>#REF!</f>
      </c>
      <c r="E44" s="42">
        <f>#REF!</f>
      </c>
      <c r="F44" s="42">
        <f>#REF!</f>
      </c>
      <c r="G44" s="42">
        <f>#REF!</f>
      </c>
      <c r="H44" s="42">
        <f>#REF!</f>
      </c>
      <c r="I44" s="42">
        <f>#REF!</f>
      </c>
      <c r="J44" s="42">
        <f>#REF!</f>
      </c>
      <c r="K44" s="42">
        <f>(E44/10)+(F44*6)+(I44/10)+(J44*6)</f>
      </c>
      <c r="L44" s="42">
        <f>K44+(H44*0.5)</f>
      </c>
      <c r="M44" s="42">
        <f>K44+H44</f>
      </c>
      <c r="N44" s="178">
        <f>(E44:E44*#REF!)+(F44:F44*#REF!)+(G44:G44*#REF!)+(H44:H44*#REF!)+(I44:I44*#REF!)+(J44:J44*#REF!)</f>
      </c>
      <c r="O44" s="179">
        <v>0</v>
      </c>
      <c r="P44" s="180"/>
    </row>
    <row r="45" ht="13.75" customHeight="1">
      <c r="A45" s="168">
        <f>IF(B45:B45&lt;&gt;0,A44+1,A44)</f>
      </c>
      <c r="B45" s="168">
        <f>#REF!</f>
      </c>
      <c r="C45" t="s" s="32">
        <v>50</v>
      </c>
      <c r="D45" s="168">
        <f>#REF!</f>
      </c>
      <c r="E45" s="42">
        <f>#REF!</f>
      </c>
      <c r="F45" s="42">
        <f>#REF!</f>
      </c>
      <c r="G45" s="42">
        <f>#REF!</f>
      </c>
      <c r="H45" s="42">
        <f>#REF!</f>
      </c>
      <c r="I45" s="42">
        <f>#REF!</f>
      </c>
      <c r="J45" s="42">
        <f>#REF!</f>
      </c>
      <c r="K45" s="42">
        <f>(E45/10)+(F45*6)+(I45/10)+(J45*6)</f>
      </c>
      <c r="L45" s="42">
        <f>K45+(H45*0.5)</f>
      </c>
      <c r="M45" s="42">
        <f>K45+H45</f>
      </c>
      <c r="N45" s="178">
        <f>(E45:E45*#REF!)+(F45:F45*#REF!)+(G45:G45*#REF!)+(H45:H45*#REF!)+(I45:I45*#REF!)+(J45:J45*#REF!)</f>
      </c>
      <c r="O45" s="179">
        <v>0</v>
      </c>
      <c r="P45" s="180"/>
    </row>
    <row r="46" ht="13.75" customHeight="1">
      <c r="A46" s="168">
        <f>IF(B46:B46&lt;&gt;0,A45+1,A45)</f>
      </c>
      <c r="B46" s="168">
        <f>#REF!</f>
      </c>
      <c r="C46" t="s" s="32">
        <v>87</v>
      </c>
      <c r="D46" s="168">
        <f>#REF!</f>
      </c>
      <c r="E46" s="42">
        <f>#REF!</f>
      </c>
      <c r="F46" s="42">
        <f>#REF!</f>
      </c>
      <c r="G46" s="42">
        <f>#REF!</f>
      </c>
      <c r="H46" s="42">
        <f>#REF!</f>
      </c>
      <c r="I46" s="42">
        <f>#REF!</f>
      </c>
      <c r="J46" s="42">
        <f>#REF!</f>
      </c>
      <c r="K46" s="42">
        <f>(E46/10)+(F46*6)+(I46/10)+(J46*6)</f>
      </c>
      <c r="L46" s="42">
        <f>K46+(H46*0.5)</f>
      </c>
      <c r="M46" s="42">
        <f>K46+H46</f>
      </c>
      <c r="N46" s="178">
        <f>(E46:E46*#REF!)+(F46:F46*#REF!)+(G46:G46*#REF!)+(H46:H46*#REF!)+(I46:I46*#REF!)+(J46:J46*#REF!)</f>
      </c>
      <c r="O46" s="179">
        <v>14.2202081659022</v>
      </c>
      <c r="P46" s="180"/>
    </row>
    <row r="47" ht="13.75" customHeight="1">
      <c r="A47" s="168">
        <f>IF(B47:B47&lt;&gt;0,A46+1,A46)</f>
      </c>
      <c r="B47" s="168">
        <f>#REF!</f>
      </c>
      <c r="C47" t="s" s="32">
        <v>87</v>
      </c>
      <c r="D47" s="168">
        <f>#REF!</f>
      </c>
      <c r="E47" s="42">
        <f>#REF!</f>
      </c>
      <c r="F47" s="42">
        <f>#REF!</f>
      </c>
      <c r="G47" s="42">
        <f>#REF!</f>
      </c>
      <c r="H47" s="42">
        <f>#REF!</f>
      </c>
      <c r="I47" s="42">
        <f>#REF!</f>
      </c>
      <c r="J47" s="42">
        <f>#REF!</f>
      </c>
      <c r="K47" s="42">
        <f>(E47/10)+(F47*6)+(I47/10)+(J47*6)</f>
      </c>
      <c r="L47" s="42">
        <f>K47+(H47*0.5)</f>
      </c>
      <c r="M47" s="42">
        <f>K47+H47</f>
      </c>
      <c r="N47" s="178">
        <f>(E47:E47*#REF!)+(F47:F47*#REF!)+(G47:G47*#REF!)+(H47:H47*#REF!)+(I47:I47*#REF!)+(J47:J47*#REF!)</f>
      </c>
      <c r="O47" s="179">
        <v>5.09974175109228</v>
      </c>
      <c r="P47" s="180"/>
    </row>
    <row r="48" ht="13.75" customHeight="1">
      <c r="A48" s="168">
        <f>IF(B48:B48&lt;&gt;0,A47+1,A47)</f>
      </c>
      <c r="B48" s="168">
        <f>#REF!</f>
      </c>
      <c r="C48" t="s" s="32">
        <v>87</v>
      </c>
      <c r="D48" s="168">
        <f>#REF!</f>
      </c>
      <c r="E48" s="42">
        <f>#REF!</f>
      </c>
      <c r="F48" s="42">
        <f>#REF!</f>
      </c>
      <c r="G48" s="42">
        <f>#REF!</f>
      </c>
      <c r="H48" s="42">
        <f>#REF!</f>
      </c>
      <c r="I48" s="42">
        <f>#REF!</f>
      </c>
      <c r="J48" s="42">
        <f>#REF!</f>
      </c>
      <c r="K48" s="42">
        <f>(E48/10)+(F48*6)+(I48/10)+(J48*6)</f>
      </c>
      <c r="L48" s="42">
        <f>K48+(H48*0.5)</f>
      </c>
      <c r="M48" s="42">
        <f>K48+H48</f>
      </c>
      <c r="N48" s="178">
        <f>(E48:E48*#REF!)+(F48:F48*#REF!)+(G48:G48*#REF!)+(H48:H48*#REF!)+(I48:I48*#REF!)+(J48:J48*#REF!)</f>
      </c>
      <c r="O48" s="179">
        <v>0</v>
      </c>
      <c r="P48" s="180"/>
    </row>
    <row r="49" ht="13.75" customHeight="1">
      <c r="A49" s="168">
        <f>IF(B49:B49&lt;&gt;0,A48+1,A48)</f>
      </c>
      <c r="B49" s="168">
        <f>#REF!</f>
      </c>
      <c r="C49" t="s" s="32">
        <v>87</v>
      </c>
      <c r="D49" s="168">
        <f>#REF!</f>
      </c>
      <c r="E49" s="42">
        <f>#REF!</f>
      </c>
      <c r="F49" s="42">
        <f>#REF!</f>
      </c>
      <c r="G49" s="42">
        <f>#REF!</f>
      </c>
      <c r="H49" s="42">
        <f>#REF!</f>
      </c>
      <c r="I49" s="42">
        <f>#REF!</f>
      </c>
      <c r="J49" s="42">
        <f>#REF!</f>
      </c>
      <c r="K49" s="42">
        <f>(E49/10)+(F49*6)+(I49/10)+(J49*6)</f>
      </c>
      <c r="L49" s="42">
        <f>K49+(H49*0.5)</f>
      </c>
      <c r="M49" s="42">
        <f>K49+H49</f>
      </c>
      <c r="N49" s="178">
        <f>(E49:E49*#REF!)+(F49:F49*#REF!)+(G49:G49*#REF!)+(H49:H49*#REF!)+(I49:I49*#REF!)+(J49:J49*#REF!)</f>
      </c>
      <c r="O49" s="179">
        <v>0</v>
      </c>
      <c r="P49" s="180"/>
    </row>
    <row r="50" ht="13.75" customHeight="1">
      <c r="A50" s="168">
        <f>IF(B50:B50&lt;&gt;0,A49+1,A49)</f>
      </c>
      <c r="B50" s="168">
        <f>#REF!</f>
      </c>
      <c r="C50" t="s" s="32">
        <v>87</v>
      </c>
      <c r="D50" s="168">
        <f>#REF!</f>
      </c>
      <c r="E50" s="42">
        <f>#REF!</f>
      </c>
      <c r="F50" s="42">
        <f>#REF!</f>
      </c>
      <c r="G50" s="42">
        <f>#REF!</f>
      </c>
      <c r="H50" s="42">
        <f>#REF!</f>
      </c>
      <c r="I50" s="42">
        <f>#REF!</f>
      </c>
      <c r="J50" s="42">
        <f>#REF!</f>
      </c>
      <c r="K50" s="42">
        <f>(E50/10)+(F50*6)+(I50/10)+(J50*6)</f>
      </c>
      <c r="L50" s="42">
        <f>K50+(H50*0.5)</f>
      </c>
      <c r="M50" s="42">
        <f>K50+H50</f>
      </c>
      <c r="N50" s="178">
        <f>(E50:E50*#REF!)+(F50:F50*#REF!)+(G50:G50*#REF!)+(H50:H50*#REF!)+(I50:I50*#REF!)+(J50:J50*#REF!)</f>
      </c>
      <c r="O50" s="179">
        <v>0</v>
      </c>
      <c r="P50" s="180"/>
    </row>
    <row r="51" ht="13.75" customHeight="1">
      <c r="A51" s="168">
        <f>IF(B51:B51&lt;&gt;0,A50+1,A50)</f>
      </c>
      <c r="B51" s="168">
        <f>#REF!</f>
      </c>
      <c r="C51" t="s" s="32">
        <v>87</v>
      </c>
      <c r="D51" s="168">
        <f>#REF!</f>
      </c>
      <c r="E51" s="42">
        <f>#REF!</f>
      </c>
      <c r="F51" s="42">
        <f>#REF!</f>
      </c>
      <c r="G51" s="42">
        <f>#REF!</f>
      </c>
      <c r="H51" s="42">
        <f>#REF!</f>
      </c>
      <c r="I51" s="42">
        <f>#REF!</f>
      </c>
      <c r="J51" s="42">
        <f>#REF!</f>
      </c>
      <c r="K51" s="42">
        <f>(E51/10)+(F51*6)+(I51/10)+(J51*6)</f>
      </c>
      <c r="L51" s="42">
        <f>K51+(H51*0.5)</f>
      </c>
      <c r="M51" s="42">
        <f>K51+H51</f>
      </c>
      <c r="N51" s="178">
        <f>(E51:E51*#REF!)+(F51:F51*#REF!)+(G51:G51*#REF!)+(H51:H51*#REF!)+(I51:I51*#REF!)+(J51:J51*#REF!)</f>
      </c>
      <c r="O51" s="179">
        <v>0</v>
      </c>
      <c r="P51" s="180"/>
    </row>
    <row r="52" ht="13.75" customHeight="1">
      <c r="A52" s="168">
        <f>IF(B52:B52&lt;&gt;0,A51+1,A51)</f>
      </c>
      <c r="B52" t="s" s="32">
        <f>'DAL'!A13</f>
        <v>22</v>
      </c>
      <c r="C52" t="s" s="32">
        <v>23</v>
      </c>
      <c r="D52" s="163">
        <f>'DAL'!C13</f>
        <v>7</v>
      </c>
      <c r="E52" s="42">
        <f>'DAL'!J13</f>
        <v>78.801206904</v>
      </c>
      <c r="F52" s="42">
        <f>'DAL'!K13</f>
        <v>0.363558048</v>
      </c>
      <c r="G52" s="42">
        <f>'DAL'!L13</f>
        <v>160.99576416</v>
      </c>
      <c r="H52" s="42">
        <f>'DAL'!M13</f>
        <v>111.8920560912</v>
      </c>
      <c r="I52" s="42">
        <f>'DAL'!N13</f>
        <v>1444.478646317520</v>
      </c>
      <c r="J52" s="42">
        <f>'DAL'!O13</f>
        <v>10.1836351145249</v>
      </c>
      <c r="K52" s="42">
        <f>(E52/10)+(F52*6)+(I52/10)+(J52*6)</f>
        <v>215.611144297301</v>
      </c>
      <c r="L52" s="42">
        <f>K52+(H52*0.5)</f>
        <v>271.557172342901</v>
      </c>
      <c r="M52" s="42">
        <f>K52+H52</f>
        <v>327.503200388501</v>
      </c>
      <c r="N52" s="178">
        <f>(E52:E52*#REF!)+(F52:F52*#REF!)+(G52:G52*#REF!)+(H52:H52*#REF!)+(I52:I52*#REF!)+(J52:J52*#REF!)</f>
      </c>
      <c r="O52" s="179">
        <v>24.4472124698588</v>
      </c>
      <c r="P52" s="180"/>
    </row>
    <row r="53" ht="13.75" customHeight="1">
      <c r="A53" s="168">
        <f>IF(B53:B53&lt;&gt;0,A52+1,A52)</f>
      </c>
      <c r="B53" t="s" s="32">
        <f>'DAL'!A14</f>
        <v>255</v>
      </c>
      <c r="C53" t="s" s="32">
        <v>23</v>
      </c>
      <c r="D53" s="163">
        <f>'DAL'!C14</f>
        <v>7</v>
      </c>
      <c r="E53" s="42">
        <f>'DAL'!J14</f>
        <v>0</v>
      </c>
      <c r="F53" s="42">
        <f>'DAL'!K14</f>
        <v>0</v>
      </c>
      <c r="G53" s="42">
        <f>'DAL'!L14</f>
        <v>98.18302284000001</v>
      </c>
      <c r="H53" s="42">
        <f>'DAL'!M14</f>
        <v>64.408062983040</v>
      </c>
      <c r="I53" s="42">
        <f>'DAL'!N14</f>
        <v>774.184917056141</v>
      </c>
      <c r="J53" s="42">
        <f>'DAL'!O14</f>
        <v>5.60350147952448</v>
      </c>
      <c r="K53" s="42">
        <f>(E53/10)+(F53*6)+(I53/10)+(J53*6)</f>
        <v>111.039500582761</v>
      </c>
      <c r="L53" s="42">
        <f>K53+(H53*0.5)</f>
        <v>143.243532074281</v>
      </c>
      <c r="M53" s="42">
        <f>K53+H53</f>
        <v>175.447563565801</v>
      </c>
      <c r="N53" s="178">
        <f>(E53:E53*#REF!)+(F53:F53*#REF!)+(G53:G53*#REF!)+(H53:H53*#REF!)+(I53:I53*#REF!)+(J53:J53*#REF!)</f>
      </c>
      <c r="O53" s="179">
        <v>23.900047248319</v>
      </c>
      <c r="P53" s="180"/>
    </row>
    <row r="54" ht="13.75" customHeight="1">
      <c r="A54" s="168">
        <f>IF(B54:B54&lt;&gt;0,A53+1,A53)</f>
      </c>
      <c r="B54" t="s" s="32">
        <f>'DAL'!A15</f>
        <v>293</v>
      </c>
      <c r="C54" t="s" s="32">
        <v>23</v>
      </c>
      <c r="D54" s="163">
        <f>'DAL'!C15</f>
        <v>7</v>
      </c>
      <c r="E54" s="42">
        <f>'DAL'!J15</f>
        <v>0</v>
      </c>
      <c r="F54" s="42">
        <f>'DAL'!K15</f>
        <v>0</v>
      </c>
      <c r="G54" s="42">
        <f>'DAL'!L15</f>
        <v>90.25520112</v>
      </c>
      <c r="H54" s="42">
        <f>'DAL'!M15</f>
        <v>55.145927884320</v>
      </c>
      <c r="I54" s="42">
        <f>'DAL'!N15</f>
        <v>678.2949129771361</v>
      </c>
      <c r="J54" s="42">
        <f>'DAL'!O15</f>
        <v>4.63225794228288</v>
      </c>
      <c r="K54" s="42">
        <f>(E54/10)+(F54*6)+(I54/10)+(J54*6)</f>
        <v>95.6230389514109</v>
      </c>
      <c r="L54" s="42">
        <f>K54+(H54*0.5)</f>
        <v>123.196002893571</v>
      </c>
      <c r="M54" s="42">
        <f>K54+H54</f>
        <v>150.768966835731</v>
      </c>
      <c r="N54" s="178">
        <f>(E54:E54*#REF!)+(F54:F54*#REF!)+(G54:G54*#REF!)+(H54:H54*#REF!)+(I54:I54*#REF!)+(J54:J54*#REF!)</f>
      </c>
      <c r="O54" s="179">
        <v>7.00240896875533</v>
      </c>
      <c r="P54" s="180"/>
    </row>
    <row r="55" ht="13.75" customHeight="1">
      <c r="A55" s="168">
        <f>IF(B55:B55&lt;&gt;0,A54+1,A54)</f>
      </c>
      <c r="B55" t="s" s="32">
        <f>'DAL'!A16</f>
        <v>382</v>
      </c>
      <c r="C55" t="s" s="32">
        <v>23</v>
      </c>
      <c r="D55" s="163">
        <f>'DAL'!C16</f>
        <v>7</v>
      </c>
      <c r="E55" s="42">
        <f>'DAL'!J16</f>
        <v>0</v>
      </c>
      <c r="F55" s="42">
        <f>'DAL'!K16</f>
        <v>0</v>
      </c>
      <c r="G55" s="42">
        <f>'DAL'!L16</f>
        <v>16.46547588</v>
      </c>
      <c r="H55" s="42">
        <f>'DAL'!M16</f>
        <v>10.323853376760</v>
      </c>
      <c r="I55" s="42">
        <f>'DAL'!N16</f>
        <v>117.795167028832</v>
      </c>
      <c r="J55" s="42">
        <f>'DAL'!O16</f>
        <v>0.83623212351756</v>
      </c>
      <c r="K55" s="42">
        <f>(E55/10)+(F55*6)+(I55/10)+(J55*6)</f>
        <v>16.7969094439886</v>
      </c>
      <c r="L55" s="42">
        <f>K55+(H55*0.5)</f>
        <v>21.9588361323686</v>
      </c>
      <c r="M55" s="42">
        <f>K55+H55</f>
        <v>27.1207628207486</v>
      </c>
      <c r="N55" s="178">
        <f>(E55:E55*#REF!)+(F55:F55*#REF!)+(G55:G55*#REF!)+(H55:H55*#REF!)+(I55:I55*#REF!)+(J55:J55*#REF!)</f>
      </c>
      <c r="O55" s="179">
        <v>0</v>
      </c>
      <c r="P55" s="180"/>
    </row>
    <row r="56" ht="13.75" customHeight="1">
      <c r="A56" s="168">
        <f>IF(B56:B56&lt;&gt;0,A55+1,A55)</f>
      </c>
      <c r="B56" t="s" s="32">
        <f>'DAL'!A17</f>
        <v>383</v>
      </c>
      <c r="C56" t="s" s="32">
        <v>23</v>
      </c>
      <c r="D56" s="163">
        <f>'DAL'!C17</f>
        <v>7</v>
      </c>
      <c r="E56" s="42">
        <f>'DAL'!J17</f>
        <v>0</v>
      </c>
      <c r="F56" s="42">
        <f>'DAL'!K17</f>
        <v>0</v>
      </c>
      <c r="G56" s="42">
        <f>'DAL'!L17</f>
        <v>11.58681636</v>
      </c>
      <c r="H56" s="42">
        <f>'DAL'!M17</f>
        <v>7.160652510480</v>
      </c>
      <c r="I56" s="42">
        <f>'DAL'!N17</f>
        <v>83.4932082721968</v>
      </c>
      <c r="J56" s="42">
        <f>'DAL'!O17</f>
        <v>0.5728522008384</v>
      </c>
      <c r="K56" s="42">
        <f>(E56/10)+(F56*6)+(I56/10)+(J56*6)</f>
        <v>11.7864340322501</v>
      </c>
      <c r="L56" s="42">
        <f>K56+(H56*0.5)</f>
        <v>15.3667602874901</v>
      </c>
      <c r="M56" s="42">
        <f>K56+H56</f>
        <v>18.9470865427301</v>
      </c>
      <c r="N56" s="178">
        <f>(E56:E56*#REF!)+(F56:F56*#REF!)+(G56:G56*#REF!)+(H56:H56*#REF!)+(I56:I56*#REF!)+(J56:J56*#REF!)</f>
      </c>
      <c r="O56" s="179">
        <v>0</v>
      </c>
      <c r="P56" s="180"/>
    </row>
    <row r="57" ht="13.75" customHeight="1">
      <c r="A57" s="168">
        <f>IF(B57:B57&lt;&gt;0,A56+1,A56)</f>
      </c>
      <c r="B57" t="s" s="32">
        <f>'DAL'!A18</f>
        <v>384</v>
      </c>
      <c r="C57" t="s" s="32">
        <v>23</v>
      </c>
      <c r="D57" s="163">
        <f>'DAL'!C18</f>
        <v>7</v>
      </c>
      <c r="E57" s="42">
        <f>'DAL'!J18</f>
        <v>0</v>
      </c>
      <c r="F57" s="42">
        <f>'DAL'!K18</f>
        <v>0</v>
      </c>
      <c r="G57" s="42">
        <f>'DAL'!L18</f>
        <v>12.1966488</v>
      </c>
      <c r="H57" s="42">
        <f>'DAL'!M18</f>
        <v>7.439955768</v>
      </c>
      <c r="I57" s="42">
        <f>'DAL'!N18</f>
        <v>79.38432804455999</v>
      </c>
      <c r="J57" s="42">
        <f>'DAL'!O18</f>
        <v>0.58673118533693</v>
      </c>
      <c r="K57" s="42">
        <f>(E57/10)+(F57*6)+(I57/10)+(J57*6)</f>
        <v>11.4588199164776</v>
      </c>
      <c r="L57" s="42">
        <f>K57+(H57*0.5)</f>
        <v>15.1787978004776</v>
      </c>
      <c r="M57" s="42">
        <f>K57+H57</f>
        <v>18.8987756844776</v>
      </c>
      <c r="N57" s="178">
        <f>(E57:E57*#REF!)+(F57:F57*#REF!)+(G57:G57*#REF!)+(H57:H57*#REF!)+(I57:I57*#REF!)+(J57:J57*#REF!)</f>
      </c>
      <c r="O57" s="179">
        <v>0</v>
      </c>
      <c r="P57" s="180"/>
    </row>
    <row r="58" ht="13.75" customHeight="1">
      <c r="A58" s="168">
        <f>IF(B58:B58&lt;&gt;0,A57+1,A57)</f>
      </c>
      <c r="B58" t="s" s="32">
        <f>'DEN'!A13</f>
        <v>208</v>
      </c>
      <c r="C58" t="s" s="32">
        <v>140</v>
      </c>
      <c r="D58" s="163">
        <f>'DEN'!C13</f>
        <v>14</v>
      </c>
      <c r="E58" s="42">
        <f>'DEN'!J13</f>
        <v>0</v>
      </c>
      <c r="F58" s="42">
        <f>'DEN'!K13</f>
        <v>0</v>
      </c>
      <c r="G58" s="42">
        <f>'DEN'!L13</f>
        <v>121.057740402010</v>
      </c>
      <c r="H58" s="42">
        <f>'DEN'!M13</f>
        <v>73.2399329432161</v>
      </c>
      <c r="I58" s="42">
        <f>'DEN'!N13</f>
        <v>920.625957096226</v>
      </c>
      <c r="J58" s="42">
        <f>'DEN'!O13</f>
        <v>6.15215436723015</v>
      </c>
      <c r="K58" s="42">
        <f>(E58/10)+(F58*6)+(I58/10)+(J58*6)</f>
        <v>128.975521913004</v>
      </c>
      <c r="L58" s="42">
        <f>K58+(H58*0.5)</f>
        <v>165.595488384612</v>
      </c>
      <c r="M58" s="42">
        <f>K58+H58</f>
        <v>202.215454856220</v>
      </c>
      <c r="N58" s="178">
        <f>(E58:E58*#REF!)+(F58:F58*#REF!)+(G58:G58*#REF!)+(H58:H58*#REF!)+(I58:I58*#REF!)+(J58:J58*#REF!)</f>
      </c>
      <c r="O58" s="179">
        <v>14.1569410541845</v>
      </c>
      <c r="P58" s="180"/>
    </row>
    <row r="59" ht="13.75" customHeight="1">
      <c r="A59" s="168">
        <f>IF(B59:B59&lt;&gt;0,A58+1,A58)</f>
      </c>
      <c r="B59" t="s" s="32">
        <f>'DEN'!A14</f>
        <v>301</v>
      </c>
      <c r="C59" t="s" s="32">
        <v>140</v>
      </c>
      <c r="D59" s="163">
        <f>'DEN'!C14</f>
        <v>14</v>
      </c>
      <c r="E59" s="42">
        <f>'DEN'!J14</f>
        <v>0</v>
      </c>
      <c r="F59" s="42">
        <f>'DEN'!K14</f>
        <v>0</v>
      </c>
      <c r="G59" s="42">
        <f>'DEN'!L14</f>
        <v>91.2236053266332</v>
      </c>
      <c r="H59" s="42">
        <f>'DEN'!M14</f>
        <v>54.0955979586935</v>
      </c>
      <c r="I59" s="42">
        <f>'DEN'!N14</f>
        <v>651.310999422670</v>
      </c>
      <c r="J59" s="42">
        <f>'DEN'!O14</f>
        <v>3.94897865098463</v>
      </c>
      <c r="K59" s="42">
        <f>(E59/10)+(F59*6)+(I59/10)+(J59*6)</f>
        <v>88.8249718481748</v>
      </c>
      <c r="L59" s="42">
        <f>K59+(H59*0.5)</f>
        <v>115.872770827522</v>
      </c>
      <c r="M59" s="42">
        <f>K59+H59</f>
        <v>142.920569806868</v>
      </c>
      <c r="N59" s="178">
        <f>(E59:E59*#REF!)+(F59:F59*#REF!)+(G59:G59*#REF!)+(H59:H59*#REF!)+(I59:I59*#REF!)+(J59:J59*#REF!)</f>
      </c>
      <c r="O59" s="179">
        <v>5.49960200994338</v>
      </c>
      <c r="P59" s="180"/>
    </row>
    <row r="60" ht="13.75" customHeight="1">
      <c r="A60" s="168">
        <f>IF(B60:B60&lt;&gt;0,A59+1,A59)</f>
      </c>
      <c r="B60" t="s" s="32">
        <f>'DEN'!A15</f>
        <v>297</v>
      </c>
      <c r="C60" t="s" s="32">
        <v>140</v>
      </c>
      <c r="D60" s="163">
        <f>'DEN'!C15</f>
        <v>14</v>
      </c>
      <c r="E60" s="42">
        <f>'DEN'!J15</f>
        <v>0</v>
      </c>
      <c r="F60" s="42">
        <f>'DEN'!K15</f>
        <v>0</v>
      </c>
      <c r="G60" s="42">
        <f>'DEN'!L15</f>
        <v>82.61760482412051</v>
      </c>
      <c r="H60" s="42">
        <f>'DEN'!M15</f>
        <v>49.0748572655276</v>
      </c>
      <c r="I60" s="42">
        <f>'DEN'!N15</f>
        <v>667.418058811175</v>
      </c>
      <c r="J60" s="42">
        <f>'DEN'!O15</f>
        <v>3.77876400944563</v>
      </c>
      <c r="K60" s="42">
        <f>(E60/10)+(F60*6)+(I60/10)+(J60*6)</f>
        <v>89.4143899377913</v>
      </c>
      <c r="L60" s="42">
        <f>K60+(H60*0.5)</f>
        <v>113.951818570555</v>
      </c>
      <c r="M60" s="42">
        <f>K60+H60</f>
        <v>138.489247203319</v>
      </c>
      <c r="N60" s="178">
        <f>(E60:E60*#REF!)+(F60:F60*#REF!)+(G60:G60*#REF!)+(H60:H60*#REF!)+(I60:I60*#REF!)+(J60:J60*#REF!)</f>
      </c>
      <c r="O60" s="179">
        <v>0</v>
      </c>
      <c r="P60" s="180"/>
    </row>
    <row r="61" ht="13.75" customHeight="1">
      <c r="A61" s="168">
        <f>IF(B61:B61&lt;&gt;0,A60+1,A60)</f>
      </c>
      <c r="B61" t="s" s="32">
        <f>'DEN'!A16</f>
        <v>337</v>
      </c>
      <c r="C61" t="s" s="32">
        <v>140</v>
      </c>
      <c r="D61" s="163">
        <f>'DEN'!C16</f>
        <v>14</v>
      </c>
      <c r="E61" s="42">
        <f>'DEN'!J16</f>
        <v>0</v>
      </c>
      <c r="F61" s="42">
        <f>'DEN'!K16</f>
        <v>0</v>
      </c>
      <c r="G61" s="42">
        <f>'DEN'!L16</f>
        <v>59.0945367839199</v>
      </c>
      <c r="H61" s="42">
        <f>'DEN'!M16</f>
        <v>34.688493092161</v>
      </c>
      <c r="I61" s="42">
        <f>'DEN'!N16</f>
        <v>459.275648540212</v>
      </c>
      <c r="J61" s="42">
        <f>'DEN'!O16</f>
        <v>2.42819451645127</v>
      </c>
      <c r="K61" s="42">
        <f>(E61/10)+(F61*6)+(I61/10)+(J61*6)</f>
        <v>60.4967319527288</v>
      </c>
      <c r="L61" s="42">
        <f>K61+(H61*0.5)</f>
        <v>77.84097849880931</v>
      </c>
      <c r="M61" s="42">
        <f>K61+H61</f>
        <v>95.1852250448898</v>
      </c>
      <c r="N61" s="178">
        <f>(E61:E61*#REF!)+(F61:F61*#REF!)+(G61:G61*#REF!)+(H61:H61*#REF!)+(I61:I61*#REF!)+(J61:J61*#REF!)</f>
      </c>
      <c r="O61" s="179">
        <v>0</v>
      </c>
      <c r="P61" s="180"/>
    </row>
    <row r="62" ht="13.75" customHeight="1">
      <c r="A62" s="168">
        <f>IF(B62:B62&lt;&gt;0,A61+1,A61)</f>
      </c>
      <c r="B62" t="s" s="32">
        <f>'DEN'!A17</f>
        <v>408</v>
      </c>
      <c r="C62" t="s" s="32">
        <v>140</v>
      </c>
      <c r="D62" s="163">
        <f>'DEN'!C17</f>
        <v>14</v>
      </c>
      <c r="E62" s="42">
        <f>'DEN'!J17</f>
        <v>0</v>
      </c>
      <c r="F62" s="42">
        <f>'DEN'!K17</f>
        <v>0</v>
      </c>
      <c r="G62" s="42">
        <f>'DEN'!L17</f>
        <v>23.523068040201</v>
      </c>
      <c r="H62" s="42">
        <f>'DEN'!M17</f>
        <v>13.5492871911558</v>
      </c>
      <c r="I62" s="42">
        <f>'DEN'!N17</f>
        <v>173.972847534440</v>
      </c>
      <c r="J62" s="42">
        <f>'DEN'!O17</f>
        <v>0.975548677763218</v>
      </c>
      <c r="K62" s="42">
        <f>(E62/10)+(F62*6)+(I62/10)+(J62*6)</f>
        <v>23.2505768200233</v>
      </c>
      <c r="L62" s="42">
        <f>K62+(H62*0.5)</f>
        <v>30.0252204156012</v>
      </c>
      <c r="M62" s="42">
        <f>K62+H62</f>
        <v>36.7998640111791</v>
      </c>
      <c r="N62" s="178">
        <f>(E62:E62*#REF!)+(F62:F62*#REF!)+(G62:G62*#REF!)+(H62:H62*#REF!)+(I62:I62*#REF!)+(J62:J62*#REF!)</f>
      </c>
      <c r="O62" s="179">
        <v>0</v>
      </c>
      <c r="P62" s="180"/>
    </row>
    <row r="63" ht="13.75" customHeight="1">
      <c r="A63" s="168">
        <f>IF(B63:B63&lt;&gt;0,A62+1,A62)</f>
      </c>
      <c r="B63" s="163">
        <f>'DEN'!A18</f>
        <v>0</v>
      </c>
      <c r="C63" t="s" s="32">
        <v>140</v>
      </c>
      <c r="D63" s="163">
        <f>'DEN'!C18</f>
        <v>14</v>
      </c>
      <c r="E63" s="42">
        <f>'DEN'!J18</f>
        <v>0</v>
      </c>
      <c r="F63" s="42">
        <f>'DEN'!K18</f>
        <v>0</v>
      </c>
      <c r="G63" s="42">
        <f>'DEN'!L18</f>
        <v>0</v>
      </c>
      <c r="H63" s="42">
        <f>'DEN'!M18</f>
        <v>0</v>
      </c>
      <c r="I63" s="42">
        <f>'DEN'!N18</f>
        <v>0</v>
      </c>
      <c r="J63" s="42">
        <f>'DEN'!O18</f>
        <v>0</v>
      </c>
      <c r="K63" s="42">
        <f>(E63/10)+(F63*6)+(I63/10)+(J63*6)</f>
        <v>0</v>
      </c>
      <c r="L63" s="42">
        <f>K63+(H63*0.5)</f>
        <v>0</v>
      </c>
      <c r="M63" s="42">
        <f>K63+H63</f>
        <v>0</v>
      </c>
      <c r="N63" s="178">
        <f>(E63:E63*#REF!)+(F63:F63*#REF!)+(G63:G63*#REF!)+(H63:H63*#REF!)+(I63:I63*#REF!)+(J63:J63*#REF!)</f>
      </c>
      <c r="O63" s="179">
        <v>0</v>
      </c>
      <c r="P63" s="180"/>
    </row>
    <row r="64" ht="13.75" customHeight="1">
      <c r="A64" s="168">
        <f>IF(B64:B64&lt;&gt;0,A63+1,A63)</f>
      </c>
      <c r="B64" t="s" s="32">
        <f>'DET'!A14</f>
        <v>235</v>
      </c>
      <c r="C64" t="s" s="32">
        <v>33</v>
      </c>
      <c r="D64" s="163">
        <f>'DET'!C14</f>
        <v>5</v>
      </c>
      <c r="E64" s="42">
        <f>'DET'!J14</f>
        <v>0</v>
      </c>
      <c r="F64" s="42">
        <f>'DET'!K14</f>
        <v>0</v>
      </c>
      <c r="G64" s="42">
        <f>'DET'!L14</f>
        <v>109.0521264</v>
      </c>
      <c r="H64" s="42">
        <f>'DET'!M14</f>
        <v>65.21317158719999</v>
      </c>
      <c r="I64" s="42">
        <f>'DET'!N14</f>
        <v>945.5909880144</v>
      </c>
      <c r="J64" s="42">
        <f>'DET'!O14</f>
        <v>6.28885483958894</v>
      </c>
      <c r="K64" s="42">
        <f>(E64/10)+(F64*6)+(I64/10)+(J64*6)</f>
        <v>132.292227838974</v>
      </c>
      <c r="L64" s="42">
        <f>K64+(H64*0.5)</f>
        <v>164.898813632574</v>
      </c>
      <c r="M64" s="42">
        <f>K64+H64</f>
        <v>197.505399426174</v>
      </c>
      <c r="N64" s="178">
        <f>(E64:E64*#REF!)+(F64:F64*#REF!)+(G64:G64*#REF!)+(H64:H64*#REF!)+(I64:I64*#REF!)+(J64:J64*#REF!)</f>
      </c>
      <c r="O64" s="179">
        <v>0</v>
      </c>
      <c r="P64" s="180"/>
    </row>
    <row r="65" ht="13.75" customHeight="1">
      <c r="A65" s="168">
        <f>IF(B65:B65&lt;&gt;0,A64+1,A64)</f>
      </c>
      <c r="B65" t="s" s="32">
        <f>'DET'!A13</f>
        <v>45</v>
      </c>
      <c r="C65" t="s" s="32">
        <v>33</v>
      </c>
      <c r="D65" s="163">
        <f>'DET'!C13</f>
        <v>5</v>
      </c>
      <c r="E65" s="42">
        <f>'DET'!J13</f>
        <v>123.26695878</v>
      </c>
      <c r="F65" s="42">
        <f>'DET'!K13</f>
        <v>0.281676402</v>
      </c>
      <c r="G65" s="42">
        <f>'DET'!L13</f>
        <v>151.7246976</v>
      </c>
      <c r="H65" s="42">
        <f>'DET'!M13</f>
        <v>108.1797093888</v>
      </c>
      <c r="I65" s="42">
        <f>'DET'!N13</f>
        <v>1337.101208045570</v>
      </c>
      <c r="J65" s="42">
        <f>'DET'!O13</f>
        <v>8.23313887662998</v>
      </c>
      <c r="K65" s="42">
        <f>(E65/10)+(F65*6)+(I65/10)+(J65*6)</f>
        <v>197.125708354337</v>
      </c>
      <c r="L65" s="42">
        <f>K65+(H65*0.5)</f>
        <v>251.215563048737</v>
      </c>
      <c r="M65" s="42">
        <f>K65+H65</f>
        <v>305.305417743137</v>
      </c>
      <c r="N65" s="178">
        <f>(E65:E65*#REF!)+(F65:F65*#REF!)+(G65:G65*#REF!)+(H65:H65*#REF!)+(I65:I65*#REF!)+(J65:J65*#REF!)</f>
      </c>
      <c r="O65" s="179">
        <v>0</v>
      </c>
      <c r="P65" s="180"/>
    </row>
    <row r="66" ht="13.75" customHeight="1">
      <c r="A66" s="168">
        <f>IF(B66:B66&lt;&gt;0,A65+1,A65)</f>
      </c>
      <c r="B66" t="s" s="32">
        <f>'DET'!A16</f>
        <v>412</v>
      </c>
      <c r="C66" t="s" s="32">
        <v>33</v>
      </c>
      <c r="D66" s="163">
        <f>'DET'!C16</f>
        <v>5</v>
      </c>
      <c r="E66" s="42">
        <f>'DET'!J16</f>
        <v>0</v>
      </c>
      <c r="F66" s="42">
        <f>'DET'!K16</f>
        <v>0</v>
      </c>
      <c r="G66" s="42">
        <f>'DET'!L16</f>
        <v>23.706984</v>
      </c>
      <c r="H66" s="42">
        <f>'DET'!M16</f>
        <v>13.323325008</v>
      </c>
      <c r="I66" s="42">
        <f>'DET'!N16</f>
        <v>170.938259852640</v>
      </c>
      <c r="J66" s="42">
        <f>'DET'!O16</f>
        <v>0.942193044342457</v>
      </c>
      <c r="K66" s="42">
        <f>(E66/10)+(F66*6)+(I66/10)+(J66*6)</f>
        <v>22.7469842513187</v>
      </c>
      <c r="L66" s="42">
        <f>K66+(H66*0.5)</f>
        <v>29.4086467553187</v>
      </c>
      <c r="M66" s="42">
        <f>K66+H66</f>
        <v>36.0703092593187</v>
      </c>
      <c r="N66" s="178">
        <f>(E66:E66*#REF!)+(F66:F66*#REF!)+(G66:G66*#REF!)+(H66:H66*#REF!)+(I66:I66*#REF!)+(J66:J66*#REF!)</f>
      </c>
      <c r="O66" s="179">
        <v>0</v>
      </c>
      <c r="P66" s="180"/>
    </row>
    <row r="67" ht="13.75" customHeight="1">
      <c r="A67" s="168">
        <f>IF(B67:B67&lt;&gt;0,A66+1,A66)</f>
      </c>
      <c r="B67" t="s" s="32">
        <f>'DET'!A15</f>
        <v>335</v>
      </c>
      <c r="C67" t="s" s="32">
        <v>33</v>
      </c>
      <c r="D67" s="163">
        <f>'DET'!C15</f>
        <v>5</v>
      </c>
      <c r="E67" s="42">
        <f>'DET'!J15</f>
        <v>0</v>
      </c>
      <c r="F67" s="42">
        <f>'DET'!K15</f>
        <v>0</v>
      </c>
      <c r="G67" s="42">
        <f>'DET'!L15</f>
        <v>50.377341</v>
      </c>
      <c r="H67" s="42">
        <f>'DET'!M15</f>
        <v>35.465648064</v>
      </c>
      <c r="I67" s="42">
        <f>'DET'!N15</f>
        <v>425.485054627507</v>
      </c>
      <c r="J67" s="42">
        <f>'DET'!O15</f>
        <v>2.588992308672</v>
      </c>
      <c r="K67" s="42">
        <f>(E67/10)+(F67*6)+(I67/10)+(J67*6)</f>
        <v>58.0824593147827</v>
      </c>
      <c r="L67" s="42">
        <f>K67+(H67*0.5)</f>
        <v>75.81528334678271</v>
      </c>
      <c r="M67" s="42">
        <f>K67+H67</f>
        <v>93.5481073787827</v>
      </c>
      <c r="N67" s="178">
        <f>(E67:E67*#REF!)+(F67:F67*#REF!)+(G67:G67*#REF!)+(H67:H67*#REF!)+(I67:I67*#REF!)+(J67:J67*#REF!)</f>
      </c>
      <c r="O67" s="179">
        <v>0</v>
      </c>
      <c r="P67" s="180"/>
    </row>
    <row r="68" ht="13.75" customHeight="1">
      <c r="A68" s="168">
        <f>IF(B68:B68&lt;&gt;0,A67+1,A67)</f>
      </c>
      <c r="B68" s="163">
        <f>'DET'!A18</f>
        <v>0</v>
      </c>
      <c r="C68" t="s" s="32">
        <v>33</v>
      </c>
      <c r="D68" s="163">
        <f>'DET'!C18</f>
        <v>5</v>
      </c>
      <c r="E68" s="42">
        <f>'DET'!J18</f>
        <v>0</v>
      </c>
      <c r="F68" s="42">
        <f>'DET'!K18</f>
        <v>0</v>
      </c>
      <c r="G68" s="42">
        <f>'DET'!L18</f>
        <v>0</v>
      </c>
      <c r="H68" s="42">
        <f>'DET'!M18</f>
        <v>0</v>
      </c>
      <c r="I68" s="42">
        <f>'DET'!N18</f>
        <v>0</v>
      </c>
      <c r="J68" s="42">
        <f>'DET'!O18</f>
        <v>0</v>
      </c>
      <c r="K68" s="42">
        <f>(E68/10)+(F68*6)+(I68/10)+(J68*6)</f>
        <v>0</v>
      </c>
      <c r="L68" s="42">
        <f>K68+(H68*0.5)</f>
        <v>0</v>
      </c>
      <c r="M68" s="42">
        <f>K68+H68</f>
        <v>0</v>
      </c>
      <c r="N68" s="178">
        <f>(E68:E68*#REF!)+(F68:F68*#REF!)+(G68:G68*#REF!)+(H68:H68*#REF!)+(I68:I68*#REF!)+(J68:J68*#REF!)</f>
      </c>
      <c r="O68" s="179">
        <v>0</v>
      </c>
      <c r="P68" s="180"/>
    </row>
    <row r="69" ht="13.75" customHeight="1">
      <c r="A69" s="168">
        <f>IF(B69:B69&lt;&gt;0,A68+1,A68)</f>
      </c>
      <c r="B69" t="s" s="32">
        <f>'DET'!A17</f>
        <v>413</v>
      </c>
      <c r="C69" t="s" s="32">
        <v>33</v>
      </c>
      <c r="D69" s="163">
        <f>'DET'!C17</f>
        <v>5</v>
      </c>
      <c r="E69" s="42">
        <f>'DET'!J17</f>
        <v>0</v>
      </c>
      <c r="F69" s="42">
        <f>'DET'!K17</f>
        <v>0</v>
      </c>
      <c r="G69" s="42">
        <f>'DET'!L17</f>
        <v>11.853492</v>
      </c>
      <c r="H69" s="42">
        <f>'DET'!M17</f>
        <v>6.75649044</v>
      </c>
      <c r="I69" s="42">
        <f>'DET'!N17</f>
        <v>87.9019406244</v>
      </c>
      <c r="J69" s="42">
        <f>'DET'!O17</f>
        <v>0.448913839422203</v>
      </c>
      <c r="K69" s="42">
        <f>(E69/10)+(F69*6)+(I69/10)+(J69*6)</f>
        <v>11.4836770989732</v>
      </c>
      <c r="L69" s="42">
        <f>K69+(H69*0.5)</f>
        <v>14.8619223189732</v>
      </c>
      <c r="M69" s="42">
        <f>K69+H69</f>
        <v>18.2401675389732</v>
      </c>
      <c r="N69" s="178">
        <f>(E69:E69*#REF!)+(F69:F69*#REF!)+(G69:G69*#REF!)+(H69:H69*#REF!)+(I69:I69*#REF!)+(J69:J69*#REF!)</f>
      </c>
      <c r="O69" s="179">
        <v>0</v>
      </c>
      <c r="P69" s="180"/>
    </row>
    <row r="70" ht="13.75" customHeight="1">
      <c r="A70" s="168">
        <f>IF(B70:B70&lt;&gt;0,A69+1,A69)</f>
      </c>
      <c r="B70" t="s" s="32">
        <f>'GB'!A13</f>
        <v>211</v>
      </c>
      <c r="C70" t="s" s="32">
        <v>53</v>
      </c>
      <c r="D70" s="163">
        <f>'GB'!C13</f>
        <v>10</v>
      </c>
      <c r="E70" s="42">
        <f>'GB'!J13</f>
        <v>29.21069536</v>
      </c>
      <c r="F70" s="42">
        <f>'GB'!K13</f>
        <v>0.05036537541904</v>
      </c>
      <c r="G70" s="42">
        <f>'GB'!L13</f>
        <v>100.9259664</v>
      </c>
      <c r="H70" s="42">
        <f>'GB'!M13</f>
        <v>58.8398384112</v>
      </c>
      <c r="I70" s="42">
        <f>'GB'!N13</f>
        <v>850.235665041840</v>
      </c>
      <c r="J70" s="42">
        <f>'GB'!O13</f>
        <v>6.36647051609184</v>
      </c>
      <c r="K70" s="42">
        <f>(E70/10)+(F70*6)+(I70/10)+(J70*6)</f>
        <v>126.445651389249</v>
      </c>
      <c r="L70" s="42">
        <f>K70+(H70*0.5)</f>
        <v>155.865570594849</v>
      </c>
      <c r="M70" s="42">
        <f>K70+H70</f>
        <v>185.285489800449</v>
      </c>
      <c r="N70" s="178">
        <f>(E70:E70*#REF!)+(F70:F70*#REF!)+(G70:G70*#REF!)+(H70:H70*#REF!)+(I70:I70*#REF!)+(J70:J70*#REF!)</f>
      </c>
      <c r="O70" s="179">
        <v>48</v>
      </c>
      <c r="P70" s="180"/>
    </row>
    <row r="71" ht="13.75" customHeight="1">
      <c r="A71" s="168">
        <f>IF(B71:B71&lt;&gt;0,A70+1,A70)</f>
      </c>
      <c r="B71" t="s" s="32">
        <f>'GB'!A14</f>
        <v>214</v>
      </c>
      <c r="C71" t="s" s="32">
        <v>53</v>
      </c>
      <c r="D71" s="163">
        <f>'GB'!C14</f>
        <v>10</v>
      </c>
      <c r="E71" s="42">
        <f>'GB'!J14</f>
        <v>0</v>
      </c>
      <c r="F71" s="42">
        <f>'GB'!K14</f>
        <v>0</v>
      </c>
      <c r="G71" s="42">
        <f>'GB'!L14</f>
        <v>108.9088112</v>
      </c>
      <c r="H71" s="42">
        <f>'GB'!M14</f>
        <v>68.9392774896</v>
      </c>
      <c r="I71" s="42">
        <f>'GB'!N14</f>
        <v>818.9986165764479</v>
      </c>
      <c r="J71" s="42">
        <f>'GB'!O14</f>
        <v>7.17580973937094</v>
      </c>
      <c r="K71" s="42">
        <f>(E71/10)+(F71*6)+(I71/10)+(J71*6)</f>
        <v>124.954720093870</v>
      </c>
      <c r="L71" s="42">
        <f>K71+(H71*0.5)</f>
        <v>159.424358838670</v>
      </c>
      <c r="M71" s="42">
        <f>K71+H71</f>
        <v>193.893997583470</v>
      </c>
      <c r="N71" s="178">
        <f>(E71:E71*#REF!)+(F71:F71*#REF!)+(G71:G71*#REF!)+(H71:H71*#REF!)+(I71:I71*#REF!)+(J71:J71*#REF!)</f>
      </c>
      <c r="O71" s="179">
        <v>0</v>
      </c>
      <c r="P71" s="180"/>
    </row>
    <row r="72" ht="13.75" customHeight="1">
      <c r="A72" s="168">
        <f>IF(B72:B72&lt;&gt;0,A71+1,A71)</f>
      </c>
      <c r="B72" t="s" s="32">
        <f>'GB'!A15</f>
        <v>245</v>
      </c>
      <c r="C72" t="s" s="32">
        <v>53</v>
      </c>
      <c r="D72" s="163">
        <f>'GB'!C15</f>
        <v>10</v>
      </c>
      <c r="E72" s="42">
        <f>'GB'!J15</f>
        <v>137.0931408</v>
      </c>
      <c r="F72" s="42">
        <f>'GB'!K15</f>
        <v>0.80643024</v>
      </c>
      <c r="G72" s="42">
        <f>'GB'!L15</f>
        <v>82.679464</v>
      </c>
      <c r="H72" s="42">
        <f>'GB'!M15</f>
        <v>55.312561416</v>
      </c>
      <c r="I72" s="42">
        <f>'GB'!N15</f>
        <v>680.897631030960</v>
      </c>
      <c r="J72" s="42">
        <f>'GB'!O15</f>
        <v>5.199380773104</v>
      </c>
      <c r="K72" s="42">
        <f>(E72/10)+(F72*6)+(I72/10)+(J72*6)</f>
        <v>117.833943261720</v>
      </c>
      <c r="L72" s="42">
        <f>K72+(H72*0.5)</f>
        <v>145.490223969720</v>
      </c>
      <c r="M72" s="42">
        <f>K72+H72</f>
        <v>173.146504677720</v>
      </c>
      <c r="N72" s="178">
        <f>(E72:E72*#REF!)+(F72:F72*#REF!)+(G72:G72*#REF!)+(H72:H72*#REF!)+(I72:I72*#REF!)+(J72:J72*#REF!)</f>
      </c>
      <c r="O72" s="179">
        <v>0</v>
      </c>
      <c r="P72" s="180"/>
    </row>
    <row r="73" ht="13.75" customHeight="1">
      <c r="A73" s="168">
        <f>IF(B73:B73&lt;&gt;0,A72+1,A72)</f>
      </c>
      <c r="B73" t="s" s="32">
        <f>'GB'!A16</f>
        <v>269</v>
      </c>
      <c r="C73" t="s" s="32">
        <v>53</v>
      </c>
      <c r="D73" s="163">
        <f>'GB'!C16</f>
        <v>10</v>
      </c>
      <c r="E73" s="42">
        <f>'GB'!J16</f>
        <v>0</v>
      </c>
      <c r="F73" s="42">
        <f>'GB'!K16</f>
        <v>0</v>
      </c>
      <c r="G73" s="42">
        <f>'GB'!L16</f>
        <v>77.5476352</v>
      </c>
      <c r="H73" s="42">
        <f>'GB'!M16</f>
        <v>49.3202959872</v>
      </c>
      <c r="I73" s="42">
        <f>'GB'!N16</f>
        <v>632.286194555904</v>
      </c>
      <c r="J73" s="42">
        <f>'GB'!O16</f>
        <v>4.82294227196138</v>
      </c>
      <c r="K73" s="42">
        <f>(E73/10)+(F73*6)+(I73/10)+(J73*6)</f>
        <v>92.1662730873587</v>
      </c>
      <c r="L73" s="42">
        <f>K73+(H73*0.5)</f>
        <v>116.826421080959</v>
      </c>
      <c r="M73" s="42">
        <f>K73+H73</f>
        <v>141.486569074559</v>
      </c>
      <c r="N73" s="178">
        <f>(E73:E73*#REF!)+(F73:F73*#REF!)+(G73:G73*#REF!)+(H73:H73*#REF!)+(I73:I73*#REF!)+(J73:J73*#REF!)</f>
      </c>
      <c r="O73" s="179">
        <v>0</v>
      </c>
      <c r="P73" s="180"/>
    </row>
    <row r="74" ht="13.75" customHeight="1">
      <c r="A74" s="168">
        <f>IF(B74:B74&lt;&gt;0,A73+1,A73)</f>
      </c>
      <c r="B74" t="s" s="32">
        <f>'GB'!A17</f>
        <v>417</v>
      </c>
      <c r="C74" t="s" s="32">
        <v>53</v>
      </c>
      <c r="D74" s="163">
        <f>'GB'!C17</f>
        <v>10</v>
      </c>
      <c r="E74" s="42">
        <f>'GB'!J17</f>
        <v>0</v>
      </c>
      <c r="F74" s="42">
        <f>'GB'!K17</f>
        <v>0</v>
      </c>
      <c r="G74" s="42">
        <f>'GB'!L17</f>
        <v>11.404064</v>
      </c>
      <c r="H74" s="42">
        <f>'GB'!M17</f>
        <v>7.264388768</v>
      </c>
      <c r="I74" s="42">
        <f>'GB'!N17</f>
        <v>86.736801889920</v>
      </c>
      <c r="J74" s="42">
        <f>'GB'!O17</f>
        <v>0.581151101440</v>
      </c>
      <c r="K74" s="42">
        <f>(E74/10)+(F74*6)+(I74/10)+(J74*6)</f>
        <v>12.160586797632</v>
      </c>
      <c r="L74" s="42">
        <f>K74+(H74*0.5)</f>
        <v>15.792781181632</v>
      </c>
      <c r="M74" s="42">
        <f>K74+H74</f>
        <v>19.424975565632</v>
      </c>
      <c r="N74" s="178">
        <f>(E74:E74*#REF!)+(F74:F74*#REF!)+(G74:G74*#REF!)+(H74:H74*#REF!)+(I74:I74*#REF!)+(J74:J74*#REF!)</f>
      </c>
      <c r="O74" s="179">
        <v>0</v>
      </c>
      <c r="P74" s="180"/>
    </row>
    <row r="75" ht="13.75" customHeight="1">
      <c r="A75" s="168">
        <f>IF(B75:B75&lt;&gt;0,A74+1,A74)</f>
      </c>
      <c r="B75" s="163">
        <f>'GB'!A18</f>
        <v>0</v>
      </c>
      <c r="C75" t="s" s="32">
        <v>53</v>
      </c>
      <c r="D75" s="163">
        <f>'GB'!C18</f>
        <v>10</v>
      </c>
      <c r="E75" s="42">
        <f>'GB'!J18</f>
        <v>0</v>
      </c>
      <c r="F75" s="42">
        <f>'GB'!K18</f>
        <v>0</v>
      </c>
      <c r="G75" s="42">
        <f>'GB'!L18</f>
        <v>0</v>
      </c>
      <c r="H75" s="42">
        <f>'GB'!M18</f>
        <v>0</v>
      </c>
      <c r="I75" s="42">
        <f>'GB'!N18</f>
        <v>0</v>
      </c>
      <c r="J75" s="42">
        <f>'GB'!O18</f>
        <v>0</v>
      </c>
      <c r="K75" s="42">
        <f>(E75/10)+(F75*6)+(I75/10)+(J75*6)</f>
        <v>0</v>
      </c>
      <c r="L75" s="42">
        <f>K75+(H75*0.5)</f>
        <v>0</v>
      </c>
      <c r="M75" s="42">
        <f>K75+H75</f>
        <v>0</v>
      </c>
      <c r="N75" s="178">
        <f>(E75:E75*#REF!)+(F75:F75*#REF!)+(G75:G75*#REF!)+(H75:H75*#REF!)+(I75:I75*#REF!)+(J75:J75*#REF!)</f>
      </c>
      <c r="O75" s="179">
        <v>0</v>
      </c>
      <c r="P75" s="180"/>
    </row>
    <row r="76" ht="13.75" customHeight="1">
      <c r="A76" s="168">
        <f>IF(B76:B76&lt;&gt;0,A75+1,A75)</f>
      </c>
      <c r="B76" s="163">
        <f>'GB'!A19</f>
        <v>0</v>
      </c>
      <c r="C76" t="s" s="32">
        <v>53</v>
      </c>
      <c r="D76" s="163">
        <f>'GB'!C19</f>
        <v>10</v>
      </c>
      <c r="E76" s="42">
        <f>'GB'!J19</f>
        <v>0</v>
      </c>
      <c r="F76" s="42">
        <f>'GB'!K19</f>
        <v>0</v>
      </c>
      <c r="G76" s="42">
        <f>'GB'!L19</f>
        <v>0</v>
      </c>
      <c r="H76" s="42">
        <f>'GB'!M19</f>
        <v>0</v>
      </c>
      <c r="I76" s="42">
        <f>'GB'!N19</f>
        <v>0</v>
      </c>
      <c r="J76" s="42">
        <f>'GB'!O19</f>
        <v>0</v>
      </c>
      <c r="K76" s="42">
        <f>(E76/10)+(F76*6)+(I76/10)+(J76*6)</f>
        <v>0</v>
      </c>
      <c r="L76" s="42">
        <f>K76+(H76*0.5)</f>
        <v>0</v>
      </c>
      <c r="M76" s="42">
        <f>K76+H76</f>
        <v>0</v>
      </c>
      <c r="N76" s="178">
        <f>(E76:E76*#REF!)+(F76:F76*#REF!)+(G76:G76*#REF!)+(H76:H76*#REF!)+(I76:I76*#REF!)+(J76:J76*#REF!)</f>
      </c>
      <c r="O76" s="179">
        <v>0</v>
      </c>
      <c r="P76" s="180"/>
    </row>
    <row r="77" ht="13.75" customHeight="1">
      <c r="A77" s="168">
        <f>IF(B77:B77&lt;&gt;0,A76+1,A76)</f>
      </c>
      <c r="B77" t="s" s="32">
        <f>'HOU'!A13</f>
        <v>151</v>
      </c>
      <c r="C77" t="s" s="32">
        <v>60</v>
      </c>
      <c r="D77" s="163">
        <f>'HOU'!C13</f>
        <v>14</v>
      </c>
      <c r="E77" s="42">
        <f>'HOU'!J13</f>
        <v>21.33532128</v>
      </c>
      <c r="F77" s="42">
        <f>'HOU'!K13</f>
        <v>0.021230708481497</v>
      </c>
      <c r="G77" s="42">
        <f>'HOU'!L13</f>
        <v>124.780656</v>
      </c>
      <c r="H77" s="42">
        <f>'HOU'!M13</f>
        <v>83.60303952</v>
      </c>
      <c r="I77" s="42">
        <f>'HOU'!N13</f>
        <v>1014.1048693776</v>
      </c>
      <c r="J77" s="42">
        <f>'HOU'!O13</f>
        <v>6.61691730187003</v>
      </c>
      <c r="K77" s="42">
        <f>(E77/10)+(F77*6)+(I77/10)+(J77*6)</f>
        <v>143.372907127869</v>
      </c>
      <c r="L77" s="42">
        <f>K77+(H77*0.5)</f>
        <v>185.174426887869</v>
      </c>
      <c r="M77" s="42">
        <f>K77+H77</f>
        <v>226.975946647869</v>
      </c>
      <c r="N77" s="178">
        <f>(E77:E77*#REF!)+(F77:F77*#REF!)+(G77:G77*#REF!)+(H77:H77*#REF!)+(I77:I77*#REF!)+(J77:J77*#REF!)</f>
      </c>
      <c r="O77" s="179">
        <v>15.1019877499168</v>
      </c>
      <c r="P77" s="180"/>
    </row>
    <row r="78" ht="13.75" customHeight="1">
      <c r="A78" s="168">
        <f>IF(B78:B78&lt;&gt;0,A77+1,A77)</f>
      </c>
      <c r="B78" t="s" s="32">
        <f>'HOU'!A14</f>
        <v>80</v>
      </c>
      <c r="C78" t="s" s="32">
        <v>60</v>
      </c>
      <c r="D78" s="163">
        <f>'HOU'!C14</f>
        <v>14</v>
      </c>
      <c r="E78" s="42">
        <f>'HOU'!J14</f>
        <v>0</v>
      </c>
      <c r="F78" s="42">
        <f>'HOU'!K14</f>
        <v>0</v>
      </c>
      <c r="G78" s="42">
        <f>'HOU'!L14</f>
        <v>125.9690432</v>
      </c>
      <c r="H78" s="42">
        <f>'HOU'!M14</f>
        <v>81.62793999359999</v>
      </c>
      <c r="I78" s="42">
        <f>'HOU'!N14</f>
        <v>1186.870247506940</v>
      </c>
      <c r="J78" s="42">
        <f>'HOU'!O14</f>
        <v>7.8362822393856</v>
      </c>
      <c r="K78" s="42">
        <f>(E78/10)+(F78*6)+(I78/10)+(J78*6)</f>
        <v>165.704718187008</v>
      </c>
      <c r="L78" s="42">
        <f>K78+(H78*0.5)</f>
        <v>206.518688183808</v>
      </c>
      <c r="M78" s="42">
        <f>K78+H78</f>
        <v>247.332658180608</v>
      </c>
      <c r="N78" s="178">
        <f>(E78:E78*#REF!)+(F78:F78*#REF!)+(G78:G78*#REF!)+(H78:H78*#REF!)+(I78:I78*#REF!)+(J78:J78*#REF!)</f>
      </c>
      <c r="O78" s="179">
        <v>0</v>
      </c>
      <c r="P78" s="180"/>
    </row>
    <row r="79" ht="13.75" customHeight="1">
      <c r="A79" s="168">
        <f>IF(B79:B79&lt;&gt;0,A78+1,A78)</f>
      </c>
      <c r="B79" t="s" s="32">
        <f>'HOU'!A15</f>
        <v>200</v>
      </c>
      <c r="C79" t="s" s="32">
        <v>60</v>
      </c>
      <c r="D79" s="163">
        <f>'HOU'!C15</f>
        <v>14</v>
      </c>
      <c r="E79" s="42">
        <f>'HOU'!J15</f>
        <v>106.20909936</v>
      </c>
      <c r="F79" s="42">
        <f>'HOU'!K15</f>
        <v>0.09873549301924819</v>
      </c>
      <c r="G79" s="42">
        <f>'HOU'!L15</f>
        <v>109.3316224</v>
      </c>
      <c r="H79" s="42">
        <f>'HOU'!M15</f>
        <v>67.238947776</v>
      </c>
      <c r="I79" s="42">
        <f>'HOU'!N15</f>
        <v>970.930405885440</v>
      </c>
      <c r="J79" s="42">
        <f>'HOU'!O15</f>
        <v>6.656655829824</v>
      </c>
      <c r="K79" s="42">
        <f>(E79/10)+(F79*6)+(I79/10)+(J79*6)</f>
        <v>148.246298461603</v>
      </c>
      <c r="L79" s="42">
        <f>K79+(H79*0.5)</f>
        <v>181.865772349603</v>
      </c>
      <c r="M79" s="42">
        <f>K79+H79</f>
        <v>215.485246237603</v>
      </c>
      <c r="N79" s="178">
        <f>(E79:E79*#REF!)+(F79:F79*#REF!)+(G79:G79*#REF!)+(H79:H79*#REF!)+(I79:I79*#REF!)+(J79:J79*#REF!)</f>
      </c>
      <c r="O79" s="179">
        <v>0</v>
      </c>
      <c r="P79" s="180"/>
    </row>
    <row r="80" ht="13.75" customHeight="1">
      <c r="A80" s="168">
        <f>IF(B80:B80&lt;&gt;0,A79+1,A79)</f>
      </c>
      <c r="B80" t="s" s="32">
        <f>'HOU'!A16</f>
        <v>419</v>
      </c>
      <c r="C80" t="s" s="32">
        <v>60</v>
      </c>
      <c r="D80" s="163">
        <f>'HOU'!C16</f>
        <v>14</v>
      </c>
      <c r="E80" s="42">
        <f>'HOU'!J16</f>
        <v>0</v>
      </c>
      <c r="F80" s="42">
        <f>'HOU'!K16</f>
        <v>0</v>
      </c>
      <c r="G80" s="42">
        <f>'HOU'!L16</f>
        <v>23.767744</v>
      </c>
      <c r="H80" s="42">
        <f>'HOU'!M16</f>
        <v>14.640930304</v>
      </c>
      <c r="I80" s="42">
        <f>'HOU'!N16</f>
        <v>162.509609471605</v>
      </c>
      <c r="J80" s="42">
        <f>'HOU'!O16</f>
        <v>0.975000911008114</v>
      </c>
      <c r="K80" s="42">
        <f>(E80/10)+(F80*6)+(I80/10)+(J80*6)</f>
        <v>22.1009664132092</v>
      </c>
      <c r="L80" s="42">
        <f>K80+(H80*0.5)</f>
        <v>29.4214315652092</v>
      </c>
      <c r="M80" s="42">
        <f>K80+H80</f>
        <v>36.7418967172092</v>
      </c>
      <c r="N80" s="178">
        <f>(E80:E80*#REF!)+(F80:F80*#REF!)+(G80:G80*#REF!)+(H80:H80*#REF!)+(I80:I80*#REF!)+(J80:J80*#REF!)</f>
      </c>
      <c r="O80" s="179">
        <v>0</v>
      </c>
      <c r="P80" s="180"/>
    </row>
    <row r="81" ht="13.75" customHeight="1">
      <c r="A81" s="168">
        <f>IF(B81:B81&lt;&gt;0,A80+1,A80)</f>
      </c>
      <c r="B81" t="s" s="32">
        <f>'HOU'!A17</f>
        <v>420</v>
      </c>
      <c r="C81" t="s" s="32">
        <v>60</v>
      </c>
      <c r="D81" s="163">
        <f>'HOU'!C17</f>
        <v>14</v>
      </c>
      <c r="E81" s="42">
        <f>'HOU'!J17</f>
        <v>0</v>
      </c>
      <c r="F81" s="42">
        <f>'HOU'!K17</f>
        <v>0</v>
      </c>
      <c r="G81" s="42">
        <f>'HOU'!L17</f>
        <v>11.883872</v>
      </c>
      <c r="H81" s="42">
        <f>'HOU'!M17</f>
        <v>6.607432832</v>
      </c>
      <c r="I81" s="42">
        <f>'HOU'!N17</f>
        <v>82.8804298608846</v>
      </c>
      <c r="J81" s="42">
        <f>'HOU'!O17</f>
        <v>0.469072352155653</v>
      </c>
      <c r="K81" s="42">
        <f>(E81/10)+(F81*6)+(I81/10)+(J81*6)</f>
        <v>11.1024770990224</v>
      </c>
      <c r="L81" s="42">
        <f>K81+(H81*0.5)</f>
        <v>14.4061935150224</v>
      </c>
      <c r="M81" s="42">
        <f>K81+H81</f>
        <v>17.7099099310224</v>
      </c>
      <c r="N81" s="178">
        <f>(E81:E81*#REF!)+(F81:F81*#REF!)+(G81:G81*#REF!)+(H81:H81*#REF!)+(I81:I81*#REF!)+(J81:J81*#REF!)</f>
      </c>
      <c r="O81" s="179">
        <v>0</v>
      </c>
      <c r="P81" s="180"/>
    </row>
    <row r="82" ht="13.75" customHeight="1">
      <c r="A82" s="168">
        <f>IF(B82:B82&lt;&gt;0,A81+1,A81)</f>
      </c>
      <c r="B82" t="s" s="32">
        <f>'HOU'!A18</f>
        <v>356</v>
      </c>
      <c r="C82" t="s" s="32">
        <v>60</v>
      </c>
      <c r="D82" s="163">
        <f>'HOU'!C18</f>
        <v>14</v>
      </c>
      <c r="E82" s="42">
        <f>'HOU'!J18</f>
        <v>0</v>
      </c>
      <c r="F82" s="42">
        <f>'HOU'!K18</f>
        <v>0</v>
      </c>
      <c r="G82" s="42">
        <f>'HOU'!L18</f>
        <v>23.767744</v>
      </c>
      <c r="H82" s="42">
        <f>'HOU'!M18</f>
        <v>14.569627072</v>
      </c>
      <c r="I82" s="42">
        <f>'HOU'!N18</f>
        <v>171.9215994496</v>
      </c>
      <c r="J82" s="42">
        <f>'HOU'!O18</f>
        <v>1.107291657472</v>
      </c>
      <c r="K82" s="42">
        <f>(E82/10)+(F82*6)+(I82/10)+(J82*6)</f>
        <v>23.835909889792</v>
      </c>
      <c r="L82" s="42">
        <f>K82+(H82*0.5)</f>
        <v>31.120723425792</v>
      </c>
      <c r="M82" s="42">
        <f>K82+H82</f>
        <v>38.405536961792</v>
      </c>
      <c r="N82" s="178">
        <f>(E82:E82*#REF!)+(F82:F82*#REF!)+(G82:G82*#REF!)+(H82:H82*#REF!)+(I82:I82*#REF!)+(J82:J82*#REF!)</f>
      </c>
      <c r="O82" s="179">
        <v>0</v>
      </c>
      <c r="P82" s="180"/>
    </row>
    <row r="83" ht="13.75" customHeight="1">
      <c r="A83" s="168">
        <f>IF(B83:B83&lt;&gt;0,A82+1,A82)</f>
      </c>
      <c r="B83" s="163">
        <f>'HOU'!A19</f>
        <v>0</v>
      </c>
      <c r="C83" t="s" s="32">
        <v>60</v>
      </c>
      <c r="D83" s="163">
        <f>'HOU'!C19</f>
        <v>14</v>
      </c>
      <c r="E83" s="42">
        <f>'HOU'!J19</f>
        <v>0</v>
      </c>
      <c r="F83" s="42">
        <f>'HOU'!K19</f>
        <v>0</v>
      </c>
      <c r="G83" s="42">
        <f>'HOU'!L19</f>
        <v>0</v>
      </c>
      <c r="H83" s="42">
        <f>'HOU'!M19</f>
        <v>0</v>
      </c>
      <c r="I83" s="42">
        <f>'HOU'!N19</f>
        <v>0</v>
      </c>
      <c r="J83" s="42">
        <f>'HOU'!O19</f>
        <v>0</v>
      </c>
      <c r="K83" s="42">
        <f>(E83/10)+(F83*6)+(I83/10)+(J83*6)</f>
        <v>0</v>
      </c>
      <c r="L83" s="42">
        <f>K83+(H83*0.5)</f>
        <v>0</v>
      </c>
      <c r="M83" s="42">
        <f>K83+H83</f>
        <v>0</v>
      </c>
      <c r="N83" s="178">
        <f>(E83:E83*#REF!)+(F83:F83*#REF!)+(G83:G83*#REF!)+(H83:H83*#REF!)+(I83:I83*#REF!)+(J83:J83*#REF!)</f>
      </c>
      <c r="O83" s="179">
        <v>0</v>
      </c>
      <c r="P83" s="180"/>
    </row>
    <row r="84" ht="13.75" customHeight="1">
      <c r="A84" s="168">
        <f>IF(B84:B84&lt;&gt;0,A83+1,A83)</f>
      </c>
      <c r="B84" t="s" s="32">
        <f>'IND'!A13</f>
        <v>164</v>
      </c>
      <c r="C84" t="s" s="32">
        <v>29</v>
      </c>
      <c r="D84" s="163">
        <f>'IND'!C13</f>
        <v>14</v>
      </c>
      <c r="E84" s="42">
        <f>'IND'!J13</f>
        <v>0</v>
      </c>
      <c r="F84" s="42">
        <f>'IND'!K13</f>
        <v>0</v>
      </c>
      <c r="G84" s="42">
        <f>'IND'!L13</f>
        <v>133.0838432</v>
      </c>
      <c r="H84" s="42">
        <f>'IND'!M13</f>
        <v>84.2420727456</v>
      </c>
      <c r="I84" s="42">
        <f>'IND'!N13</f>
        <v>963.729312209664</v>
      </c>
      <c r="J84" s="42">
        <f>'IND'!O13</f>
        <v>5.8127030194464</v>
      </c>
      <c r="K84" s="42">
        <f>(E84/10)+(F84*6)+(I84/10)+(J84*6)</f>
        <v>131.249149337645</v>
      </c>
      <c r="L84" s="42">
        <f>K84+(H84*0.5)</f>
        <v>173.370185710445</v>
      </c>
      <c r="M84" s="42">
        <f>K84+H84</f>
        <v>215.491222083245</v>
      </c>
      <c r="N84" s="178">
        <f>(E84:E84*#REF!)+(F84:F84*#REF!)+(G84:G84*#REF!)+(H84:H84*#REF!)+(I84:I84*#REF!)+(J84:J84*#REF!)</f>
      </c>
      <c r="O84" s="179">
        <v>3.15843154765777</v>
      </c>
      <c r="P84" s="180"/>
    </row>
    <row r="85" ht="13.75" customHeight="1">
      <c r="A85" s="168">
        <f>IF(B85:B85&lt;&gt;0,A84+1,A84)</f>
      </c>
      <c r="B85" t="s" s="32">
        <f>'IND'!A14</f>
        <v>238</v>
      </c>
      <c r="C85" t="s" s="32">
        <v>29</v>
      </c>
      <c r="D85" s="163">
        <f>'IND'!C14</f>
        <v>14</v>
      </c>
      <c r="E85" s="42">
        <f>'IND'!J14</f>
        <v>0</v>
      </c>
      <c r="F85" s="42">
        <f>'IND'!K14</f>
        <v>0</v>
      </c>
      <c r="G85" s="42">
        <f>'IND'!L14</f>
        <v>109.4721936</v>
      </c>
      <c r="H85" s="42">
        <f>'IND'!M14</f>
        <v>65.68331616</v>
      </c>
      <c r="I85" s="42">
        <f>'IND'!N14</f>
        <v>891.9794334528</v>
      </c>
      <c r="J85" s="42">
        <f>'IND'!O14</f>
        <v>4.991932028160</v>
      </c>
      <c r="K85" s="42">
        <f>(E85/10)+(F85*6)+(I85/10)+(J85*6)</f>
        <v>119.149535514240</v>
      </c>
      <c r="L85" s="42">
        <f>K85+(H85*0.5)</f>
        <v>151.991193594240</v>
      </c>
      <c r="M85" s="42">
        <f>K85+H85</f>
        <v>184.832851674240</v>
      </c>
      <c r="N85" s="178">
        <f>(E85:E85*#REF!)+(F85:F85*#REF!)+(G85:G85*#REF!)+(H85:H85*#REF!)+(I85:I85*#REF!)+(J85:J85*#REF!)</f>
      </c>
      <c r="O85" s="179">
        <v>0.647761353728208</v>
      </c>
      <c r="P85" s="180"/>
    </row>
    <row r="86" ht="13.75" customHeight="1">
      <c r="A86" s="168">
        <f>IF(B86:B86&lt;&gt;0,A85+1,A85)</f>
      </c>
      <c r="B86" t="s" s="32">
        <f>'IND'!A15</f>
        <v>287</v>
      </c>
      <c r="C86" t="s" s="32">
        <v>29</v>
      </c>
      <c r="D86" s="163">
        <f>'IND'!C15</f>
        <v>14</v>
      </c>
      <c r="E86" s="42">
        <f>'IND'!J15</f>
        <v>0</v>
      </c>
      <c r="F86" s="42">
        <f>'IND'!K15</f>
        <v>0</v>
      </c>
      <c r="G86" s="42">
        <f>'IND'!L15</f>
        <v>90.1535712</v>
      </c>
      <c r="H86" s="42">
        <f>'IND'!M15</f>
        <v>57.247517712</v>
      </c>
      <c r="I86" s="42">
        <f>'IND'!N15</f>
        <v>665.630867574437</v>
      </c>
      <c r="J86" s="42">
        <f>'IND'!O15</f>
        <v>3.835583686704</v>
      </c>
      <c r="K86" s="42">
        <f>(E86/10)+(F86*6)+(I86/10)+(J86*6)</f>
        <v>89.5765888776677</v>
      </c>
      <c r="L86" s="42">
        <f>K86+(H86*0.5)</f>
        <v>118.200347733668</v>
      </c>
      <c r="M86" s="42">
        <f>K86+H86</f>
        <v>146.824106589668</v>
      </c>
      <c r="N86" s="178">
        <f>(E86:E86*#REF!)+(F86:F86*#REF!)+(G86:G86*#REF!)+(H86:H86*#REF!)+(I86:I86*#REF!)+(J86:J86*#REF!)</f>
      </c>
      <c r="O86" s="179">
        <v>0</v>
      </c>
      <c r="P86" s="180"/>
    </row>
    <row r="87" ht="13.75" customHeight="1">
      <c r="A87" s="168">
        <f>IF(B87:B87&lt;&gt;0,A86+1,A86)</f>
      </c>
      <c r="B87" t="s" s="32">
        <f>'IND'!A16</f>
        <v>424</v>
      </c>
      <c r="C87" t="s" s="32">
        <v>29</v>
      </c>
      <c r="D87" s="163">
        <f>'IND'!C16</f>
        <v>14</v>
      </c>
      <c r="E87" s="42">
        <f>'IND'!J16</f>
        <v>0</v>
      </c>
      <c r="F87" s="42">
        <f>'IND'!K16</f>
        <v>0</v>
      </c>
      <c r="G87" s="42">
        <f>'IND'!L16</f>
        <v>23.0750212</v>
      </c>
      <c r="H87" s="42">
        <f>'IND'!M16</f>
        <v>13.5681124656</v>
      </c>
      <c r="I87" s="42">
        <f>'IND'!N16</f>
        <v>161.053494966672</v>
      </c>
      <c r="J87" s="42">
        <f>'IND'!O16</f>
        <v>0.8683591977984</v>
      </c>
      <c r="K87" s="42">
        <f>(E87/10)+(F87*6)+(I87/10)+(J87*6)</f>
        <v>21.3155046834576</v>
      </c>
      <c r="L87" s="42">
        <f>K87+(H87*0.5)</f>
        <v>28.0995609162576</v>
      </c>
      <c r="M87" s="42">
        <f>K87+H87</f>
        <v>34.8836171490576</v>
      </c>
      <c r="N87" s="178">
        <f>(E87:E87*#REF!)+(F87:F87*#REF!)+(G87:G87*#REF!)+(H87:H87*#REF!)+(I87:I87*#REF!)+(J87:J87*#REF!)</f>
      </c>
      <c r="O87" s="179">
        <v>0</v>
      </c>
      <c r="P87" s="180"/>
    </row>
    <row r="88" ht="13.75" customHeight="1">
      <c r="A88" s="168">
        <f>IF(B88:B88&lt;&gt;0,A87+1,A87)</f>
      </c>
      <c r="B88" t="s" s="32">
        <f>'IND'!A17</f>
        <v>425</v>
      </c>
      <c r="C88" t="s" s="32">
        <v>29</v>
      </c>
      <c r="D88" s="163">
        <f>'IND'!C17</f>
        <v>14</v>
      </c>
      <c r="E88" s="42">
        <f>'IND'!J17</f>
        <v>0</v>
      </c>
      <c r="F88" s="42">
        <f>'IND'!K17</f>
        <v>0</v>
      </c>
      <c r="G88" s="42">
        <f>'IND'!L17</f>
        <v>19.8552508</v>
      </c>
      <c r="H88" s="42">
        <f>'IND'!M17</f>
        <v>10.225454162</v>
      </c>
      <c r="I88" s="42">
        <f>'IND'!N17</f>
        <v>152.742919204243</v>
      </c>
      <c r="J88" s="42">
        <f>'IND'!O17</f>
        <v>0.777134516312</v>
      </c>
      <c r="K88" s="42">
        <f>(E88/10)+(F88*6)+(I88/10)+(J88*6)</f>
        <v>19.9370990182963</v>
      </c>
      <c r="L88" s="42">
        <f>K88+(H88*0.5)</f>
        <v>25.0498260992963</v>
      </c>
      <c r="M88" s="42">
        <f>K88+H88</f>
        <v>30.1625531802963</v>
      </c>
      <c r="N88" s="178">
        <f>(E88:E88*#REF!)+(F88:F88*#REF!)+(G88:G88*#REF!)+(H88:H88*#REF!)+(I88:I88*#REF!)+(J88:J88*#REF!)</f>
      </c>
      <c r="O88" s="179">
        <v>0</v>
      </c>
      <c r="P88" s="180"/>
    </row>
    <row r="89" ht="13.75" customHeight="1">
      <c r="A89" s="168">
        <f>IF(B89:B89&lt;&gt;0,A88+1,A88)</f>
      </c>
      <c r="B89" s="163">
        <f>'IND'!A18</f>
        <v>0</v>
      </c>
      <c r="C89" t="s" s="32">
        <v>29</v>
      </c>
      <c r="D89" s="163">
        <f>'IND'!C18</f>
        <v>14</v>
      </c>
      <c r="E89" s="42">
        <f>'IND'!J18</f>
        <v>0</v>
      </c>
      <c r="F89" s="42">
        <f>'IND'!K18</f>
        <v>0</v>
      </c>
      <c r="G89" s="42">
        <f>'IND'!L18</f>
        <v>0</v>
      </c>
      <c r="H89" s="42">
        <f>'IND'!M18</f>
        <v>0</v>
      </c>
      <c r="I89" s="42">
        <f>'IND'!N18</f>
        <v>0</v>
      </c>
      <c r="J89" s="42">
        <f>'IND'!O18</f>
        <v>0</v>
      </c>
      <c r="K89" s="42">
        <f>(E89/10)+(F89*6)+(I89/10)+(J89*6)</f>
        <v>0</v>
      </c>
      <c r="L89" s="42">
        <f>K89+(H89*0.5)</f>
        <v>0</v>
      </c>
      <c r="M89" s="42">
        <f>K89+H89</f>
        <v>0</v>
      </c>
      <c r="N89" s="178">
        <f>(E89:E89*#REF!)+(F89:F89*#REF!)+(G89:G89*#REF!)+(H89:H89*#REF!)+(I89:I89*#REF!)+(J89:J89*#REF!)</f>
      </c>
      <c r="O89" s="179">
        <v>0</v>
      </c>
      <c r="P89" s="180"/>
    </row>
    <row r="90" ht="13.75" customHeight="1">
      <c r="A90" s="168">
        <f>IF(B90:B90&lt;&gt;0,A89+1,A89)</f>
      </c>
      <c r="B90" t="s" s="32">
        <f>'JAX'!A13</f>
        <v>160</v>
      </c>
      <c r="C90" t="s" s="32">
        <v>58</v>
      </c>
      <c r="D90" s="163">
        <f>'JAX'!C13</f>
        <v>12</v>
      </c>
      <c r="E90" s="42">
        <f>'JAX'!J13</f>
        <v>20.158053552</v>
      </c>
      <c r="F90" s="42">
        <f>'JAX'!K13</f>
        <v>0.0194257303099081</v>
      </c>
      <c r="G90" s="42">
        <f>'JAX'!L13</f>
        <v>132.4823192</v>
      </c>
      <c r="H90" s="42">
        <f>'JAX'!M13</f>
        <v>86.2459897992</v>
      </c>
      <c r="I90" s="42">
        <f>'JAX'!N13</f>
        <v>1066.8628938161</v>
      </c>
      <c r="J90" s="42">
        <f>'JAX'!O13</f>
        <v>5.605989336948</v>
      </c>
      <c r="K90" s="42">
        <f>(E90/10)+(F90*6)+(I90/10)+(J90*6)</f>
        <v>142.454585140357</v>
      </c>
      <c r="L90" s="42">
        <f>K90+(H90*0.5)</f>
        <v>185.577580039957</v>
      </c>
      <c r="M90" s="42">
        <f>K90+H90</f>
        <v>228.700574939557</v>
      </c>
      <c r="N90" s="178">
        <f>(E90:E90*#REF!)+(F90:F90*#REF!)+(G90:G90*#REF!)+(H90:H90*#REF!)+(I90:I90*#REF!)+(J90:J90*#REF!)</f>
      </c>
      <c r="O90" s="179">
        <v>15.8387013588448</v>
      </c>
      <c r="P90" s="180"/>
    </row>
    <row r="91" ht="13.75" customHeight="1">
      <c r="A91" s="168">
        <f>IF(B91:B91&lt;&gt;0,A90+1,A90)</f>
      </c>
      <c r="B91" t="s" s="32">
        <f>'JAX'!A14</f>
        <v>184</v>
      </c>
      <c r="C91" t="s" s="32">
        <v>58</v>
      </c>
      <c r="D91" s="163">
        <f>'JAX'!C14</f>
        <v>12</v>
      </c>
      <c r="E91" s="42">
        <f>'JAX'!J14</f>
        <v>0</v>
      </c>
      <c r="F91" s="42">
        <f>'JAX'!K14</f>
        <v>0</v>
      </c>
      <c r="G91" s="42">
        <f>'JAX'!L14</f>
        <v>125.25601088</v>
      </c>
      <c r="H91" s="42">
        <f>'JAX'!M14</f>
        <v>78.28500680000001</v>
      </c>
      <c r="I91" s="42">
        <f>'JAX'!N14</f>
        <v>1025.53358908</v>
      </c>
      <c r="J91" s="42">
        <f>'JAX'!O14</f>
        <v>6.5759405712</v>
      </c>
      <c r="K91" s="42">
        <f>(E91/10)+(F91*6)+(I91/10)+(J91*6)</f>
        <v>142.0090023352</v>
      </c>
      <c r="L91" s="42">
        <f>K91+(H91*0.5)</f>
        <v>181.1515057352</v>
      </c>
      <c r="M91" s="42">
        <f>K91+H91</f>
        <v>220.2940091352</v>
      </c>
      <c r="N91" s="178">
        <f>(E91:E91*#REF!)+(F91:F91*#REF!)+(G91:G91*#REF!)+(H91:H91*#REF!)+(I91:I91*#REF!)+(J91:J91*#REF!)</f>
      </c>
      <c r="O91" s="179">
        <v>10.0833000508576</v>
      </c>
      <c r="P91" s="180"/>
    </row>
    <row r="92" ht="13.75" customHeight="1">
      <c r="A92" s="168">
        <f>IF(B92:B92&lt;&gt;0,A91+1,A91)</f>
      </c>
      <c r="B92" t="s" s="32">
        <f>'JAX'!A15</f>
        <v>261</v>
      </c>
      <c r="C92" t="s" s="32">
        <v>58</v>
      </c>
      <c r="D92" s="163">
        <f>'JAX'!C15</f>
        <v>12</v>
      </c>
      <c r="E92" s="42">
        <f>'JAX'!J15</f>
        <v>0</v>
      </c>
      <c r="F92" s="42">
        <f>'JAX'!K15</f>
        <v>0</v>
      </c>
      <c r="G92" s="42">
        <f>'JAX'!L15</f>
        <v>91.53323872</v>
      </c>
      <c r="H92" s="42">
        <f>'JAX'!M15</f>
        <v>53.0892784576</v>
      </c>
      <c r="I92" s="42">
        <f>'JAX'!N15</f>
        <v>743.2498984064</v>
      </c>
      <c r="J92" s="42">
        <f>'JAX'!O15</f>
        <v>5.2558385673024</v>
      </c>
      <c r="K92" s="42">
        <f>(E92/10)+(F92*6)+(I92/10)+(J92*6)</f>
        <v>105.860021244454</v>
      </c>
      <c r="L92" s="42">
        <f>K92+(H92*0.5)</f>
        <v>132.404660473254</v>
      </c>
      <c r="M92" s="42">
        <f>K92+H92</f>
        <v>158.949299702054</v>
      </c>
      <c r="N92" s="178">
        <f>(E92:E92*#REF!)+(F92:F92*#REF!)+(G92:G92*#REF!)+(H92:H92*#REF!)+(I92:I92*#REF!)+(J92:J92*#REF!)</f>
      </c>
      <c r="O92" s="179">
        <v>8.556235838614089</v>
      </c>
      <c r="P92" s="180"/>
    </row>
    <row r="93" ht="13.75" customHeight="1">
      <c r="A93" s="168">
        <f>IF(B93:B93&lt;&gt;0,A92+1,A92)</f>
      </c>
      <c r="B93" t="s" s="32">
        <f>'JAX'!A16</f>
        <v>429</v>
      </c>
      <c r="C93" t="s" s="32">
        <v>58</v>
      </c>
      <c r="D93" s="163">
        <f>'JAX'!C16</f>
        <v>12</v>
      </c>
      <c r="E93" s="42">
        <f>'JAX'!J16</f>
        <v>0</v>
      </c>
      <c r="F93" s="42">
        <f>'JAX'!K16</f>
        <v>0</v>
      </c>
      <c r="G93" s="42">
        <f>'JAX'!L16</f>
        <v>16.86138608</v>
      </c>
      <c r="H93" s="42">
        <f>'JAX'!M16</f>
        <v>11.5500494648</v>
      </c>
      <c r="I93" s="42">
        <f>'JAX'!N16</f>
        <v>116.539999099832</v>
      </c>
      <c r="J93" s="42">
        <f>'JAX'!O16</f>
        <v>0.7738533141416</v>
      </c>
      <c r="K93" s="42">
        <f>(E93/10)+(F93*6)+(I93/10)+(J93*6)</f>
        <v>16.2971197948328</v>
      </c>
      <c r="L93" s="42">
        <f>K93+(H93*0.5)</f>
        <v>22.0721445272328</v>
      </c>
      <c r="M93" s="42">
        <f>K93+H93</f>
        <v>27.8471692596328</v>
      </c>
      <c r="N93" s="178">
        <f>(E93:E93*#REF!)+(F93:F93*#REF!)+(G93:G93*#REF!)+(H93:H93*#REF!)+(I93:I93*#REF!)+(J93:J93*#REF!)</f>
      </c>
      <c r="O93" s="179">
        <v>0</v>
      </c>
      <c r="P93" s="180"/>
    </row>
    <row r="94" ht="13.75" customHeight="1">
      <c r="A94" s="168">
        <f>IF(B94:B94&lt;&gt;0,A93+1,A93)</f>
      </c>
      <c r="B94" t="s" s="32">
        <f>'JAX'!A17</f>
        <v>430</v>
      </c>
      <c r="C94" t="s" s="32">
        <v>58</v>
      </c>
      <c r="D94" s="163">
        <f>'JAX'!C17</f>
        <v>12</v>
      </c>
      <c r="E94" s="42">
        <f>'JAX'!J17</f>
        <v>0</v>
      </c>
      <c r="F94" s="42">
        <f>'JAX'!K17</f>
        <v>0</v>
      </c>
      <c r="G94" s="42">
        <f>'JAX'!L17</f>
        <v>12.0438472</v>
      </c>
      <c r="H94" s="42">
        <f>'JAX'!M17</f>
        <v>6.864992904</v>
      </c>
      <c r="I94" s="42">
        <f>'JAX'!N17</f>
        <v>73.043524498560</v>
      </c>
      <c r="J94" s="42">
        <f>'JAX'!O17</f>
        <v>0.452444982299274</v>
      </c>
      <c r="K94" s="42">
        <f>(E94/10)+(F94*6)+(I94/10)+(J94*6)</f>
        <v>10.0190223436516</v>
      </c>
      <c r="L94" s="42">
        <f>K94+(H94*0.5)</f>
        <v>13.4515187956516</v>
      </c>
      <c r="M94" s="42">
        <f>K94+H94</f>
        <v>16.8840152476516</v>
      </c>
      <c r="N94" s="178">
        <f>(E94:E94*#REF!)+(F94:F94*#REF!)+(G94:G94*#REF!)+(H94:H94*#REF!)+(I94:I94*#REF!)+(J94:J94*#REF!)</f>
      </c>
      <c r="O94" s="179">
        <v>0</v>
      </c>
      <c r="P94" s="180"/>
    </row>
    <row r="95" ht="13.75" customHeight="1">
      <c r="A95" s="168">
        <f>IF(B95:B95&lt;&gt;0,A94+1,A94)</f>
      </c>
      <c r="B95" t="s" s="32">
        <f>'JAX'!A18</f>
        <v>431</v>
      </c>
      <c r="C95" t="s" s="32">
        <v>58</v>
      </c>
      <c r="D95" s="163">
        <f>'JAX'!C18</f>
        <v>12</v>
      </c>
      <c r="E95" s="42">
        <f>'JAX'!J18</f>
        <v>0</v>
      </c>
      <c r="F95" s="42">
        <f>'JAX'!K18</f>
        <v>0</v>
      </c>
      <c r="G95" s="42">
        <f>'JAX'!L18</f>
        <v>6.0219236</v>
      </c>
      <c r="H95" s="42">
        <f>'JAX'!M18</f>
        <v>3.9624257288</v>
      </c>
      <c r="I95" s="42">
        <f>'JAX'!N18</f>
        <v>37.9218263639464</v>
      </c>
      <c r="J95" s="42">
        <f>'JAX'!O18</f>
        <v>0.243173869512052</v>
      </c>
      <c r="K95" s="42">
        <f>(E95/10)+(F95*6)+(I95/10)+(J95*6)</f>
        <v>5.25122585346695</v>
      </c>
      <c r="L95" s="42">
        <f>K95+(H95*0.5)</f>
        <v>7.23243871786695</v>
      </c>
      <c r="M95" s="42">
        <f>K95+H95</f>
        <v>9.21365158226695</v>
      </c>
      <c r="N95" s="178">
        <f>(E95:E95*#REF!)+(F95:F95*#REF!)+(G95:G95*#REF!)+(H95:H95*#REF!)+(I95:I95*#REF!)+(J95:J95*#REF!)</f>
      </c>
      <c r="O95" s="179">
        <v>0</v>
      </c>
      <c r="P95" s="180"/>
    </row>
    <row r="96" ht="13.75" customHeight="1">
      <c r="A96" s="168">
        <f>IF(B96:B96&lt;&gt;0,A95+1,A95)</f>
      </c>
      <c r="B96" s="163">
        <f>'JAX'!A19</f>
        <v>0</v>
      </c>
      <c r="C96" t="s" s="32">
        <v>58</v>
      </c>
      <c r="D96" s="163">
        <f>'JAX'!C19</f>
        <v>12</v>
      </c>
      <c r="E96" s="42">
        <f>'JAX'!J19</f>
        <v>0</v>
      </c>
      <c r="F96" s="42">
        <f>'JAX'!K19</f>
        <v>0</v>
      </c>
      <c r="G96" s="42">
        <f>'JAX'!L19</f>
        <v>0</v>
      </c>
      <c r="H96" s="42">
        <f>'JAX'!M19</f>
        <v>0</v>
      </c>
      <c r="I96" s="42">
        <f>'JAX'!N19</f>
        <v>0</v>
      </c>
      <c r="J96" s="42">
        <f>'JAX'!O19</f>
        <v>0</v>
      </c>
      <c r="K96" s="42">
        <f>(E96/10)+(F96*6)+(I96/10)+(J96*6)</f>
        <v>0</v>
      </c>
      <c r="L96" s="42">
        <f>K96+(H96*0.5)</f>
        <v>0</v>
      </c>
      <c r="M96" s="42">
        <f>K96+H96</f>
        <v>0</v>
      </c>
      <c r="N96" s="178">
        <f>(E96:E96*#REF!)+(F96:F96*#REF!)+(G96:G96*#REF!)+(H96:H96*#REF!)+(I96:I96*#REF!)+(J96:J96*#REF!)</f>
      </c>
      <c r="O96" s="179">
        <v>0</v>
      </c>
      <c r="P96" s="180"/>
    </row>
    <row r="97" ht="13.75" customHeight="1">
      <c r="A97" s="168">
        <f>IF(B97:B97&lt;&gt;0,A96+1,A96)</f>
      </c>
      <c r="B97" t="s" s="32">
        <f>'KC'!A13</f>
        <v>229</v>
      </c>
      <c r="C97" t="s" s="32">
        <v>25</v>
      </c>
      <c r="D97" s="163">
        <f>'KC'!C13</f>
        <v>6</v>
      </c>
      <c r="E97" s="42">
        <f>'KC'!J13</f>
        <v>21.0952448</v>
      </c>
      <c r="F97" s="42">
        <f>'KC'!K13</f>
        <v>0.00995976225283704</v>
      </c>
      <c r="G97" s="42">
        <f>'KC'!L13</f>
        <v>115.981824</v>
      </c>
      <c r="H97" s="42">
        <f>'KC'!M13</f>
        <v>70.40096716799999</v>
      </c>
      <c r="I97" s="42">
        <f>'KC'!N13</f>
        <v>916.620592527360</v>
      </c>
      <c r="J97" s="42">
        <f>'KC'!O13</f>
        <v>6.758492848128</v>
      </c>
      <c r="K97" s="42">
        <f>(E97/10)+(F97*6)+(I97/10)+(J97*6)</f>
        <v>134.382299395021</v>
      </c>
      <c r="L97" s="42">
        <f>K97+(H97*0.5)</f>
        <v>169.582782979021</v>
      </c>
      <c r="M97" s="42">
        <f>K97+H97</f>
        <v>204.783266563021</v>
      </c>
      <c r="N97" s="178">
        <f>(E97:E97*#REF!)+(F97:F97*#REF!)+(G97:G97*#REF!)+(H97:H97*#REF!)+(I97:I97*#REF!)+(J97:J97*#REF!)</f>
      </c>
      <c r="O97" s="179">
        <v>45.2361446556955</v>
      </c>
      <c r="P97" s="180"/>
    </row>
    <row r="98" ht="13.75" customHeight="1">
      <c r="A98" s="168">
        <f>IF(B98:B98&lt;&gt;0,A97+1,A97)</f>
      </c>
      <c r="B98" t="s" s="32">
        <f>'KC'!A14</f>
        <v>110</v>
      </c>
      <c r="C98" t="s" s="32">
        <v>25</v>
      </c>
      <c r="D98" s="163">
        <f>'KC'!C14</f>
        <v>6</v>
      </c>
      <c r="E98" s="42">
        <f>'KC'!J14</f>
        <v>21.0952448</v>
      </c>
      <c r="F98" s="42">
        <f>'KC'!K14</f>
        <v>0.0109477013956065</v>
      </c>
      <c r="G98" s="42">
        <f>'KC'!L14</f>
        <v>130.479552</v>
      </c>
      <c r="H98" s="42">
        <f>'KC'!M14</f>
        <v>93.94527744</v>
      </c>
      <c r="I98" s="42">
        <f>'KC'!N14</f>
        <v>1100.0991988224</v>
      </c>
      <c r="J98" s="42">
        <f>'KC'!O14</f>
        <v>7.703512750080</v>
      </c>
      <c r="K98" s="42">
        <f>(E98/10)+(F98*6)+(I98/10)+(J98*6)</f>
        <v>158.406207071094</v>
      </c>
      <c r="L98" s="42">
        <f>K98+(H98*0.5)</f>
        <v>205.378845791094</v>
      </c>
      <c r="M98" s="42">
        <f>K98+H98</f>
        <v>252.351484511094</v>
      </c>
      <c r="N98" s="178">
        <f>(E98:E98*#REF!)+(F98:F98*#REF!)+(G98:G98*#REF!)+(H98:H98*#REF!)+(I98:I98*#REF!)+(J98:J98*#REF!)</f>
      </c>
      <c r="O98" s="179">
        <v>8.95930493829824</v>
      </c>
      <c r="P98" s="180"/>
    </row>
    <row r="99" ht="13.75" customHeight="1">
      <c r="A99" s="168">
        <f>IF(B99:B99&lt;&gt;0,A98+1,A98)</f>
      </c>
      <c r="B99" t="s" s="32">
        <f>'KC'!A15</f>
        <v>243</v>
      </c>
      <c r="C99" t="s" s="32">
        <v>25</v>
      </c>
      <c r="D99" s="163">
        <f>'KC'!C15</f>
        <v>6</v>
      </c>
      <c r="E99" s="42">
        <f>'KC'!J15</f>
        <v>48.8300288</v>
      </c>
      <c r="F99" s="42">
        <f>'KC'!K15</f>
        <v>0.0408658959957975</v>
      </c>
      <c r="G99" s="42">
        <f>'KC'!L15</f>
        <v>100.223424</v>
      </c>
      <c r="H99" s="42">
        <f>'KC'!M15</f>
        <v>64.14299136</v>
      </c>
      <c r="I99" s="42">
        <f>'KC'!N15</f>
        <v>885.173280768</v>
      </c>
      <c r="J99" s="42">
        <f>'KC'!O15</f>
        <v>6.286013153280</v>
      </c>
      <c r="K99" s="42">
        <f>(E99/10)+(F99*6)+(I99/10)+(J99*6)</f>
        <v>131.361605252455</v>
      </c>
      <c r="L99" s="42">
        <f>K99+(H99*0.5)</f>
        <v>163.433100932455</v>
      </c>
      <c r="M99" s="42">
        <f>K99+H99</f>
        <v>195.504596612455</v>
      </c>
      <c r="N99" s="178">
        <f>(E99:E99*#REF!)+(F99:F99*#REF!)+(G99:G99*#REF!)+(H99:H99*#REF!)+(I99:I99*#REF!)+(J99:J99*#REF!)</f>
      </c>
      <c r="O99" s="179">
        <v>0</v>
      </c>
      <c r="P99" s="180"/>
    </row>
    <row r="100" ht="13.75" customHeight="1">
      <c r="A100" s="168">
        <f>IF(B100:B100&lt;&gt;0,A99+1,A99)</f>
      </c>
      <c r="B100" t="s" s="32">
        <f>'KC'!A16</f>
        <v>339</v>
      </c>
      <c r="C100" t="s" s="32">
        <v>25</v>
      </c>
      <c r="D100" s="163">
        <f>'KC'!C16</f>
        <v>6</v>
      </c>
      <c r="E100" s="42">
        <f>'KC'!J16</f>
        <v>0</v>
      </c>
      <c r="F100" s="42">
        <f>'KC'!K16</f>
        <v>0</v>
      </c>
      <c r="G100" s="42">
        <f>'KC'!L16</f>
        <v>25.843776</v>
      </c>
      <c r="H100" s="42">
        <f>'KC'!M16</f>
        <v>16.100672448</v>
      </c>
      <c r="I100" s="42">
        <f>'KC'!N16</f>
        <v>166.158939663360</v>
      </c>
      <c r="J100" s="42">
        <f>'KC'!O16</f>
        <v>1.320255140736</v>
      </c>
      <c r="K100" s="42">
        <f>(E100/10)+(F100*6)+(I100/10)+(J100*6)</f>
        <v>24.537424810752</v>
      </c>
      <c r="L100" s="42">
        <f>K100+(H100*0.5)</f>
        <v>32.587761034752</v>
      </c>
      <c r="M100" s="42">
        <f>K100+H100</f>
        <v>40.638097258752</v>
      </c>
      <c r="N100" s="178">
        <f>(E100:E100*#REF!)+(F100:F100*#REF!)+(G100:G100*#REF!)+(H100:H100*#REF!)+(I100:I100*#REF!)+(J100:J100*#REF!)</f>
      </c>
      <c r="O100" s="179">
        <v>0</v>
      </c>
      <c r="P100" s="180"/>
    </row>
    <row r="101" ht="13.75" customHeight="1">
      <c r="A101" s="168">
        <f>IF(B101:B101&lt;&gt;0,A100+1,A100)</f>
      </c>
      <c r="B101" t="s" s="32">
        <f>'KC'!A17</f>
        <v>357</v>
      </c>
      <c r="C101" t="s" s="32">
        <v>25</v>
      </c>
      <c r="D101" s="163">
        <f>'KC'!C17</f>
        <v>6</v>
      </c>
      <c r="E101" s="42">
        <f>'KC'!J17</f>
        <v>0</v>
      </c>
      <c r="F101" s="42">
        <f>'KC'!K17</f>
        <v>0</v>
      </c>
      <c r="G101" s="42">
        <f>'KC'!L17</f>
        <v>20.801088</v>
      </c>
      <c r="H101" s="42">
        <f>'KC'!M17</f>
        <v>10.525350528</v>
      </c>
      <c r="I101" s="42">
        <f>'KC'!N17</f>
        <v>145.670851307520</v>
      </c>
      <c r="J101" s="42">
        <f>'KC'!O17</f>
        <v>0.852553392768</v>
      </c>
      <c r="K101" s="42">
        <f>(E101/10)+(F101*6)+(I101/10)+(J101*6)</f>
        <v>19.682405487360</v>
      </c>
      <c r="L101" s="42">
        <f>K101+(H101*0.5)</f>
        <v>24.945080751360</v>
      </c>
      <c r="M101" s="42">
        <f>K101+H101</f>
        <v>30.207756015360</v>
      </c>
      <c r="N101" s="178">
        <f>(E101:E101*#REF!)+(F101:F101*#REF!)+(G101:G101*#REF!)+(H101:H101*#REF!)+(I101:I101*#REF!)+(J101:J101*#REF!)</f>
      </c>
      <c r="O101" s="179">
        <v>0</v>
      </c>
      <c r="P101" s="180"/>
    </row>
    <row r="102" ht="13.75" customHeight="1">
      <c r="A102" s="168">
        <f>IF(B102:B102&lt;&gt;0,A101+1,A101)</f>
      </c>
      <c r="B102" t="s" s="32">
        <f>'KC'!A18</f>
        <v>435</v>
      </c>
      <c r="C102" t="s" s="32">
        <v>25</v>
      </c>
      <c r="D102" s="163">
        <f>'KC'!C18</f>
        <v>6</v>
      </c>
      <c r="E102" s="42">
        <f>'KC'!J18</f>
        <v>0</v>
      </c>
      <c r="F102" s="42">
        <f>'KC'!K18</f>
        <v>0</v>
      </c>
      <c r="G102" s="42">
        <f>'KC'!L18</f>
        <v>15.128064</v>
      </c>
      <c r="H102" s="42">
        <f>'KC'!M18</f>
        <v>9.15247872</v>
      </c>
      <c r="I102" s="42">
        <f>'KC'!N18</f>
        <v>106.0772283648</v>
      </c>
      <c r="J102" s="42">
        <f>'KC'!O18</f>
        <v>0.735046768753119</v>
      </c>
      <c r="K102" s="42">
        <f>(E102/10)+(F102*6)+(I102/10)+(J102*6)</f>
        <v>15.0180034489987</v>
      </c>
      <c r="L102" s="42">
        <f>K102+(H102*0.5)</f>
        <v>19.5942428089987</v>
      </c>
      <c r="M102" s="42">
        <f>K102+H102</f>
        <v>24.1704821689987</v>
      </c>
      <c r="N102" s="178">
        <f>(E102:E102*#REF!)+(F102:F102*#REF!)+(G102:G102*#REF!)+(H102:H102*#REF!)+(I102:I102*#REF!)+(J102:J102*#REF!)</f>
      </c>
      <c r="O102" s="179">
        <v>1</v>
      </c>
      <c r="P102" s="180"/>
    </row>
    <row r="103" ht="13.75" customHeight="1">
      <c r="A103" s="168">
        <f>IF(B103:B103&lt;&gt;0,A102+1,A102)</f>
      </c>
      <c r="B103" t="s" s="32">
        <f>'LAC'!A13</f>
        <v>204</v>
      </c>
      <c r="C103" t="s" s="32">
        <v>127</v>
      </c>
      <c r="D103" s="163">
        <f>'LAC'!C13</f>
        <v>5</v>
      </c>
      <c r="E103" s="42">
        <f>'LAC'!J13</f>
        <v>0</v>
      </c>
      <c r="F103" s="42">
        <f>'LAC'!K13</f>
        <v>0</v>
      </c>
      <c r="G103" s="42">
        <f>'LAC'!L13</f>
        <v>120.60616176</v>
      </c>
      <c r="H103" s="42">
        <f>'LAC'!M13</f>
        <v>78.273398982240</v>
      </c>
      <c r="I103" s="42">
        <f>'LAC'!N13</f>
        <v>979.200221267822</v>
      </c>
      <c r="J103" s="42">
        <f>'LAC'!O13</f>
        <v>5.94877832265024</v>
      </c>
      <c r="K103" s="42">
        <f>(E103/10)+(F103*6)+(I103/10)+(J103*6)</f>
        <v>133.612692062684</v>
      </c>
      <c r="L103" s="42">
        <f>K103+(H103*0.5)</f>
        <v>172.749391553804</v>
      </c>
      <c r="M103" s="42">
        <f>K103+H103</f>
        <v>211.886091044924</v>
      </c>
      <c r="N103" s="178">
        <f>(E103:E103*#REF!)+(F103:F103*#REF!)+(G103:G103*#REF!)+(H103:H103*#REF!)+(I103:I103*#REF!)+(J103:J103*#REF!)</f>
      </c>
      <c r="O103" s="179">
        <v>24.4224270738872</v>
      </c>
      <c r="P103" s="180"/>
    </row>
    <row r="104" ht="13.75" customHeight="1">
      <c r="A104" s="168">
        <f>IF(B104:B104&lt;&gt;0,A103+1,A103)</f>
      </c>
      <c r="B104" t="s" s="32">
        <f>'LAC'!A14</f>
        <v>247</v>
      </c>
      <c r="C104" t="s" s="32">
        <v>127</v>
      </c>
      <c r="D104" s="163">
        <f>'LAC'!C14</f>
        <v>5</v>
      </c>
      <c r="E104" s="42">
        <f>'LAC'!J14</f>
        <v>0</v>
      </c>
      <c r="F104" s="42">
        <f>'LAC'!K14</f>
        <v>0</v>
      </c>
      <c r="G104" s="42">
        <f>'LAC'!L14</f>
        <v>115.58090502</v>
      </c>
      <c r="H104" s="42">
        <f>'LAC'!M14</f>
        <v>76.630140028260</v>
      </c>
      <c r="I104" s="42">
        <f>'LAC'!N14</f>
        <v>923.393187340533</v>
      </c>
      <c r="J104" s="42">
        <f>'LAC'!O14</f>
        <v>5.44073994200646</v>
      </c>
      <c r="K104" s="42">
        <f>(E104/10)+(F104*6)+(I104/10)+(J104*6)</f>
        <v>124.983758386092</v>
      </c>
      <c r="L104" s="42">
        <f>K104+(H104*0.5)</f>
        <v>163.298828400222</v>
      </c>
      <c r="M104" s="42">
        <f>K104+H104</f>
        <v>201.613898414352</v>
      </c>
      <c r="N104" s="178">
        <f>(E104:E104*#REF!)+(F104:F104*#REF!)+(G104:G104*#REF!)+(H104:H104*#REF!)+(I104:I104*#REF!)+(J104:J104*#REF!)</f>
      </c>
      <c r="O104" s="179">
        <v>3.34497288452903</v>
      </c>
      <c r="P104" s="180"/>
    </row>
    <row r="105" ht="13.75" customHeight="1">
      <c r="A105" s="168">
        <f>IF(B105:B105&lt;&gt;0,A104+1,A104)</f>
      </c>
      <c r="B105" t="s" s="32">
        <f>'LAC'!A15</f>
        <v>326</v>
      </c>
      <c r="C105" t="s" s="32">
        <v>127</v>
      </c>
      <c r="D105" s="163">
        <f>'LAC'!C15</f>
        <v>5</v>
      </c>
      <c r="E105" s="42">
        <f>'LAC'!J15</f>
        <v>0</v>
      </c>
      <c r="F105" s="42">
        <f>'LAC'!K15</f>
        <v>0</v>
      </c>
      <c r="G105" s="42">
        <f>'LAC'!L15</f>
        <v>54.71946228</v>
      </c>
      <c r="H105" s="42">
        <f>'LAC'!M15</f>
        <v>32.612799518880</v>
      </c>
      <c r="I105" s="42">
        <f>'LAC'!N15</f>
        <v>427.879929687706</v>
      </c>
      <c r="J105" s="42">
        <f>'LAC'!O15</f>
        <v>2.6090239615104</v>
      </c>
      <c r="K105" s="42">
        <f>(E105/10)+(F105*6)+(I105/10)+(J105*6)</f>
        <v>58.442136737833</v>
      </c>
      <c r="L105" s="42">
        <f>K105+(H105*0.5)</f>
        <v>74.74853649727299</v>
      </c>
      <c r="M105" s="42">
        <f>K105+H105</f>
        <v>91.05493625671301</v>
      </c>
      <c r="N105" s="178">
        <f>(E105:E105*#REF!)+(F105:F105*#REF!)+(G105:G105*#REF!)+(H105:H105*#REF!)+(I105:I105*#REF!)+(J105:J105*#REF!)</f>
      </c>
      <c r="O105" s="179">
        <v>0</v>
      </c>
      <c r="P105" s="180"/>
    </row>
    <row r="106" ht="13.75" customHeight="1">
      <c r="A106" s="168">
        <f>IF(B106:B106&lt;&gt;0,A105+1,A105)</f>
      </c>
      <c r="B106" t="s" s="32">
        <f>'LAC'!A16</f>
        <v>333</v>
      </c>
      <c r="C106" t="s" s="32">
        <v>127</v>
      </c>
      <c r="D106" s="163">
        <f>'LAC'!C16</f>
        <v>5</v>
      </c>
      <c r="E106" s="42">
        <f>'LAC'!J16</f>
        <v>0</v>
      </c>
      <c r="F106" s="42">
        <f>'LAC'!K16</f>
        <v>0</v>
      </c>
      <c r="G106" s="42">
        <f>'LAC'!L16</f>
        <v>53.60273856</v>
      </c>
      <c r="H106" s="42">
        <f>'LAC'!M16</f>
        <v>30.982382887680</v>
      </c>
      <c r="I106" s="42">
        <f>'LAC'!N16</f>
        <v>368.380532534515</v>
      </c>
      <c r="J106" s="42">
        <f>'LAC'!O16</f>
        <v>2.23073156791296</v>
      </c>
      <c r="K106" s="42">
        <f>(E106/10)+(F106*6)+(I106/10)+(J106*6)</f>
        <v>50.2224426609293</v>
      </c>
      <c r="L106" s="42">
        <f>K106+(H106*0.5)</f>
        <v>65.7136341047693</v>
      </c>
      <c r="M106" s="42">
        <f>K106+H106</f>
        <v>81.20482554860931</v>
      </c>
      <c r="N106" s="178">
        <f>(E106:E106*#REF!)+(F106:F106*#REF!)+(G106:G106*#REF!)+(H106:H106*#REF!)+(I106:I106*#REF!)+(J106:J106*#REF!)</f>
      </c>
      <c r="O106" s="179">
        <v>0</v>
      </c>
      <c r="P106" s="180"/>
    </row>
    <row r="107" ht="13.75" customHeight="1">
      <c r="A107" s="168">
        <f>IF(B107:B107&lt;&gt;0,A106+1,A106)</f>
      </c>
      <c r="B107" t="s" s="32">
        <f>'LAC'!A17</f>
        <v>340</v>
      </c>
      <c r="C107" t="s" s="32">
        <v>127</v>
      </c>
      <c r="D107" s="163">
        <f>'LAC'!C17</f>
        <v>5</v>
      </c>
      <c r="E107" s="42">
        <f>'LAC'!J17</f>
        <v>0</v>
      </c>
      <c r="F107" s="42">
        <f>'LAC'!K17</f>
        <v>0</v>
      </c>
      <c r="G107" s="42">
        <f>'LAC'!L17</f>
        <v>41.31877764</v>
      </c>
      <c r="H107" s="42">
        <f>'LAC'!M17</f>
        <v>24.708629028720</v>
      </c>
      <c r="I107" s="42">
        <f>'LAC'!N17</f>
        <v>321.459263663647</v>
      </c>
      <c r="J107" s="42">
        <f>'LAC'!O17</f>
        <v>1.77902129006784</v>
      </c>
      <c r="K107" s="42">
        <f>(E107/10)+(F107*6)+(I107/10)+(J107*6)</f>
        <v>42.8200541067717</v>
      </c>
      <c r="L107" s="42">
        <f>K107+(H107*0.5)</f>
        <v>55.1743686211317</v>
      </c>
      <c r="M107" s="42">
        <f>K107+H107</f>
        <v>67.5286831354917</v>
      </c>
      <c r="N107" s="178">
        <f>(E107:E107*#REF!)+(F107:F107*#REF!)+(G107:G107*#REF!)+(H107:H107*#REF!)+(I107:I107*#REF!)+(J107:J107*#REF!)</f>
      </c>
      <c r="O107" s="179">
        <v>0</v>
      </c>
      <c r="P107" s="180"/>
    </row>
    <row r="108" ht="13.75" customHeight="1">
      <c r="A108" s="168">
        <f>IF(B108:B108&lt;&gt;0,A107+1,A107)</f>
      </c>
      <c r="B108" t="s" s="32">
        <f>'LAC'!A18</f>
        <v>440</v>
      </c>
      <c r="C108" t="s" s="32">
        <v>127</v>
      </c>
      <c r="D108" s="163">
        <f>'LAC'!C18</f>
        <v>5</v>
      </c>
      <c r="E108" s="42">
        <f>'LAC'!J18</f>
        <v>0</v>
      </c>
      <c r="F108" s="42">
        <f>'LAC'!K18</f>
        <v>0</v>
      </c>
      <c r="G108" s="42">
        <f>'LAC'!L18</f>
        <v>11.1672372</v>
      </c>
      <c r="H108" s="42">
        <f>'LAC'!M18</f>
        <v>7.7723970912</v>
      </c>
      <c r="I108" s="42">
        <f>'LAC'!N18</f>
        <v>80.0308612276726</v>
      </c>
      <c r="J108" s="42">
        <f>'LAC'!O18</f>
        <v>0.487683550107697</v>
      </c>
      <c r="K108" s="42">
        <f>(E108/10)+(F108*6)+(I108/10)+(J108*6)</f>
        <v>10.9291874234134</v>
      </c>
      <c r="L108" s="42">
        <f>K108+(H108*0.5)</f>
        <v>14.8153859690134</v>
      </c>
      <c r="M108" s="42">
        <f>K108+H108</f>
        <v>18.7015845146134</v>
      </c>
      <c r="N108" s="178">
        <f>(E108:E108*#REF!)+(F108:F108*#REF!)+(G108:G108*#REF!)+(H108:H108*#REF!)+(I108:I108*#REF!)+(J108:J108*#REF!)</f>
      </c>
      <c r="O108" s="179">
        <v>0</v>
      </c>
      <c r="P108" s="180"/>
    </row>
    <row r="109" ht="13.75" customHeight="1">
      <c r="A109" s="168">
        <f>IF(B109:B109&lt;&gt;0,A108+1,A108)</f>
      </c>
      <c r="B109" s="163">
        <f>'LAC'!A19</f>
        <v>0</v>
      </c>
      <c r="C109" t="s" s="32">
        <v>127</v>
      </c>
      <c r="D109" s="163">
        <f>'LAC'!C19</f>
        <v>5</v>
      </c>
      <c r="E109" s="42">
        <f>'LAC'!J19</f>
        <v>0</v>
      </c>
      <c r="F109" s="42">
        <f>'LAC'!K19</f>
        <v>0</v>
      </c>
      <c r="G109" s="42">
        <f>'LAC'!L19</f>
        <v>0</v>
      </c>
      <c r="H109" s="42">
        <f>'LAC'!M19</f>
        <v>0</v>
      </c>
      <c r="I109" s="42">
        <f>'LAC'!N19</f>
        <v>0</v>
      </c>
      <c r="J109" s="42">
        <f>'LAC'!O19</f>
        <v>0</v>
      </c>
      <c r="K109" s="42">
        <f>(E109/10)+(F109*6)+(I109/10)+(J109*6)</f>
        <v>0</v>
      </c>
      <c r="L109" s="42">
        <f>K109+(H109*0.5)</f>
        <v>0</v>
      </c>
      <c r="M109" s="42">
        <f>K109+H109</f>
        <v>0</v>
      </c>
      <c r="N109" s="178">
        <f>(E109:E109*#REF!)+(F109:F109*#REF!)+(G109:G109*#REF!)+(H109:H109*#REF!)+(I109:I109*#REF!)+(J109:J109*#REF!)</f>
      </c>
      <c r="O109" s="179">
        <v>0</v>
      </c>
      <c r="P109" s="180"/>
    </row>
    <row r="110" ht="13.75" customHeight="1">
      <c r="A110" s="168">
        <f>IF(B110:B110&lt;&gt;0,A109+1,A109)</f>
      </c>
      <c r="B110" t="s" s="32">
        <f>'LAR'!A14</f>
        <v>100</v>
      </c>
      <c r="C110" t="s" s="32">
        <v>56</v>
      </c>
      <c r="D110" s="163">
        <f>'LAR'!C14</f>
        <v>6</v>
      </c>
      <c r="E110" s="42">
        <f>'LAR'!J14</f>
        <v>0</v>
      </c>
      <c r="F110" s="42">
        <f>'LAR'!K14</f>
        <v>0</v>
      </c>
      <c r="G110" s="42">
        <f>'LAR'!L14</f>
        <v>144.9053088</v>
      </c>
      <c r="H110" s="42">
        <f>'LAR'!M14</f>
        <v>92.73939763200001</v>
      </c>
      <c r="I110" s="42">
        <f>'LAR'!N14</f>
        <v>1161.097258352640</v>
      </c>
      <c r="J110" s="42">
        <f>'LAR'!O14</f>
        <v>8.253879401627829</v>
      </c>
      <c r="K110" s="42">
        <f>(E110/10)+(F110*6)+(I110/10)+(J110*6)</f>
        <v>165.633002245031</v>
      </c>
      <c r="L110" s="42">
        <f>K110+(H110*0.5)</f>
        <v>212.002701061031</v>
      </c>
      <c r="M110" s="42">
        <f>K110+H110</f>
        <v>258.372399877031</v>
      </c>
      <c r="N110" s="178">
        <f>(E110:E110*#REF!)+(F110:F110*#REF!)+(G110:G110*#REF!)+(H110:H110*#REF!)+(I110:I110*#REF!)+(J110:J110*#REF!)</f>
      </c>
      <c r="O110" s="179">
        <v>20.4817414967132</v>
      </c>
      <c r="P110" s="180"/>
    </row>
    <row r="111" ht="13.75" customHeight="1">
      <c r="A111" s="168">
        <f>IF(B111:B111&lt;&gt;0,A110+1,A110)</f>
      </c>
      <c r="B111" t="s" s="32">
        <f>'LAR'!A13</f>
        <v>55</v>
      </c>
      <c r="C111" t="s" s="32">
        <v>56</v>
      </c>
      <c r="D111" s="163">
        <f>'LAR'!C13</f>
        <v>6</v>
      </c>
      <c r="E111" s="42">
        <f>'LAR'!J13</f>
        <v>90.244147896</v>
      </c>
      <c r="F111" s="42">
        <f>'LAR'!K13</f>
        <v>0.112156699829295</v>
      </c>
      <c r="G111" s="42">
        <f>'LAR'!L13</f>
        <v>144.30153668</v>
      </c>
      <c r="H111" s="42">
        <f>'LAR'!M13</f>
        <v>93.94030037868001</v>
      </c>
      <c r="I111" s="42">
        <f>'LAR'!N13</f>
        <v>1298.254951233360</v>
      </c>
      <c r="J111" s="42">
        <f>'LAR'!O13</f>
        <v>7.11739251455195</v>
      </c>
      <c r="K111" s="42">
        <f>(E111/10)+(F111*6)+(I111/10)+(J111*6)</f>
        <v>182.227205199223</v>
      </c>
      <c r="L111" s="42">
        <f>K111+(H111*0.5)</f>
        <v>229.197355388563</v>
      </c>
      <c r="M111" s="42">
        <f>K111+H111</f>
        <v>276.167505577903</v>
      </c>
      <c r="N111" s="178">
        <f>(E111:E111*#REF!)+(F111:F111*#REF!)+(G111:G111*#REF!)+(H111:H111*#REF!)+(I111:I111*#REF!)+(J111:J111*#REF!)</f>
      </c>
      <c r="O111" s="179">
        <v>19.0895029059553</v>
      </c>
      <c r="P111" s="180"/>
    </row>
    <row r="112" ht="13.75" customHeight="1">
      <c r="A112" s="168">
        <f>IF(B112:B112&lt;&gt;0,A111+1,A111)</f>
      </c>
      <c r="B112" t="s" s="32">
        <f>'LAR'!A15</f>
        <v>267</v>
      </c>
      <c r="C112" t="s" s="32">
        <v>56</v>
      </c>
      <c r="D112" s="163">
        <f>'LAR'!C15</f>
        <v>6</v>
      </c>
      <c r="E112" s="42">
        <f>'LAR'!J15</f>
        <v>0</v>
      </c>
      <c r="F112" s="42">
        <f>'LAR'!K15</f>
        <v>0</v>
      </c>
      <c r="G112" s="42">
        <f>'LAR'!L15</f>
        <v>85.13186892</v>
      </c>
      <c r="H112" s="42">
        <f>'LAR'!M15</f>
        <v>55.335714798</v>
      </c>
      <c r="I112" s="42">
        <f>'LAR'!N15</f>
        <v>727.6646495937</v>
      </c>
      <c r="J112" s="42">
        <f>'LAR'!O15</f>
        <v>4.980214331820</v>
      </c>
      <c r="K112" s="42">
        <f>(E112/10)+(F112*6)+(I112/10)+(J112*6)</f>
        <v>102.647750950290</v>
      </c>
      <c r="L112" s="42">
        <f>K112+(H112*0.5)</f>
        <v>130.315608349290</v>
      </c>
      <c r="M112" s="42">
        <f>K112+H112</f>
        <v>157.983465748290</v>
      </c>
      <c r="N112" s="178">
        <f>(E112:E112*#REF!)+(F112:F112*#REF!)+(G112:G112*#REF!)+(H112:H112*#REF!)+(I112:I112*#REF!)+(J112:J112*#REF!)</f>
      </c>
      <c r="O112" s="179">
        <v>0</v>
      </c>
      <c r="P112" s="180"/>
    </row>
    <row r="113" ht="13.75" customHeight="1">
      <c r="A113" s="168">
        <f>IF(B113:B113&lt;&gt;0,A112+1,A112)</f>
      </c>
      <c r="B113" t="s" s="32">
        <f>'LAR'!A16</f>
        <v>330</v>
      </c>
      <c r="C113" t="s" s="32">
        <v>56</v>
      </c>
      <c r="D113" s="163">
        <f>'LAR'!C16</f>
        <v>6</v>
      </c>
      <c r="E113" s="42">
        <f>'LAR'!J16</f>
        <v>0</v>
      </c>
      <c r="F113" s="42">
        <f>'LAR'!K16</f>
        <v>0</v>
      </c>
      <c r="G113" s="42">
        <f>'LAR'!L16</f>
        <v>43.47159264</v>
      </c>
      <c r="H113" s="42">
        <f>'LAR'!M16</f>
        <v>25.909069213440</v>
      </c>
      <c r="I113" s="42">
        <f>'LAR'!N16</f>
        <v>317.561808339214</v>
      </c>
      <c r="J113" s="42">
        <f>'LAR'!O16</f>
        <v>1.86040409870302</v>
      </c>
      <c r="K113" s="42">
        <f>(E113/10)+(F113*6)+(I113/10)+(J113*6)</f>
        <v>42.9186054261395</v>
      </c>
      <c r="L113" s="42">
        <f>K113+(H113*0.5)</f>
        <v>55.8731400328595</v>
      </c>
      <c r="M113" s="42">
        <f>K113+H113</f>
        <v>68.8276746395795</v>
      </c>
      <c r="N113" s="178">
        <f>(E113:E113*#REF!)+(F113:F113*#REF!)+(G113:G113*#REF!)+(H113:H113*#REF!)+(I113:I113*#REF!)+(J113:J113*#REF!)</f>
      </c>
      <c r="O113" s="179">
        <v>0</v>
      </c>
      <c r="P113" s="180"/>
    </row>
    <row r="114" ht="13.75" customHeight="1">
      <c r="A114" s="168">
        <f>IF(B114:B114&lt;&gt;0,A113+1,A113)</f>
      </c>
      <c r="B114" t="s" s="32">
        <f>'LAR'!A17</f>
        <v>354</v>
      </c>
      <c r="C114" t="s" s="32">
        <v>56</v>
      </c>
      <c r="D114" s="163">
        <f>'LAR'!C17</f>
        <v>6</v>
      </c>
      <c r="E114" s="42">
        <f>'LAR'!J17</f>
        <v>19.717208784</v>
      </c>
      <c r="F114" s="42">
        <f>'LAR'!K17</f>
        <v>0.0353185209290791</v>
      </c>
      <c r="G114" s="42">
        <f>'LAR'!L17</f>
        <v>16.30184724</v>
      </c>
      <c r="H114" s="42">
        <f>'LAR'!M17</f>
        <v>9.308354774040</v>
      </c>
      <c r="I114" s="42">
        <f>'LAR'!N17</f>
        <v>101.554150584776</v>
      </c>
      <c r="J114" s="42">
        <f>'LAR'!O17</f>
        <v>0.671539444746325</v>
      </c>
      <c r="K114" s="42">
        <f>(E114/10)+(F114*6)+(I114/10)+(J114*6)</f>
        <v>16.368283730930</v>
      </c>
      <c r="L114" s="42">
        <f>K114+(H114*0.5)</f>
        <v>21.022461117950</v>
      </c>
      <c r="M114" s="42">
        <f>K114+H114</f>
        <v>25.676638504970</v>
      </c>
      <c r="N114" s="178">
        <f>(E114:E114*#REF!)+(F114:F114*#REF!)+(G114:G114*#REF!)+(H114:H114*#REF!)+(I114:I114*#REF!)+(J114:J114*#REF!)</f>
      </c>
      <c r="O114" s="179">
        <v>0</v>
      </c>
      <c r="P114" s="180"/>
    </row>
    <row r="115" ht="13.75" customHeight="1">
      <c r="A115" s="168">
        <f>IF(B115:B115&lt;&gt;0,A114+1,A114)</f>
      </c>
      <c r="B115" s="163">
        <f>'LAR'!A18</f>
        <v>0</v>
      </c>
      <c r="C115" t="s" s="32">
        <v>56</v>
      </c>
      <c r="D115" s="163">
        <f>'LAR'!C18</f>
        <v>6</v>
      </c>
      <c r="E115" s="42">
        <f>'LAR'!J18</f>
        <v>0</v>
      </c>
      <c r="F115" s="42">
        <f>'LAR'!K18</f>
        <v>0</v>
      </c>
      <c r="G115" s="42">
        <f>'LAR'!L18</f>
        <v>0</v>
      </c>
      <c r="H115" s="42">
        <f>'LAR'!M18</f>
        <v>0</v>
      </c>
      <c r="I115" s="42">
        <f>'LAR'!N18</f>
        <v>0</v>
      </c>
      <c r="J115" s="42">
        <f>'LAR'!O18</f>
        <v>0</v>
      </c>
      <c r="K115" s="42">
        <f>(E115/10)+(F115*6)+(I115/10)+(J115*6)</f>
        <v>0</v>
      </c>
      <c r="L115" s="42">
        <f>K115+(H115*0.5)</f>
        <v>0</v>
      </c>
      <c r="M115" s="42">
        <f>K115+H115</f>
        <v>0</v>
      </c>
      <c r="N115" s="178">
        <f>(E115:E115*#REF!)+(F115:F115*#REF!)+(G115:G115*#REF!)+(H115:H115*#REF!)+(I115:I115*#REF!)+(J115:J115*#REF!)</f>
      </c>
      <c r="O115" s="179">
        <v>0</v>
      </c>
      <c r="P115" s="180"/>
    </row>
    <row r="116" ht="13.75" customHeight="1">
      <c r="A116" s="168">
        <f>IF(B116:B116&lt;&gt;0,A115+1,A115)</f>
      </c>
      <c r="B116" t="s" s="32">
        <f>'LV'!A13</f>
        <v>119</v>
      </c>
      <c r="C116" t="s" s="32">
        <v>82</v>
      </c>
      <c r="D116" s="163">
        <f>'LV'!C13</f>
        <v>10</v>
      </c>
      <c r="E116" s="42">
        <f>'LV'!J13</f>
        <v>0</v>
      </c>
      <c r="F116" s="42">
        <f>'LV'!K13</f>
        <v>0</v>
      </c>
      <c r="G116" s="42">
        <f>'LV'!L13</f>
        <v>153.22643</v>
      </c>
      <c r="H116" s="42">
        <f>'LV'!M13</f>
        <v>91.32295228</v>
      </c>
      <c r="I116" s="42">
        <f>'LV'!N13</f>
        <v>1089.611003326210</v>
      </c>
      <c r="J116" s="42">
        <f>'LV'!O13</f>
        <v>6.483929611880</v>
      </c>
      <c r="K116" s="42">
        <f>(E116/10)+(F116*6)+(I116/10)+(J116*6)</f>
        <v>147.864678003901</v>
      </c>
      <c r="L116" s="42">
        <f>K116+(H116*0.5)</f>
        <v>193.526154143901</v>
      </c>
      <c r="M116" s="42">
        <f>K116+H116</f>
        <v>239.187630283901</v>
      </c>
      <c r="N116" s="178">
        <f>(E116:E116*#REF!)+(F116:F116*#REF!)+(G116:G116*#REF!)+(H116:H116*#REF!)+(I116:I116*#REF!)+(J116:J116*#REF!)</f>
      </c>
      <c r="O116" s="179">
        <v>3.22669216511329</v>
      </c>
      <c r="P116" s="180"/>
    </row>
    <row r="117" ht="13.75" customHeight="1">
      <c r="A117" s="168">
        <f>IF(B117:B117&lt;&gt;0,A116+1,A116)</f>
      </c>
      <c r="B117" t="s" s="32">
        <f>'LV'!A14</f>
        <v>251</v>
      </c>
      <c r="C117" t="s" s="32">
        <v>82</v>
      </c>
      <c r="D117" s="163">
        <f>'LV'!C14</f>
        <v>10</v>
      </c>
      <c r="E117" s="42">
        <f>'LV'!J14</f>
        <v>23.246139</v>
      </c>
      <c r="F117" s="42">
        <f>'LV'!K14</f>
        <v>0.0627495308108612</v>
      </c>
      <c r="G117" s="42">
        <f>'LV'!L14</f>
        <v>118.26983</v>
      </c>
      <c r="H117" s="42">
        <f>'LV'!M14</f>
        <v>75.6926912</v>
      </c>
      <c r="I117" s="42">
        <f>'LV'!N14</f>
        <v>885.416380800947</v>
      </c>
      <c r="J117" s="42">
        <f>'LV'!O14</f>
        <v>5.0714103104</v>
      </c>
      <c r="K117" s="42">
        <f>(E117/10)+(F117*6)+(I117/10)+(J117*6)</f>
        <v>121.671211027360</v>
      </c>
      <c r="L117" s="42">
        <f>K117+(H117*0.5)</f>
        <v>159.517556627360</v>
      </c>
      <c r="M117" s="42">
        <f>K117+H117</f>
        <v>197.363902227360</v>
      </c>
      <c r="N117" s="178">
        <f>(E117:E117*#REF!)+(F117:F117*#REF!)+(G117:G117*#REF!)+(H117:H117*#REF!)+(I117:I117*#REF!)+(J117:J117*#REF!)</f>
      </c>
      <c r="O117" s="179">
        <v>0</v>
      </c>
      <c r="P117" s="180"/>
    </row>
    <row r="118" ht="13.75" customHeight="1">
      <c r="A118" s="168">
        <f>IF(B118:B118&lt;&gt;0,A117+1,A117)</f>
      </c>
      <c r="B118" t="s" s="32">
        <f>'LV'!A15</f>
        <v>436</v>
      </c>
      <c r="C118" t="s" s="32">
        <v>82</v>
      </c>
      <c r="D118" s="163">
        <f>'LV'!C15</f>
        <v>10</v>
      </c>
      <c r="E118" s="42">
        <f>'LV'!J15</f>
        <v>0</v>
      </c>
      <c r="F118" s="42">
        <f>'LV'!K15</f>
        <v>0</v>
      </c>
      <c r="G118" s="42">
        <f>'LV'!L15</f>
        <v>17.4783</v>
      </c>
      <c r="H118" s="42">
        <f>'LV'!M15</f>
        <v>10.312197</v>
      </c>
      <c r="I118" s="42">
        <f>'LV'!N15</f>
        <v>134.26480494</v>
      </c>
      <c r="J118" s="42">
        <f>'LV'!O15</f>
        <v>0.61873182</v>
      </c>
      <c r="K118" s="42">
        <f>(E118/10)+(F118*6)+(I118/10)+(J118*6)</f>
        <v>17.138871414</v>
      </c>
      <c r="L118" s="42">
        <f>K118+(H118*0.5)</f>
        <v>22.294969914</v>
      </c>
      <c r="M118" s="42">
        <f>K118+H118</f>
        <v>27.451068414</v>
      </c>
      <c r="N118" s="178">
        <f>(E118:E118*#REF!)+(F118:F118*#REF!)+(G118:G118*#REF!)+(H118:H118*#REF!)+(I118:I118*#REF!)+(J118:J118*#REF!)</f>
      </c>
      <c r="O118" s="179">
        <v>0</v>
      </c>
      <c r="P118" s="180"/>
    </row>
    <row r="119" ht="13.75" customHeight="1">
      <c r="A119" s="168">
        <f>IF(B119:B119&lt;&gt;0,A118+1,A118)</f>
      </c>
      <c r="B119" t="s" s="32">
        <f>'LV'!A16</f>
        <v>332</v>
      </c>
      <c r="C119" t="s" s="32">
        <v>82</v>
      </c>
      <c r="D119" s="163">
        <f>'LV'!C16</f>
        <v>10</v>
      </c>
      <c r="E119" s="42">
        <f>'LV'!J16</f>
        <v>0</v>
      </c>
      <c r="F119" s="42">
        <f>'LV'!K16</f>
        <v>0</v>
      </c>
      <c r="G119" s="42">
        <f>'LV'!L16</f>
        <v>37.86965</v>
      </c>
      <c r="H119" s="42">
        <f>'LV'!M16</f>
        <v>21.47209155</v>
      </c>
      <c r="I119" s="42">
        <f>'LV'!N16</f>
        <v>278.186241557935</v>
      </c>
      <c r="J119" s="42">
        <f>'LV'!O16</f>
        <v>1.3333823505397</v>
      </c>
      <c r="K119" s="42">
        <f>(E119/10)+(F119*6)+(I119/10)+(J119*6)</f>
        <v>35.8189182590317</v>
      </c>
      <c r="L119" s="42">
        <f>K119+(H119*0.5)</f>
        <v>46.5549640340317</v>
      </c>
      <c r="M119" s="42">
        <f>K119+H119</f>
        <v>57.2910098090317</v>
      </c>
      <c r="N119" s="178">
        <f>(E119:E119*#REF!)+(F119:F119*#REF!)+(G119:G119*#REF!)+(H119:H119*#REF!)+(I119:I119*#REF!)+(J119:J119*#REF!)</f>
      </c>
      <c r="O119" s="179">
        <v>0</v>
      </c>
      <c r="P119" s="180"/>
    </row>
    <row r="120" ht="13.75" customHeight="1">
      <c r="A120" s="168">
        <f>IF(B120:B120&lt;&gt;0,A119+1,A119)</f>
      </c>
      <c r="B120" t="s" s="32">
        <f>'LV'!A17</f>
        <v>437</v>
      </c>
      <c r="C120" t="s" s="32">
        <v>82</v>
      </c>
      <c r="D120" s="163">
        <f>'LV'!C17</f>
        <v>10</v>
      </c>
      <c r="E120" s="42">
        <f>'LV'!J17</f>
        <v>0</v>
      </c>
      <c r="F120" s="42">
        <f>'LV'!K17</f>
        <v>0</v>
      </c>
      <c r="G120" s="42">
        <f>'LV'!L17</f>
        <v>5.8261</v>
      </c>
      <c r="H120" s="42">
        <f>'LV'!M17</f>
        <v>3.379138</v>
      </c>
      <c r="I120" s="42">
        <f>'LV'!N17</f>
        <v>47.2093301465648</v>
      </c>
      <c r="J120" s="42">
        <f>'LV'!O17</f>
        <v>0.229781384</v>
      </c>
      <c r="K120" s="42">
        <f>(E120/10)+(F120*6)+(I120/10)+(J120*6)</f>
        <v>6.09962131865648</v>
      </c>
      <c r="L120" s="42">
        <f>K120+(H120*0.5)</f>
        <v>7.78919031865648</v>
      </c>
      <c r="M120" s="42">
        <f>K120+H120</f>
        <v>9.478759318656479</v>
      </c>
      <c r="N120" s="178">
        <f>(E120:E120*#REF!)+(F120:F120*#REF!)+(G120:G120*#REF!)+(H120:H120*#REF!)+(I120:I120*#REF!)+(J120:J120*#REF!)</f>
      </c>
      <c r="O120" s="179">
        <v>0</v>
      </c>
      <c r="P120" s="180"/>
    </row>
    <row r="121" ht="13.75" customHeight="1">
      <c r="A121" s="168">
        <f>IF(B121:B121&lt;&gt;0,A120+1,A120)</f>
      </c>
      <c r="B121" s="163">
        <f>'LV'!A18</f>
        <v>0</v>
      </c>
      <c r="C121" t="s" s="32">
        <v>82</v>
      </c>
      <c r="D121" s="163">
        <f>'LV'!C18</f>
        <v>10</v>
      </c>
      <c r="E121" s="42">
        <f>'LV'!J18</f>
        <v>0</v>
      </c>
      <c r="F121" s="42">
        <f>'LV'!K18</f>
        <v>0</v>
      </c>
      <c r="G121" s="42">
        <f>'LV'!L18</f>
        <v>0</v>
      </c>
      <c r="H121" s="42">
        <f>'LV'!M18</f>
        <v>0</v>
      </c>
      <c r="I121" s="42">
        <f>'LV'!N18</f>
        <v>0</v>
      </c>
      <c r="J121" s="42">
        <f>'LV'!O18</f>
        <v>0</v>
      </c>
      <c r="K121" s="42">
        <f>(E121/10)+(F121*6)+(I121/10)+(J121*6)</f>
        <v>0</v>
      </c>
      <c r="L121" s="42">
        <f>K121+(H121*0.5)</f>
        <v>0</v>
      </c>
      <c r="M121" s="42">
        <f>K121+H121</f>
        <v>0</v>
      </c>
      <c r="N121" s="178">
        <f>(E121:E121*#REF!)+(F121:F121*#REF!)+(G121:G121*#REF!)+(H121:H121*#REF!)+(I121:I121*#REF!)+(J121:J121*#REF!)</f>
      </c>
      <c r="O121" s="179">
        <v>0</v>
      </c>
      <c r="P121" s="180"/>
    </row>
    <row r="122" ht="13.75" customHeight="1">
      <c r="A122" s="168">
        <f>IF(B122:B122&lt;&gt;0,A121+1,A121)</f>
      </c>
      <c r="B122" t="s" s="32">
        <f>'MIA'!A13</f>
        <v>30</v>
      </c>
      <c r="C122" t="s" s="32">
        <v>31</v>
      </c>
      <c r="D122" s="163">
        <f>'MIA'!C13</f>
        <v>6</v>
      </c>
      <c r="E122" s="42">
        <f>'MIA'!J13</f>
        <v>33.541405128</v>
      </c>
      <c r="F122" s="42">
        <f>'MIA'!K13</f>
        <v>0.31583244</v>
      </c>
      <c r="G122" s="42">
        <f>'MIA'!L13</f>
        <v>155.96380128</v>
      </c>
      <c r="H122" s="42">
        <f>'MIA'!M13</f>
        <v>105.119602062720</v>
      </c>
      <c r="I122" s="42">
        <f>'MIA'!N13</f>
        <v>1506.753388178440</v>
      </c>
      <c r="J122" s="42">
        <f>'MIA'!O13</f>
        <v>9.645827690341379</v>
      </c>
      <c r="K122" s="42">
        <f>(E122/10)+(F122*6)+(I122/10)+(J122*6)</f>
        <v>213.799440112692</v>
      </c>
      <c r="L122" s="42">
        <f>K122+(H122*0.5)</f>
        <v>266.359241144052</v>
      </c>
      <c r="M122" s="42">
        <f>K122+H122</f>
        <v>318.919042175412</v>
      </c>
      <c r="N122" s="178">
        <f>(E122:E122*#REF!)+(F122:F122*#REF!)+(G122:G122*#REF!)+(H122:H122*#REF!)+(I122:I122*#REF!)+(J122:J122*#REF!)</f>
      </c>
      <c r="O122" s="179">
        <v>6.96315809913624</v>
      </c>
      <c r="P122" s="180"/>
    </row>
    <row r="123" ht="13.75" customHeight="1">
      <c r="A123" s="168">
        <f>IF(B123:B123&lt;&gt;0,A122+1,A122)</f>
      </c>
      <c r="B123" t="s" s="32">
        <f>'MIA'!A14</f>
        <v>137</v>
      </c>
      <c r="C123" t="s" s="32">
        <v>31</v>
      </c>
      <c r="D123" s="163">
        <f>'MIA'!C14</f>
        <v>6</v>
      </c>
      <c r="E123" s="42">
        <f>'MIA'!J14</f>
        <v>10.190860064</v>
      </c>
      <c r="F123" s="42">
        <f>'MIA'!K14</f>
        <v>0.10527748</v>
      </c>
      <c r="G123" s="42">
        <f>'MIA'!L14</f>
        <v>131.33793792</v>
      </c>
      <c r="H123" s="42">
        <f>'MIA'!M14</f>
        <v>88.259094282240</v>
      </c>
      <c r="I123" s="42">
        <f>'MIA'!N14</f>
        <v>1223.2709818311</v>
      </c>
      <c r="J123" s="42">
        <f>'MIA'!O14</f>
        <v>6.1781365997568</v>
      </c>
      <c r="K123" s="42">
        <f>(E123/10)+(F123*6)+(I123/10)+(J123*6)</f>
        <v>161.046668668051</v>
      </c>
      <c r="L123" s="42">
        <f>K123+(H123*0.5)</f>
        <v>205.176215809171</v>
      </c>
      <c r="M123" s="42">
        <f>K123+H123</f>
        <v>249.305762950291</v>
      </c>
      <c r="N123" s="178">
        <f>(E123:E123*#REF!)+(F123:F123*#REF!)+(G123:G123*#REF!)+(H123:H123*#REF!)+(I123:I123*#REF!)+(J123:J123*#REF!)</f>
      </c>
      <c r="O123" s="179">
        <v>3.44992480676717</v>
      </c>
      <c r="P123" s="180"/>
    </row>
    <row r="124" ht="13.75" customHeight="1">
      <c r="A124" s="168">
        <f>IF(B124:B124&lt;&gt;0,A123+1,A123)</f>
      </c>
      <c r="B124" t="s" s="32">
        <f>'MIA'!A15</f>
        <v>347</v>
      </c>
      <c r="C124" t="s" s="32">
        <v>31</v>
      </c>
      <c r="D124" s="163">
        <f>'MIA'!C15</f>
        <v>6</v>
      </c>
      <c r="E124" s="42">
        <f>'MIA'!J15</f>
        <v>0</v>
      </c>
      <c r="F124" s="42">
        <f>'MIA'!K15</f>
        <v>0</v>
      </c>
      <c r="G124" s="42">
        <f>'MIA'!L15</f>
        <v>30.48916416</v>
      </c>
      <c r="H124" s="42">
        <f>'MIA'!M15</f>
        <v>17.744693541120</v>
      </c>
      <c r="I124" s="42">
        <f>'MIA'!N15</f>
        <v>246.864576494083</v>
      </c>
      <c r="J124" s="42">
        <f>'MIA'!O15</f>
        <v>1.59767824734514</v>
      </c>
      <c r="K124" s="42">
        <f>(E124/10)+(F124*6)+(I124/10)+(J124*6)</f>
        <v>34.2725271334791</v>
      </c>
      <c r="L124" s="42">
        <f>K124+(H124*0.5)</f>
        <v>43.1448739040391</v>
      </c>
      <c r="M124" s="42">
        <f>K124+H124</f>
        <v>52.0172206745991</v>
      </c>
      <c r="N124" s="178">
        <f>(E124:E124*#REF!)+(F124:F124*#REF!)+(G124:G124*#REF!)+(H124:H124*#REF!)+(I124:I124*#REF!)+(J124:J124*#REF!)</f>
      </c>
      <c r="O124" s="179">
        <v>2.65981112319383</v>
      </c>
      <c r="P124" s="180"/>
    </row>
    <row r="125" ht="13.75" customHeight="1">
      <c r="A125" s="168">
        <f>IF(B125:B125&lt;&gt;0,A124+1,A124)</f>
      </c>
      <c r="B125" t="s" s="32">
        <f>'MIA'!A17</f>
        <v>443</v>
      </c>
      <c r="C125" t="s" s="32">
        <v>31</v>
      </c>
      <c r="D125" s="163">
        <f>'MIA'!C17</f>
        <v>6</v>
      </c>
      <c r="E125" s="42">
        <f>'MIA'!J17</f>
        <v>0</v>
      </c>
      <c r="F125" s="42">
        <f>'MIA'!K17</f>
        <v>0</v>
      </c>
      <c r="G125" s="42">
        <f>'MIA'!L17</f>
        <v>10.55394144</v>
      </c>
      <c r="H125" s="42">
        <f>'MIA'!M17</f>
        <v>6.332364864</v>
      </c>
      <c r="I125" s="42">
        <f>'MIA'!N17</f>
        <v>62.1827981940905</v>
      </c>
      <c r="J125" s="42">
        <f>'MIA'!O17</f>
        <v>0.336750898127814</v>
      </c>
      <c r="K125" s="42">
        <f>(E125/10)+(F125*6)+(I125/10)+(J125*6)</f>
        <v>8.23878520817593</v>
      </c>
      <c r="L125" s="42">
        <f>K125+(H125*0.5)</f>
        <v>11.4049676401759</v>
      </c>
      <c r="M125" s="42">
        <f>K125+H125</f>
        <v>14.5711500721759</v>
      </c>
      <c r="N125" s="178">
        <f>(E125:E125*#REF!)+(F125:F125*#REF!)+(G125:G125*#REF!)+(H125:H125*#REF!)+(I125:I125*#REF!)+(J125:J125*#REF!)</f>
      </c>
      <c r="O125" s="179">
        <v>0</v>
      </c>
      <c r="P125" s="180"/>
    </row>
    <row r="126" ht="13.75" customHeight="1">
      <c r="A126" s="168">
        <f>IF(B126:B126&lt;&gt;0,A125+1,A125)</f>
      </c>
      <c r="B126" t="s" s="32">
        <f>'MIA'!A16</f>
        <v>303</v>
      </c>
      <c r="C126" t="s" s="32">
        <v>31</v>
      </c>
      <c r="D126" s="163">
        <f>'MIA'!C16</f>
        <v>6</v>
      </c>
      <c r="E126" s="42">
        <f>'MIA'!J16</f>
        <v>0</v>
      </c>
      <c r="F126" s="42">
        <f>'MIA'!K16</f>
        <v>0</v>
      </c>
      <c r="G126" s="42">
        <f>'MIA'!L16</f>
        <v>41.0431056</v>
      </c>
      <c r="H126" s="42">
        <f>'MIA'!M16</f>
        <v>27.0063634848</v>
      </c>
      <c r="I126" s="42">
        <f>'MIA'!N16</f>
        <v>318.945152755488</v>
      </c>
      <c r="J126" s="42">
        <f>'MIA'!O16</f>
        <v>1.890445443936</v>
      </c>
      <c r="K126" s="42">
        <f>(E126/10)+(F126*6)+(I126/10)+(J126*6)</f>
        <v>43.2371879391648</v>
      </c>
      <c r="L126" s="42">
        <f>K126+(H126*0.5)</f>
        <v>56.7403696815648</v>
      </c>
      <c r="M126" s="42">
        <f>K126+H126</f>
        <v>70.2435514239648</v>
      </c>
      <c r="N126" s="178">
        <f>(E126:E126*#REF!)+(F126:F126*#REF!)+(G126:G126*#REF!)+(H126:H126*#REF!)+(I126:I126*#REF!)+(J126:J126*#REF!)</f>
      </c>
      <c r="O126" s="179">
        <v>0</v>
      </c>
      <c r="P126" s="180"/>
    </row>
    <row r="127" ht="13.75" customHeight="1">
      <c r="A127" s="168">
        <f>IF(B127:B127&lt;&gt;0,A126+1,A126)</f>
      </c>
      <c r="B127" s="163">
        <f>'MIA'!A19</f>
        <v>0</v>
      </c>
      <c r="C127" t="s" s="32">
        <v>31</v>
      </c>
      <c r="D127" s="163">
        <f>'MIA'!C19</f>
        <v>6</v>
      </c>
      <c r="E127" s="42">
        <f>'MIA'!J19</f>
        <v>0</v>
      </c>
      <c r="F127" s="42">
        <f>'MIA'!K19</f>
        <v>0</v>
      </c>
      <c r="G127" s="42">
        <f>'MIA'!L19</f>
        <v>0</v>
      </c>
      <c r="H127" s="42">
        <f>'MIA'!M19</f>
        <v>0</v>
      </c>
      <c r="I127" s="42">
        <f>'MIA'!N19</f>
        <v>0</v>
      </c>
      <c r="J127" s="42">
        <f>'MIA'!O19</f>
        <v>0</v>
      </c>
      <c r="K127" s="42">
        <f>(E127/10)+(F127*6)+(I127/10)+(J127*6)</f>
        <v>0</v>
      </c>
      <c r="L127" s="42">
        <f>K127+(H127*0.5)</f>
        <v>0</v>
      </c>
      <c r="M127" s="42">
        <f>K127+H127</f>
        <v>0</v>
      </c>
      <c r="N127" s="178">
        <f>(E127:E127*#REF!)+(F127:F127*#REF!)+(G127:G127*#REF!)+(H127:H127*#REF!)+(I127:I127*#REF!)+(J127:J127*#REF!)</f>
      </c>
      <c r="O127" s="179">
        <v>0</v>
      </c>
      <c r="P127" s="180"/>
    </row>
    <row r="128" ht="13.75" customHeight="1">
      <c r="A128" s="168">
        <f>IF(B128:B128&lt;&gt;0,A127+1,A127)</f>
      </c>
      <c r="B128" t="s" s="32">
        <f>'MIA'!A18</f>
        <v>444</v>
      </c>
      <c r="C128" t="s" s="32">
        <v>31</v>
      </c>
      <c r="D128" s="163">
        <f>'MIA'!C18</f>
        <v>6</v>
      </c>
      <c r="E128" s="42">
        <f>'MIA'!J18</f>
        <v>0</v>
      </c>
      <c r="F128" s="42">
        <f>'MIA'!K18</f>
        <v>0</v>
      </c>
      <c r="G128" s="42">
        <f>'MIA'!L18</f>
        <v>7.03596096</v>
      </c>
      <c r="H128" s="42">
        <f>'MIA'!M18</f>
        <v>4.3974756</v>
      </c>
      <c r="I128" s="42">
        <f>'MIA'!N18</f>
        <v>50.8142968437492</v>
      </c>
      <c r="J128" s="42">
        <f>'MIA'!O18</f>
        <v>0.205910882359023</v>
      </c>
      <c r="K128" s="42">
        <f>(E128/10)+(F128*6)+(I128/10)+(J128*6)</f>
        <v>6.31689497852906</v>
      </c>
      <c r="L128" s="42">
        <f>K128+(H128*0.5)</f>
        <v>8.51563277852906</v>
      </c>
      <c r="M128" s="42">
        <f>K128+H128</f>
        <v>10.7143705785291</v>
      </c>
      <c r="N128" s="178">
        <f>(E128:E128*#REF!)+(F128:F128*#REF!)+(G128:G128*#REF!)+(H128:H128*#REF!)+(I128:I128*#REF!)+(J128:J128*#REF!)</f>
      </c>
      <c r="O128" s="179">
        <v>0</v>
      </c>
      <c r="P128" s="180"/>
    </row>
    <row r="129" ht="13.75" customHeight="1">
      <c r="A129" s="168">
        <f>IF(B129:B129&lt;&gt;0,A128+1,A128)</f>
      </c>
      <c r="B129" t="s" s="32">
        <f>'MIN'!A13</f>
        <v>38</v>
      </c>
      <c r="C129" t="s" s="32">
        <v>39</v>
      </c>
      <c r="D129" s="163">
        <f>'MIN'!C13</f>
        <v>6</v>
      </c>
      <c r="E129" s="42">
        <f>'MIN'!J13</f>
        <v>17.3359648</v>
      </c>
      <c r="F129" s="42">
        <f>'MIN'!K13</f>
        <v>0.0226373698237452</v>
      </c>
      <c r="G129" s="42">
        <f>'MIN'!L13</f>
        <v>160.502832</v>
      </c>
      <c r="H129" s="42">
        <f>'MIN'!M13</f>
        <v>103.52432664</v>
      </c>
      <c r="I129" s="42">
        <f>'MIN'!N13</f>
        <v>1423.4594913</v>
      </c>
      <c r="J129" s="42">
        <f>'MIN'!O13</f>
        <v>7.557275844720</v>
      </c>
      <c r="K129" s="42">
        <f>(E129/10)+(F129*6)+(I129/10)+(J129*6)</f>
        <v>189.559024897262</v>
      </c>
      <c r="L129" s="42">
        <f>K129+(H129*0.5)</f>
        <v>241.321188217262</v>
      </c>
      <c r="M129" s="42">
        <f>K129+H129</f>
        <v>293.083351537262</v>
      </c>
      <c r="N129" s="178">
        <f>(E129:E129*#REF!)+(F129:F129*#REF!)+(G129:G129*#REF!)+(H129:H129*#REF!)+(I129:I129*#REF!)+(J129:J129*#REF!)</f>
      </c>
      <c r="O129" s="179">
        <v>29.4163974463144</v>
      </c>
      <c r="P129" s="180"/>
    </row>
    <row r="130" ht="13.75" customHeight="1">
      <c r="A130" s="168">
        <f>IF(B130:B130&lt;&gt;0,A129+1,A129)</f>
      </c>
      <c r="B130" t="s" s="32">
        <f>'MIN'!A14</f>
        <v>226</v>
      </c>
      <c r="C130" t="s" s="32">
        <v>39</v>
      </c>
      <c r="D130" s="163">
        <f>'MIN'!C14</f>
        <v>6</v>
      </c>
      <c r="E130" s="42">
        <f>'MIN'!J14</f>
        <v>0</v>
      </c>
      <c r="F130" s="42">
        <f>'MIN'!K14</f>
        <v>0</v>
      </c>
      <c r="G130" s="42">
        <f>'MIN'!L14</f>
        <v>129.397632</v>
      </c>
      <c r="H130" s="42">
        <f>'MIN'!M14</f>
        <v>78.67376025599999</v>
      </c>
      <c r="I130" s="42">
        <f>'MIN'!N14</f>
        <v>1002.303705661440</v>
      </c>
      <c r="J130" s="42">
        <f>'MIN'!O14</f>
        <v>5.664510738432</v>
      </c>
      <c r="K130" s="42">
        <f>(E130/10)+(F130*6)+(I130/10)+(J130*6)</f>
        <v>134.217434996736</v>
      </c>
      <c r="L130" s="42">
        <f>K130+(H130*0.5)</f>
        <v>173.554315124736</v>
      </c>
      <c r="M130" s="42">
        <f>K130+H130</f>
        <v>212.891195252736</v>
      </c>
      <c r="N130" s="178">
        <f>(E130:E130*#REF!)+(F130:F130*#REF!)+(G130:G130*#REF!)+(H130:H130*#REF!)+(I130:I130*#REF!)+(J130:J130*#REF!)</f>
      </c>
      <c r="O130" s="179">
        <v>20.6100149693216</v>
      </c>
      <c r="P130" s="180"/>
    </row>
    <row r="131" ht="13.75" customHeight="1">
      <c r="A131" s="168">
        <f>IF(B131:B131&lt;&gt;0,A130+1,A130)</f>
      </c>
      <c r="B131" t="s" s="32">
        <f>'MIN'!A15</f>
        <v>447</v>
      </c>
      <c r="C131" t="s" s="32">
        <v>39</v>
      </c>
      <c r="D131" s="163">
        <f>'MIN'!C15</f>
        <v>6</v>
      </c>
      <c r="E131" s="42">
        <f>'MIN'!J15</f>
        <v>0</v>
      </c>
      <c r="F131" s="42">
        <f>'MIN'!K15</f>
        <v>0</v>
      </c>
      <c r="G131" s="42">
        <f>'MIN'!L15</f>
        <v>22.395744</v>
      </c>
      <c r="H131" s="42">
        <f>'MIN'!M15</f>
        <v>13.4374464</v>
      </c>
      <c r="I131" s="42">
        <f>'MIN'!N15</f>
        <v>135.078082806012</v>
      </c>
      <c r="J131" s="42">
        <f>'MIN'!O15</f>
        <v>0.696759941494022</v>
      </c>
      <c r="K131" s="42">
        <f>(E131/10)+(F131*6)+(I131/10)+(J131*6)</f>
        <v>17.6883679295653</v>
      </c>
      <c r="L131" s="42">
        <f>K131+(H131*0.5)</f>
        <v>24.4070911295653</v>
      </c>
      <c r="M131" s="42">
        <f>K131+H131</f>
        <v>31.1258143295653</v>
      </c>
      <c r="N131" s="178">
        <f>(E131:E131*#REF!)+(F131:F131*#REF!)+(G131:G131*#REF!)+(H131:H131*#REF!)+(I131:I131*#REF!)+(J131:J131*#REF!)</f>
      </c>
      <c r="O131" s="179">
        <v>0</v>
      </c>
      <c r="P131" s="180"/>
    </row>
    <row r="132" ht="13.75" customHeight="1">
      <c r="A132" s="168">
        <f>IF(B132:B132&lt;&gt;0,A131+1,A131)</f>
      </c>
      <c r="B132" t="s" s="32">
        <f>'MIN'!A16</f>
        <v>448</v>
      </c>
      <c r="C132" t="s" s="32">
        <v>39</v>
      </c>
      <c r="D132" s="163">
        <f>'MIN'!C16</f>
        <v>6</v>
      </c>
      <c r="E132" s="42">
        <f>'MIN'!J16</f>
        <v>0</v>
      </c>
      <c r="F132" s="42">
        <f>'MIN'!K16</f>
        <v>0</v>
      </c>
      <c r="G132" s="42">
        <f>'MIN'!L16</f>
        <v>12.44208</v>
      </c>
      <c r="H132" s="42">
        <f>'MIN'!M16</f>
        <v>7.30350096</v>
      </c>
      <c r="I132" s="42">
        <f>'MIN'!N16</f>
        <v>86.272150780148</v>
      </c>
      <c r="J132" s="42">
        <f>'MIN'!O16</f>
        <v>0.400083915431387</v>
      </c>
      <c r="K132" s="42">
        <f>(E132/10)+(F132*6)+(I132/10)+(J132*6)</f>
        <v>11.0277185706031</v>
      </c>
      <c r="L132" s="42">
        <f>K132+(H132*0.5)</f>
        <v>14.6794690506031</v>
      </c>
      <c r="M132" s="42">
        <f>K132+H132</f>
        <v>18.3312195306031</v>
      </c>
      <c r="N132" s="178">
        <f>(E132:E132*#REF!)+(F132:F132*#REF!)+(G132:G132*#REF!)+(H132:H132*#REF!)+(I132:I132*#REF!)+(J132:J132*#REF!)</f>
      </c>
      <c r="O132" s="179">
        <v>0</v>
      </c>
      <c r="P132" s="180"/>
    </row>
    <row r="133" ht="13.75" customHeight="1">
      <c r="A133" s="168">
        <f>IF(B133:B133&lt;&gt;0,A132+1,A132)</f>
      </c>
      <c r="B133" t="s" s="32">
        <f>'MIN'!A17</f>
        <v>328</v>
      </c>
      <c r="C133" t="s" s="32">
        <v>39</v>
      </c>
      <c r="D133" s="163">
        <f>'MIN'!C17</f>
        <v>6</v>
      </c>
      <c r="E133" s="42">
        <f>'MIN'!J17</f>
        <v>0</v>
      </c>
      <c r="F133" s="42">
        <f>'MIN'!K17</f>
        <v>0</v>
      </c>
      <c r="G133" s="42">
        <f>'MIN'!L17</f>
        <v>53.500944</v>
      </c>
      <c r="H133" s="42">
        <f>'MIN'!M17</f>
        <v>31.084048464</v>
      </c>
      <c r="I133" s="42">
        <f>'MIN'!N17</f>
        <v>385.4422009536</v>
      </c>
      <c r="J133" s="42">
        <f>'MIN'!O17</f>
        <v>1.771790762448</v>
      </c>
      <c r="K133" s="42">
        <f>(E133/10)+(F133*6)+(I133/10)+(J133*6)</f>
        <v>49.174964670048</v>
      </c>
      <c r="L133" s="42">
        <f>K133+(H133*0.5)</f>
        <v>64.716988902048</v>
      </c>
      <c r="M133" s="42">
        <f>K133+H133</f>
        <v>80.259013134048</v>
      </c>
      <c r="N133" s="178">
        <f>(E133:E133*#REF!)+(F133:F133*#REF!)+(G133:G133*#REF!)+(H133:H133*#REF!)+(I133:I133*#REF!)+(J133:J133*#REF!)</f>
      </c>
      <c r="O133" s="179">
        <v>0</v>
      </c>
      <c r="P133" s="180"/>
    </row>
    <row r="134" ht="13.75" customHeight="1">
      <c r="A134" s="168">
        <f>IF(B134:B134&lt;&gt;0,A133+1,A133)</f>
      </c>
      <c r="B134" s="163">
        <f>'MIN'!A18</f>
        <v>0</v>
      </c>
      <c r="C134" t="s" s="32">
        <v>39</v>
      </c>
      <c r="D134" s="163">
        <f>'MIN'!C18</f>
        <v>6</v>
      </c>
      <c r="E134" s="42">
        <f>'MIN'!J18</f>
        <v>0</v>
      </c>
      <c r="F134" s="42">
        <f>'MIN'!K18</f>
        <v>0</v>
      </c>
      <c r="G134" s="42">
        <f>'MIN'!L18</f>
        <v>0</v>
      </c>
      <c r="H134" s="42">
        <f>'MIN'!M18</f>
        <v>0</v>
      </c>
      <c r="I134" s="42">
        <f>'MIN'!N18</f>
        <v>0</v>
      </c>
      <c r="J134" s="42">
        <f>'MIN'!O18</f>
        <v>0</v>
      </c>
      <c r="K134" s="42">
        <f>(E134/10)+(F134*6)+(I134/10)+(J134*6)</f>
        <v>0</v>
      </c>
      <c r="L134" s="42">
        <f>K134+(H134*0.5)</f>
        <v>0</v>
      </c>
      <c r="M134" s="42">
        <f>K134+H134</f>
        <v>0</v>
      </c>
      <c r="N134" s="178">
        <f>(E134:E134*#REF!)+(F134:F134*#REF!)+(G134:G134*#REF!)+(H134:H134*#REF!)+(I134:I134*#REF!)+(J134:J134*#REF!)</f>
      </c>
      <c r="O134" s="179">
        <v>0</v>
      </c>
      <c r="P134" s="180"/>
    </row>
    <row r="135" ht="13.75" customHeight="1">
      <c r="A135" s="168">
        <f>IF(B135:B135&lt;&gt;0,A134+1,A134)</f>
      </c>
      <c r="B135" t="s" s="32">
        <f>'NE'!A13</f>
        <v>451</v>
      </c>
      <c r="C135" t="s" s="32">
        <v>102</v>
      </c>
      <c r="D135" s="163">
        <f>'NE'!C13</f>
        <v>14</v>
      </c>
      <c r="E135" s="42">
        <f>'NE'!J13</f>
        <v>0</v>
      </c>
      <c r="F135" s="42">
        <f>'NE'!K13</f>
        <v>0</v>
      </c>
      <c r="G135" s="42">
        <f>'NE'!L13</f>
        <v>102.60581576</v>
      </c>
      <c r="H135" s="42">
        <f>'NE'!M13</f>
        <v>63.718211586960</v>
      </c>
      <c r="I135" s="42">
        <f>'NE'!N13</f>
        <v>745.503075567432</v>
      </c>
      <c r="J135" s="42">
        <f>'NE'!O13</f>
        <v>3.5045016372828</v>
      </c>
      <c r="K135" s="42">
        <f>(E135/10)+(F135*6)+(I135/10)+(J135*6)</f>
        <v>95.57731738043999</v>
      </c>
      <c r="L135" s="42">
        <f>K135+(H135*0.5)</f>
        <v>127.436423173920</v>
      </c>
      <c r="M135" s="42">
        <f>K135+H135</f>
        <v>159.2955289674</v>
      </c>
      <c r="N135" s="178">
        <f>(E135:E135*#REF!)+(F135:F135*#REF!)+(G135:G135*#REF!)+(H135:H135*#REF!)+(I135:I135*#REF!)+(J135:J135*#REF!)</f>
      </c>
      <c r="O135" s="179">
        <v>1.58543024570162</v>
      </c>
      <c r="P135" s="180"/>
    </row>
    <row r="136" ht="13.75" customHeight="1">
      <c r="A136" s="168">
        <f>IF(B136:B136&lt;&gt;0,A135+1,A135)</f>
      </c>
      <c r="B136" t="s" s="32">
        <f>'NE'!A14</f>
        <v>323</v>
      </c>
      <c r="C136" t="s" s="32">
        <v>102</v>
      </c>
      <c r="D136" s="163">
        <f>'NE'!C14</f>
        <v>14</v>
      </c>
      <c r="E136" s="42">
        <f>'NE'!J14</f>
        <v>0</v>
      </c>
      <c r="F136" s="42">
        <f>'NE'!K14</f>
        <v>0</v>
      </c>
      <c r="G136" s="42">
        <f>'NE'!L14</f>
        <v>57.25517896</v>
      </c>
      <c r="H136" s="42">
        <f>'NE'!M14</f>
        <v>33.2080037968</v>
      </c>
      <c r="I136" s="42">
        <f>'NE'!N14</f>
        <v>409.454686814544</v>
      </c>
      <c r="J136" s="42">
        <f>'NE'!O14</f>
        <v>2.1917282505888</v>
      </c>
      <c r="K136" s="42">
        <f>(E136/10)+(F136*6)+(I136/10)+(J136*6)</f>
        <v>54.0958381849872</v>
      </c>
      <c r="L136" s="42">
        <f>K136+(H136*0.5)</f>
        <v>70.6998400833872</v>
      </c>
      <c r="M136" s="42">
        <f>K136+H136</f>
        <v>87.3038419817872</v>
      </c>
      <c r="N136" s="178">
        <f>(E136:E136*#REF!)+(F136:F136*#REF!)+(G136:G136*#REF!)+(H136:H136*#REF!)+(I136:I136*#REF!)+(J136:J136*#REF!)</f>
      </c>
      <c r="O136" s="179">
        <v>0</v>
      </c>
      <c r="P136" s="180"/>
    </row>
    <row r="137" ht="13.75" customHeight="1">
      <c r="A137" s="168">
        <f>IF(B137:B137&lt;&gt;0,A136+1,A136)</f>
      </c>
      <c r="B137" t="s" s="32">
        <f>'NE'!A15</f>
        <v>289</v>
      </c>
      <c r="C137" t="s" s="32">
        <v>102</v>
      </c>
      <c r="D137" s="163">
        <f>'NE'!C15</f>
        <v>14</v>
      </c>
      <c r="E137" s="42">
        <f>'NE'!J15</f>
        <v>0</v>
      </c>
      <c r="F137" s="42">
        <f>'NE'!K15</f>
        <v>0</v>
      </c>
      <c r="G137" s="42">
        <f>'NE'!L15</f>
        <v>70.29348704</v>
      </c>
      <c r="H137" s="42">
        <f>'NE'!M15</f>
        <v>42.035505249920</v>
      </c>
      <c r="I137" s="42">
        <f>'NE'!N15</f>
        <v>548.563343511456</v>
      </c>
      <c r="J137" s="42">
        <f>'NE'!O15</f>
        <v>2.77434334649472</v>
      </c>
      <c r="K137" s="42">
        <f>(E137/10)+(F137*6)+(I137/10)+(J137*6)</f>
        <v>71.5023944301139</v>
      </c>
      <c r="L137" s="42">
        <f>K137+(H137*0.5)</f>
        <v>92.52014705507391</v>
      </c>
      <c r="M137" s="42">
        <f>K137+H137</f>
        <v>113.537899680034</v>
      </c>
      <c r="N137" s="178">
        <f>(E137:E137*#REF!)+(F137:F137*#REF!)+(G137:G137*#REF!)+(H137:H137*#REF!)+(I137:I137*#REF!)+(J137:J137*#REF!)</f>
      </c>
      <c r="O137" s="179">
        <v>0</v>
      </c>
      <c r="P137" s="180"/>
    </row>
    <row r="138" ht="13.75" customHeight="1">
      <c r="A138" s="168">
        <f>IF(B138:B138&lt;&gt;0,A137+1,A137)</f>
      </c>
      <c r="B138" t="s" s="32">
        <f>'NE'!A16</f>
        <v>321</v>
      </c>
      <c r="C138" t="s" s="32">
        <v>102</v>
      </c>
      <c r="D138" s="163">
        <f>'NE'!C16</f>
        <v>14</v>
      </c>
      <c r="E138" s="42">
        <f>'NE'!J16</f>
        <v>0</v>
      </c>
      <c r="F138" s="42">
        <f>'NE'!K16</f>
        <v>0</v>
      </c>
      <c r="G138" s="42">
        <f>'NE'!L16</f>
        <v>46.48440272</v>
      </c>
      <c r="H138" s="42">
        <f>'NE'!M16</f>
        <v>28.8203296864</v>
      </c>
      <c r="I138" s="42">
        <f>'NE'!N16</f>
        <v>383.022181532256</v>
      </c>
      <c r="J138" s="42">
        <f>'NE'!O16</f>
        <v>1.729219781184</v>
      </c>
      <c r="K138" s="42">
        <f>(E138/10)+(F138*6)+(I138/10)+(J138*6)</f>
        <v>48.6775368403296</v>
      </c>
      <c r="L138" s="42">
        <f>K138+(H138*0.5)</f>
        <v>63.0877016835296</v>
      </c>
      <c r="M138" s="42">
        <f>K138+H138</f>
        <v>77.4978665267296</v>
      </c>
      <c r="N138" s="178">
        <f>(E138:E138*#REF!)+(F138:F138*#REF!)+(G138:G138*#REF!)+(H138:H138*#REF!)+(I138:I138*#REF!)+(J138:J138*#REF!)</f>
      </c>
      <c r="O138" s="179">
        <v>0</v>
      </c>
      <c r="P138" s="180"/>
    </row>
    <row r="139" ht="13.75" customHeight="1">
      <c r="A139" s="168">
        <f>IF(B139:B139&lt;&gt;0,A138+1,A138)</f>
      </c>
      <c r="B139" t="s" s="32">
        <f>'NE'!A17</f>
        <v>341</v>
      </c>
      <c r="C139" t="s" s="32">
        <v>102</v>
      </c>
      <c r="D139" s="163">
        <f>'NE'!C17</f>
        <v>14</v>
      </c>
      <c r="E139" s="42">
        <f>'NE'!J17</f>
        <v>0</v>
      </c>
      <c r="F139" s="42">
        <f>'NE'!K17</f>
        <v>0</v>
      </c>
      <c r="G139" s="42">
        <f>'NE'!L17</f>
        <v>13.60519104</v>
      </c>
      <c r="H139" s="42">
        <f>'NE'!M17</f>
        <v>8.040667904639999</v>
      </c>
      <c r="I139" s="42">
        <f>'NE'!N17</f>
        <v>97.93533507851519</v>
      </c>
      <c r="J139" s="42">
        <f>'NE'!O17</f>
        <v>0.47439940637376</v>
      </c>
      <c r="K139" s="42">
        <f>(E139/10)+(F139*6)+(I139/10)+(J139*6)</f>
        <v>12.6399299460941</v>
      </c>
      <c r="L139" s="42">
        <f>K139+(H139*0.5)</f>
        <v>16.6602638984141</v>
      </c>
      <c r="M139" s="42">
        <f>K139+H139</f>
        <v>20.6805978507341</v>
      </c>
      <c r="N139" s="178">
        <f>(E139:E139*#REF!)+(F139:F139*#REF!)+(G139:G139*#REF!)+(H139:H139*#REF!)+(I139:I139*#REF!)+(J139:J139*#REF!)</f>
      </c>
      <c r="O139" s="179">
        <v>0</v>
      </c>
      <c r="P139" s="180"/>
    </row>
    <row r="140" ht="13.75" customHeight="1">
      <c r="A140" s="168">
        <f>IF(B140:B140&lt;&gt;0,A139+1,A139)</f>
      </c>
      <c r="B140" t="s" s="32">
        <f>'NE'!A18</f>
        <v>319</v>
      </c>
      <c r="C140" t="s" s="32">
        <v>102</v>
      </c>
      <c r="D140" s="163">
        <f>'NE'!C18</f>
        <v>14</v>
      </c>
      <c r="E140" s="42">
        <f>'NE'!J18</f>
        <v>0</v>
      </c>
      <c r="F140" s="42">
        <f>'NE'!K18</f>
        <v>0</v>
      </c>
      <c r="G140" s="42">
        <f>'NE'!L18</f>
        <v>78.22984848</v>
      </c>
      <c r="H140" s="42">
        <f>'NE'!M18</f>
        <v>47.094368784960</v>
      </c>
      <c r="I140" s="42">
        <f>'NE'!N18</f>
        <v>534.838689570419</v>
      </c>
      <c r="J140" s="42">
        <f>'NE'!O18</f>
        <v>2.8256621270976</v>
      </c>
      <c r="K140" s="42">
        <f>(E140/10)+(F140*6)+(I140/10)+(J140*6)</f>
        <v>70.4378417196275</v>
      </c>
      <c r="L140" s="42">
        <f>K140+(H140*0.5)</f>
        <v>93.98502611210751</v>
      </c>
      <c r="M140" s="42">
        <f>K140+H140</f>
        <v>117.532210504588</v>
      </c>
      <c r="N140" s="178">
        <f>(E140:E140*#REF!)+(F140:F140*#REF!)+(G140:G140*#REF!)+(H140:H140*#REF!)+(I140:I140*#REF!)+(J140:J140*#REF!)</f>
      </c>
      <c r="O140" s="179">
        <v>0</v>
      </c>
      <c r="P140" s="180"/>
    </row>
    <row r="141" ht="13.75" customHeight="1">
      <c r="A141" s="168">
        <f>IF(B141:B141&lt;&gt;0,A140+1,A140)</f>
      </c>
      <c r="B141" t="s" s="32">
        <f>'NO'!A13</f>
        <v>114</v>
      </c>
      <c r="C141" t="s" s="32">
        <v>97</v>
      </c>
      <c r="D141" s="163">
        <f>'NO'!C13</f>
        <v>12</v>
      </c>
      <c r="E141" s="42">
        <f>'NO'!J13</f>
        <v>0</v>
      </c>
      <c r="F141" s="42">
        <f>'NO'!K13</f>
        <v>0</v>
      </c>
      <c r="G141" s="42">
        <f>'NO'!L13</f>
        <v>134.0762400824</v>
      </c>
      <c r="H141" s="42">
        <f>'NO'!M13</f>
        <v>84.0658025316648</v>
      </c>
      <c r="I141" s="42">
        <f>'NO'!N13</f>
        <v>1120.597147747090</v>
      </c>
      <c r="J141" s="42">
        <f>'NO'!O13</f>
        <v>6.23701784171126</v>
      </c>
      <c r="K141" s="42">
        <f>(E141/10)+(F141*6)+(I141/10)+(J141*6)</f>
        <v>149.481821824977</v>
      </c>
      <c r="L141" s="42">
        <f>K141+(H141*0.5)</f>
        <v>191.514723090809</v>
      </c>
      <c r="M141" s="42">
        <f>K141+H141</f>
        <v>233.547624356642</v>
      </c>
      <c r="N141" s="178">
        <f>(E141:E141*#REF!)+(F141:F141*#REF!)+(G141:G141*#REF!)+(H141:H141*#REF!)+(I141:I141*#REF!)+(J141:J141*#REF!)</f>
      </c>
      <c r="O141" s="179">
        <v>33.2107278570797</v>
      </c>
      <c r="P141" s="180"/>
    </row>
    <row r="142" ht="13.75" customHeight="1">
      <c r="A142" s="168">
        <f>IF(B142:B142&lt;&gt;0,A141+1,A141)</f>
      </c>
      <c r="B142" t="s" s="32">
        <f>'NO'!A14</f>
        <v>257</v>
      </c>
      <c r="C142" t="s" s="32">
        <v>97</v>
      </c>
      <c r="D142" s="163">
        <f>'NO'!C14</f>
        <v>12</v>
      </c>
      <c r="E142" s="42">
        <f>'NO'!J14</f>
        <v>0</v>
      </c>
      <c r="F142" s="42">
        <f>'NO'!K14</f>
        <v>0</v>
      </c>
      <c r="G142" s="42">
        <f>'NO'!L14</f>
        <v>99.5835974056</v>
      </c>
      <c r="H142" s="42">
        <f>'NO'!M14</f>
        <v>60.9451616122272</v>
      </c>
      <c r="I142" s="42">
        <f>'NO'!N14</f>
        <v>862.983488429137</v>
      </c>
      <c r="J142" s="42">
        <f>'NO'!O14</f>
        <v>4.97330055909574</v>
      </c>
      <c r="K142" s="42">
        <f>(E142/10)+(F142*6)+(I142/10)+(J142*6)</f>
        <v>116.138152197488</v>
      </c>
      <c r="L142" s="42">
        <f>K142+(H142*0.5)</f>
        <v>146.610733003602</v>
      </c>
      <c r="M142" s="42">
        <f>K142+H142</f>
        <v>177.083313809715</v>
      </c>
      <c r="N142" s="178">
        <f>(E142:E142*#REF!)+(F142:F142*#REF!)+(G142:G142*#REF!)+(H142:H142*#REF!)+(I142:I142*#REF!)+(J142:J142*#REF!)</f>
      </c>
      <c r="O142" s="179">
        <v>1.82207140411753</v>
      </c>
      <c r="P142" s="180"/>
    </row>
    <row r="143" ht="13.75" customHeight="1">
      <c r="A143" s="168">
        <f>IF(B143:B143&lt;&gt;0,A142+1,A142)</f>
      </c>
      <c r="B143" t="s" s="32">
        <f>'NO'!A15</f>
        <v>342</v>
      </c>
      <c r="C143" t="s" s="32">
        <v>97</v>
      </c>
      <c r="D143" s="163">
        <f>'NO'!C15</f>
        <v>12</v>
      </c>
      <c r="E143" s="42">
        <f>'NO'!J15</f>
        <v>0</v>
      </c>
      <c r="F143" s="42">
        <f>'NO'!K15</f>
        <v>0</v>
      </c>
      <c r="G143" s="42">
        <f>'NO'!L15</f>
        <v>50.069965176</v>
      </c>
      <c r="H143" s="42">
        <f>'NO'!M15</f>
        <v>30.0419791056</v>
      </c>
      <c r="I143" s="42">
        <f>'NO'!N15</f>
        <v>335.268486818496</v>
      </c>
      <c r="J143" s="42">
        <f>'NO'!O15</f>
        <v>2.43124290880795</v>
      </c>
      <c r="K143" s="42">
        <f>(E143/10)+(F143*6)+(I143/10)+(J143*6)</f>
        <v>48.1143061346973</v>
      </c>
      <c r="L143" s="42">
        <f>K143+(H143*0.5)</f>
        <v>63.1352956874973</v>
      </c>
      <c r="M143" s="42">
        <f>K143+H143</f>
        <v>78.15628524029729</v>
      </c>
      <c r="N143" s="178">
        <f>(E143:E143*#REF!)+(F143:F143*#REF!)+(G143:G143*#REF!)+(H143:H143*#REF!)+(I143:I143*#REF!)+(J143:J143*#REF!)</f>
      </c>
      <c r="O143" s="179">
        <v>0</v>
      </c>
      <c r="P143" s="180"/>
    </row>
    <row r="144" ht="13.75" customHeight="1">
      <c r="A144" s="168">
        <f>IF(B144:B144&lt;&gt;0,A143+1,A143)</f>
      </c>
      <c r="B144" t="s" s="32">
        <f>'NO'!A16</f>
        <v>346</v>
      </c>
      <c r="C144" t="s" s="32">
        <v>97</v>
      </c>
      <c r="D144" s="163">
        <f>'NO'!C16</f>
        <v>12</v>
      </c>
      <c r="E144" s="42">
        <f>'NO'!J16</f>
        <v>0</v>
      </c>
      <c r="F144" s="42">
        <f>'NO'!K16</f>
        <v>0</v>
      </c>
      <c r="G144" s="42">
        <f>'NO'!L16</f>
        <v>32.2673108912</v>
      </c>
      <c r="H144" s="42">
        <f>'NO'!M16</f>
        <v>19.2313172911552</v>
      </c>
      <c r="I144" s="42">
        <f>'NO'!N16</f>
        <v>256.738085836922</v>
      </c>
      <c r="J144" s="42">
        <f>'NO'!O16</f>
        <v>1.75004987349512</v>
      </c>
      <c r="K144" s="42">
        <f>(E144/10)+(F144*6)+(I144/10)+(J144*6)</f>
        <v>36.1741078246629</v>
      </c>
      <c r="L144" s="42">
        <f>K144+(H144*0.5)</f>
        <v>45.7897664702405</v>
      </c>
      <c r="M144" s="42">
        <f>K144+H144</f>
        <v>55.4054251158181</v>
      </c>
      <c r="N144" s="178">
        <f>(E144:E144*#REF!)+(F144:F144*#REF!)+(G144:G144*#REF!)+(H144:H144*#REF!)+(I144:I144*#REF!)+(J144:J144*#REF!)</f>
      </c>
      <c r="O144" s="179">
        <v>0</v>
      </c>
      <c r="P144" s="180"/>
    </row>
    <row r="145" ht="13.75" customHeight="1">
      <c r="A145" s="168">
        <f>IF(B145:B145&lt;&gt;0,A144+1,A144)</f>
      </c>
      <c r="B145" t="s" s="32">
        <f>'NO'!A17</f>
        <v>454</v>
      </c>
      <c r="C145" t="s" s="32">
        <v>97</v>
      </c>
      <c r="D145" s="163">
        <f>'NO'!C17</f>
        <v>12</v>
      </c>
      <c r="E145" s="42">
        <f>'NO'!J17</f>
        <v>0</v>
      </c>
      <c r="F145" s="42">
        <f>'NO'!K17</f>
        <v>0</v>
      </c>
      <c r="G145" s="42">
        <f>'NO'!L17</f>
        <v>13.90832366</v>
      </c>
      <c r="H145" s="42">
        <f>'NO'!M17</f>
        <v>8.831785524100001</v>
      </c>
      <c r="I145" s="42">
        <f>'NO'!N17</f>
        <v>105.628154868236</v>
      </c>
      <c r="J145" s="42">
        <f>'NO'!O17</f>
        <v>0.710067335930301</v>
      </c>
      <c r="K145" s="42">
        <f>(E145/10)+(F145*6)+(I145/10)+(J145*6)</f>
        <v>14.8232195024054</v>
      </c>
      <c r="L145" s="42">
        <f>K145+(H145*0.5)</f>
        <v>19.2391122644554</v>
      </c>
      <c r="M145" s="42">
        <f>K145+H145</f>
        <v>23.6550050265054</v>
      </c>
      <c r="N145" s="178">
        <f>(E145:E145*#REF!)+(F145:F145*#REF!)+(G145:G145*#REF!)+(H145:H145*#REF!)+(I145:I145*#REF!)+(J145:J145*#REF!)</f>
      </c>
      <c r="O145" s="179">
        <v>0</v>
      </c>
      <c r="P145" s="180"/>
    </row>
    <row r="146" ht="13.75" customHeight="1">
      <c r="A146" s="168">
        <f>IF(B146:B146&lt;&gt;0,A145+1,A145)</f>
      </c>
      <c r="B146" t="s" s="32">
        <f>'NO'!A18</f>
        <v>455</v>
      </c>
      <c r="C146" t="s" s="32">
        <v>97</v>
      </c>
      <c r="D146" s="163">
        <f>'NO'!C18</f>
        <v>12</v>
      </c>
      <c r="E146" s="42">
        <f>'NO'!J18</f>
        <v>0</v>
      </c>
      <c r="F146" s="42">
        <f>'NO'!K18</f>
        <v>0</v>
      </c>
      <c r="G146" s="42">
        <f>'NO'!L18</f>
        <v>5.563329464</v>
      </c>
      <c r="H146" s="42">
        <f>'NO'!M18</f>
        <v>3.3379976784</v>
      </c>
      <c r="I146" s="42">
        <f>'NO'!N18</f>
        <v>37.0766420335467</v>
      </c>
      <c r="J146" s="42">
        <f>'NO'!O18</f>
        <v>0.225920671609963</v>
      </c>
      <c r="K146" s="42">
        <f>(E146/10)+(F146*6)+(I146/10)+(J146*6)</f>
        <v>5.06318823301445</v>
      </c>
      <c r="L146" s="42">
        <f>K146+(H146*0.5)</f>
        <v>6.73218707221445</v>
      </c>
      <c r="M146" s="42">
        <f>K146+H146</f>
        <v>8.40118591141445</v>
      </c>
      <c r="N146" s="178">
        <f>(E146:E146*#REF!)+(F146:F146*#REF!)+(G146:G146*#REF!)+(H146:H146*#REF!)+(I146:I146*#REF!)+(J146:J146*#REF!)</f>
      </c>
      <c r="O146" s="179">
        <v>0</v>
      </c>
      <c r="P146" s="180"/>
    </row>
    <row r="147" ht="13.75" customHeight="1">
      <c r="A147" s="168">
        <f>IF(B147:B147&lt;&gt;0,A146+1,A146)</f>
      </c>
      <c r="B147" t="s" s="32">
        <f>'NYG'!A13</f>
        <v>155</v>
      </c>
      <c r="C147" t="s" s="32">
        <v>156</v>
      </c>
      <c r="D147" s="163">
        <f>'NYG'!C13</f>
        <v>11</v>
      </c>
      <c r="E147" s="42">
        <f>'NYG'!J13</f>
        <v>0</v>
      </c>
      <c r="F147" s="42">
        <f>'NYG'!K13</f>
        <v>0</v>
      </c>
      <c r="G147" s="42">
        <f>'NYG'!L13</f>
        <v>133.58811984</v>
      </c>
      <c r="H147" s="42">
        <f>'NYG'!M13</f>
        <v>85.897161057120</v>
      </c>
      <c r="I147" s="42">
        <f>'NYG'!N13</f>
        <v>1100.342633141710</v>
      </c>
      <c r="J147" s="42">
        <f>'NYG'!O13</f>
        <v>5.87536581630701</v>
      </c>
      <c r="K147" s="42">
        <f>(E147/10)+(F147*6)+(I147/10)+(J147*6)</f>
        <v>145.286458212013</v>
      </c>
      <c r="L147" s="42">
        <f>K147+(H147*0.5)</f>
        <v>188.235038740573</v>
      </c>
      <c r="M147" s="42">
        <f>K147+H147</f>
        <v>231.183619269133</v>
      </c>
      <c r="N147" s="178">
        <f>(E147:E147*#REF!)+(F147:F147*#REF!)+(G147:G147*#REF!)+(H147:H147*#REF!)+(I147:I147*#REF!)+(J147:J147*#REF!)</f>
      </c>
      <c r="O147" s="179">
        <v>12.5826320819006</v>
      </c>
      <c r="P147" s="180"/>
    </row>
    <row r="148" ht="13.75" customHeight="1">
      <c r="A148" s="168">
        <f>IF(B148:B148&lt;&gt;0,A147+1,A147)</f>
      </c>
      <c r="B148" t="s" s="32">
        <f>'NYG'!A14</f>
        <v>277</v>
      </c>
      <c r="C148" t="s" s="32">
        <v>156</v>
      </c>
      <c r="D148" s="163">
        <f>'NYG'!C14</f>
        <v>11</v>
      </c>
      <c r="E148" s="42">
        <f>'NYG'!J14</f>
        <v>52.713238816</v>
      </c>
      <c r="F148" s="42">
        <f>'NYG'!K14</f>
        <v>0.0836951146269346</v>
      </c>
      <c r="G148" s="42">
        <f>'NYG'!L14</f>
        <v>98.27848464</v>
      </c>
      <c r="H148" s="42">
        <f>'NYG'!M14</f>
        <v>68.30354682479999</v>
      </c>
      <c r="I148" s="42">
        <f>'NYG'!N14</f>
        <v>661.393701144750</v>
      </c>
      <c r="J148" s="42">
        <f>'NYG'!O14</f>
        <v>3.21939484378757</v>
      </c>
      <c r="K148" s="42">
        <f>(E148/10)+(F148*6)+(I148/10)+(J148*6)</f>
        <v>91.229233746562</v>
      </c>
      <c r="L148" s="42">
        <f>K148+(H148*0.5)</f>
        <v>125.381007158962</v>
      </c>
      <c r="M148" s="42">
        <f>K148+H148</f>
        <v>159.532780571362</v>
      </c>
      <c r="N148" s="178">
        <f>(E148:E148*#REF!)+(F148:F148*#REF!)+(G148:G148*#REF!)+(H148:H148*#REF!)+(I148:I148*#REF!)+(J148:J148*#REF!)</f>
      </c>
      <c r="O148" s="179">
        <v>0</v>
      </c>
      <c r="P148" s="180"/>
    </row>
    <row r="149" ht="13.75" customHeight="1">
      <c r="A149" s="168">
        <f>IF(B149:B149&lt;&gt;0,A148+1,A148)</f>
      </c>
      <c r="B149" t="s" s="32">
        <f>'NYG'!A15</f>
        <v>309</v>
      </c>
      <c r="C149" t="s" s="32">
        <v>156</v>
      </c>
      <c r="D149" s="163">
        <f>'NYG'!C15</f>
        <v>11</v>
      </c>
      <c r="E149" s="42">
        <f>'NYG'!J15</f>
        <v>0</v>
      </c>
      <c r="F149" s="42">
        <f>'NYG'!K15</f>
        <v>0</v>
      </c>
      <c r="G149" s="42">
        <f>'NYG'!L15</f>
        <v>76.5042096</v>
      </c>
      <c r="H149" s="42">
        <f>'NYG'!M15</f>
        <v>45.7495173408</v>
      </c>
      <c r="I149" s="42">
        <f>'NYG'!N15</f>
        <v>590.168773696320</v>
      </c>
      <c r="J149" s="42">
        <f>'NYG'!O15</f>
        <v>2.973718627152</v>
      </c>
      <c r="K149" s="42">
        <f>(E149/10)+(F149*6)+(I149/10)+(J149*6)</f>
        <v>76.859189132544</v>
      </c>
      <c r="L149" s="42">
        <f>K149+(H149*0.5)</f>
        <v>99.733947802944</v>
      </c>
      <c r="M149" s="42">
        <f>K149+H149</f>
        <v>122.608706473344</v>
      </c>
      <c r="N149" s="178">
        <f>(E149:E149*#REF!)+(F149:F149*#REF!)+(G149:G149*#REF!)+(H149:H149*#REF!)+(I149:I149*#REF!)+(J149:J149*#REF!)</f>
      </c>
      <c r="O149" s="179">
        <v>0</v>
      </c>
      <c r="P149" s="180"/>
    </row>
    <row r="150" ht="13.75" customHeight="1">
      <c r="A150" s="168">
        <f>IF(B150:B150&lt;&gt;0,A149+1,A149)</f>
      </c>
      <c r="B150" t="s" s="32">
        <f>'NYG'!A16</f>
        <v>315</v>
      </c>
      <c r="C150" t="s" s="32">
        <v>156</v>
      </c>
      <c r="D150" s="163">
        <f>'NYG'!C16</f>
        <v>11</v>
      </c>
      <c r="E150" s="42">
        <f>'NYG'!J16</f>
        <v>0</v>
      </c>
      <c r="F150" s="42">
        <f>'NYG'!K16</f>
        <v>0</v>
      </c>
      <c r="G150" s="42">
        <f>'NYG'!L16</f>
        <v>67.08830688</v>
      </c>
      <c r="H150" s="42">
        <f>'NYG'!M16</f>
        <v>37.636540159680</v>
      </c>
      <c r="I150" s="42">
        <f>'NYG'!N16</f>
        <v>477.231329224742</v>
      </c>
      <c r="J150" s="42">
        <f>'NYG'!O16</f>
        <v>2.04980162747168</v>
      </c>
      <c r="K150" s="42">
        <f>(E150/10)+(F150*6)+(I150/10)+(J150*6)</f>
        <v>60.0219426873043</v>
      </c>
      <c r="L150" s="42">
        <f>K150+(H150*0.5)</f>
        <v>78.84021276714429</v>
      </c>
      <c r="M150" s="42">
        <f>K150+H150</f>
        <v>97.6584828469843</v>
      </c>
      <c r="N150" s="178">
        <f>(E150:E150*#REF!)+(F150:F150*#REF!)+(G150:G150*#REF!)+(H150:H150*#REF!)+(I150:I150*#REF!)+(J150:J150*#REF!)</f>
      </c>
      <c r="O150" s="179">
        <v>0</v>
      </c>
      <c r="P150" s="180"/>
    </row>
    <row r="151" ht="13.75" customHeight="1">
      <c r="A151" s="168">
        <f>IF(B151:B151&lt;&gt;0,A150+1,A150)</f>
      </c>
      <c r="B151" t="s" s="32">
        <f>'NYG'!A17</f>
        <v>458</v>
      </c>
      <c r="C151" t="s" s="32">
        <v>156</v>
      </c>
      <c r="D151" s="163">
        <f>'NYG'!C17</f>
        <v>11</v>
      </c>
      <c r="E151" s="42">
        <f>'NYG'!J17</f>
        <v>0</v>
      </c>
      <c r="F151" s="42">
        <f>'NYG'!K17</f>
        <v>0</v>
      </c>
      <c r="G151" s="42">
        <f>'NYG'!L17</f>
        <v>10.59289056</v>
      </c>
      <c r="H151" s="42">
        <f>'NYG'!M17</f>
        <v>6.355734336</v>
      </c>
      <c r="I151" s="42">
        <f>'NYG'!N17</f>
        <v>60.7266958446746</v>
      </c>
      <c r="J151" s="42">
        <f>'NYG'!O17</f>
        <v>0.296371996240831</v>
      </c>
      <c r="K151" s="42">
        <f>(E151/10)+(F151*6)+(I151/10)+(J151*6)</f>
        <v>7.85090156191245</v>
      </c>
      <c r="L151" s="42">
        <f>K151+(H151*0.5)</f>
        <v>11.0287687299125</v>
      </c>
      <c r="M151" s="42">
        <f>K151+H151</f>
        <v>14.2066358979125</v>
      </c>
      <c r="N151" s="178">
        <f>(E151:E151*#REF!)+(F151:F151*#REF!)+(G151:G151*#REF!)+(H151:H151*#REF!)+(I151:I151*#REF!)+(J151:J151*#REF!)</f>
      </c>
      <c r="O151" s="179">
        <v>0</v>
      </c>
      <c r="P151" s="180"/>
    </row>
    <row r="152" ht="13.75" customHeight="1">
      <c r="A152" s="168">
        <f>IF(B152:B152&lt;&gt;0,A151+1,A151)</f>
      </c>
      <c r="B152" s="163">
        <f>'NYG'!A18</f>
        <v>0</v>
      </c>
      <c r="C152" t="s" s="32">
        <v>156</v>
      </c>
      <c r="D152" s="163">
        <f>'NYG'!C18</f>
        <v>11</v>
      </c>
      <c r="E152" s="42">
        <f>'NYG'!J18</f>
        <v>0</v>
      </c>
      <c r="F152" s="42">
        <f>'NYG'!K18</f>
        <v>0</v>
      </c>
      <c r="G152" s="42">
        <f>'NYG'!L18</f>
        <v>0</v>
      </c>
      <c r="H152" s="42">
        <f>'NYG'!M18</f>
        <v>0</v>
      </c>
      <c r="I152" s="42">
        <f>'NYG'!N18</f>
        <v>0</v>
      </c>
      <c r="J152" s="42">
        <f>'NYG'!O18</f>
        <v>0</v>
      </c>
      <c r="K152" s="42">
        <f>(E152/10)+(F152*6)+(I152/10)+(J152*6)</f>
        <v>0</v>
      </c>
      <c r="L152" s="42">
        <f>K152+(H152*0.5)</f>
        <v>0</v>
      </c>
      <c r="M152" s="42">
        <f>K152+H152</f>
        <v>0</v>
      </c>
      <c r="N152" s="178">
        <f>(E152:E152*#REF!)+(F152:F152*#REF!)+(G152:G152*#REF!)+(H152:H152*#REF!)+(I152:I152*#REF!)+(J152:J152*#REF!)</f>
      </c>
      <c r="O152" s="179">
        <v>0</v>
      </c>
      <c r="P152" s="180"/>
    </row>
    <row r="153" ht="13.75" customHeight="1">
      <c r="A153" s="168">
        <f>IF(B153:B153&lt;&gt;0,A152+1,A152)</f>
      </c>
      <c r="B153" s="163">
        <f>'NYG'!A19</f>
        <v>0</v>
      </c>
      <c r="C153" t="s" s="32">
        <v>156</v>
      </c>
      <c r="D153" s="163">
        <f>'NYG'!C19</f>
        <v>11</v>
      </c>
      <c r="E153" s="42">
        <f>'NYG'!J19</f>
        <v>0</v>
      </c>
      <c r="F153" s="42">
        <f>'NYG'!K19</f>
        <v>0</v>
      </c>
      <c r="G153" s="42">
        <f>'NYG'!L19</f>
        <v>0</v>
      </c>
      <c r="H153" s="42">
        <f>'NYG'!M19</f>
        <v>0</v>
      </c>
      <c r="I153" s="42">
        <f>'NYG'!N19</f>
        <v>0</v>
      </c>
      <c r="J153" s="42">
        <f>'NYG'!O19</f>
        <v>0</v>
      </c>
      <c r="K153" s="42">
        <f>(E153/10)+(F153*6)+(I153/10)+(J153*6)</f>
        <v>0</v>
      </c>
      <c r="L153" s="42">
        <f>K153+(H153*0.5)</f>
        <v>0</v>
      </c>
      <c r="M153" s="42">
        <f>K153+H153</f>
        <v>0</v>
      </c>
      <c r="N153" s="178">
        <f>(E153:E153*#REF!)+(F153:F153*#REF!)+(G153:G153*#REF!)+(H153:H153*#REF!)+(I153:I153*#REF!)+(J153:J153*#REF!)</f>
      </c>
      <c r="O153" s="179">
        <v>0</v>
      </c>
      <c r="P153" s="180"/>
    </row>
    <row r="154" ht="13.75" customHeight="1">
      <c r="A154" s="168">
        <f>IF(B154:B154&lt;&gt;0,A153+1,A153)</f>
      </c>
      <c r="B154" t="s" s="32">
        <f>'NYJ'!A13</f>
        <v>91</v>
      </c>
      <c r="C154" t="s" s="32">
        <v>37</v>
      </c>
      <c r="D154" s="163">
        <f>'NYJ'!C13</f>
        <v>12</v>
      </c>
      <c r="E154" s="42">
        <f>'NYJ'!J13</f>
        <v>0</v>
      </c>
      <c r="F154" s="42">
        <f>'NYJ'!K13</f>
        <v>0</v>
      </c>
      <c r="G154" s="42">
        <f>'NYJ'!L13</f>
        <v>137.46276544</v>
      </c>
      <c r="H154" s="42">
        <f>'NYJ'!M13</f>
        <v>84.12721244927999</v>
      </c>
      <c r="I154" s="42">
        <f>'NYJ'!N13</f>
        <v>1052.564409957340</v>
      </c>
      <c r="J154" s="42">
        <f>'NYJ'!O13</f>
        <v>7.38305988773813</v>
      </c>
      <c r="K154" s="42">
        <f>(E154/10)+(F154*6)+(I154/10)+(J154*6)</f>
        <v>149.554800322163</v>
      </c>
      <c r="L154" s="42">
        <f>K154+(H154*0.5)</f>
        <v>191.618406546803</v>
      </c>
      <c r="M154" s="42">
        <f>K154+H154</f>
        <v>233.682012771443</v>
      </c>
      <c r="N154" s="178">
        <f>(E154:E154*#REF!)+(F154:F154*#REF!)+(G154:G154*#REF!)+(H154:H154*#REF!)+(I154:I154*#REF!)+(J154:J154*#REF!)</f>
      </c>
      <c r="O154" s="179">
        <v>0</v>
      </c>
      <c r="P154" s="180"/>
    </row>
    <row r="155" ht="13.75" customHeight="1">
      <c r="A155" s="168">
        <f>IF(B155:B155&lt;&gt;0,A154+1,A154)</f>
      </c>
      <c r="B155" t="s" s="32">
        <f>'NYJ'!A14</f>
        <v>220</v>
      </c>
      <c r="C155" t="s" s="32">
        <v>37</v>
      </c>
      <c r="D155" s="163">
        <f>'NYJ'!C14</f>
        <v>12</v>
      </c>
      <c r="E155" s="42">
        <f>'NYJ'!J14</f>
        <v>0</v>
      </c>
      <c r="F155" s="42">
        <f>'NYJ'!K14</f>
        <v>0</v>
      </c>
      <c r="G155" s="42">
        <f>'NYJ'!L14</f>
        <v>109.02219328</v>
      </c>
      <c r="H155" s="42">
        <f>'NYJ'!M14</f>
        <v>64.3230940352</v>
      </c>
      <c r="I155" s="42">
        <f>'NYJ'!N14</f>
        <v>896.903685141872</v>
      </c>
      <c r="J155" s="42">
        <f>'NYJ'!O14</f>
        <v>6.13608587325344</v>
      </c>
      <c r="K155" s="42">
        <f>(E155/10)+(F155*6)+(I155/10)+(J155*6)</f>
        <v>126.506883753708</v>
      </c>
      <c r="L155" s="42">
        <f>K155+(H155*0.5)</f>
        <v>158.668430771308</v>
      </c>
      <c r="M155" s="42">
        <f>K155+H155</f>
        <v>190.829977788908</v>
      </c>
      <c r="N155" s="178">
        <f>(E155:E155*#REF!)+(F155:F155*#REF!)+(G155:G155*#REF!)+(H155:H155*#REF!)+(I155:I155*#REF!)+(J155:J155*#REF!)</f>
      </c>
      <c r="O155" s="179">
        <v>0</v>
      </c>
      <c r="P155" s="180"/>
    </row>
    <row r="156" ht="13.75" customHeight="1">
      <c r="A156" s="168">
        <f>IF(B156:B156&lt;&gt;0,A155+1,A155)</f>
      </c>
      <c r="B156" t="s" s="32">
        <f>'NYJ'!A15</f>
        <v>311</v>
      </c>
      <c r="C156" t="s" s="32">
        <v>37</v>
      </c>
      <c r="D156" s="163">
        <f>'NYJ'!C15</f>
        <v>12</v>
      </c>
      <c r="E156" s="42">
        <f>'NYJ'!J15</f>
        <v>24.960496904</v>
      </c>
      <c r="F156" s="42">
        <f>'NYJ'!K15</f>
        <v>0.0307518645937842</v>
      </c>
      <c r="G156" s="42">
        <f>'NYJ'!L15</f>
        <v>72.28645424</v>
      </c>
      <c r="H156" s="42">
        <f>'NYJ'!M15</f>
        <v>45.829611988160</v>
      </c>
      <c r="I156" s="42">
        <f>'NYJ'!N15</f>
        <v>548.611080233318</v>
      </c>
      <c r="J156" s="42">
        <f>'NYJ'!O15</f>
        <v>3.76749784419243</v>
      </c>
      <c r="K156" s="42">
        <f>(E156/10)+(F156*6)+(I156/10)+(J156*6)</f>
        <v>80.1466559664491</v>
      </c>
      <c r="L156" s="42">
        <f>K156+(H156*0.5)</f>
        <v>103.061461960529</v>
      </c>
      <c r="M156" s="42">
        <f>K156+H156</f>
        <v>125.976267954609</v>
      </c>
      <c r="N156" s="178">
        <f>(E156:E156*#REF!)+(F156:F156*#REF!)+(G156:G156*#REF!)+(H156:H156*#REF!)+(I156:I156*#REF!)+(J156:J156*#REF!)</f>
      </c>
      <c r="O156" s="179">
        <v>0</v>
      </c>
      <c r="P156" s="180"/>
    </row>
    <row r="157" ht="13.75" customHeight="1">
      <c r="A157" s="168">
        <f>IF(B157:B157&lt;&gt;0,A156+1,A156)</f>
      </c>
      <c r="B157" t="s" s="32">
        <f>'NYJ'!A16</f>
        <v>350</v>
      </c>
      <c r="C157" t="s" s="32">
        <v>37</v>
      </c>
      <c r="D157" s="163">
        <f>'NYJ'!C16</f>
        <v>12</v>
      </c>
      <c r="E157" s="42">
        <f>'NYJ'!J16</f>
        <v>0</v>
      </c>
      <c r="F157" s="42">
        <f>'NYJ'!K16</f>
        <v>0</v>
      </c>
      <c r="G157" s="42">
        <f>'NYJ'!L16</f>
        <v>30.21810792</v>
      </c>
      <c r="H157" s="42">
        <f>'NYJ'!M16</f>
        <v>18.191300967840</v>
      </c>
      <c r="I157" s="42">
        <f>'NYJ'!N16</f>
        <v>235.772036358101</v>
      </c>
      <c r="J157" s="42">
        <f>'NYJ'!O16</f>
        <v>1.63125059897384</v>
      </c>
      <c r="K157" s="42">
        <f>(E157/10)+(F157*6)+(I157/10)+(J157*6)</f>
        <v>33.3647072296531</v>
      </c>
      <c r="L157" s="42">
        <f>K157+(H157*0.5)</f>
        <v>42.4603577135731</v>
      </c>
      <c r="M157" s="42">
        <f>K157+H157</f>
        <v>51.5560081974931</v>
      </c>
      <c r="N157" s="178">
        <f>(E157:E157*#REF!)+(F157:F157*#REF!)+(G157:G157*#REF!)+(H157:H157*#REF!)+(I157:I157*#REF!)+(J157:J157*#REF!)</f>
      </c>
      <c r="O157" s="179">
        <v>0</v>
      </c>
      <c r="P157" s="180"/>
    </row>
    <row r="158" ht="13.75" customHeight="1">
      <c r="A158" s="168">
        <f>IF(B158:B158&lt;&gt;0,A157+1,A157)</f>
      </c>
      <c r="B158" t="s" s="32">
        <f>'NYJ'!A17</f>
        <v>461</v>
      </c>
      <c r="C158" t="s" s="32">
        <v>37</v>
      </c>
      <c r="D158" s="163">
        <f>'NYJ'!C17</f>
        <v>12</v>
      </c>
      <c r="E158" s="42">
        <f>'NYJ'!J17</f>
        <v>0</v>
      </c>
      <c r="F158" s="42">
        <f>'NYJ'!K17</f>
        <v>0</v>
      </c>
      <c r="G158" s="42">
        <f>'NYJ'!L17</f>
        <v>13.62777416</v>
      </c>
      <c r="H158" s="42">
        <f>'NYJ'!M17</f>
        <v>8.176664496000001</v>
      </c>
      <c r="I158" s="42">
        <f>'NYJ'!N17</f>
        <v>93.0994173400456</v>
      </c>
      <c r="J158" s="42">
        <f>'NYJ'!O17</f>
        <v>0.668306454740252</v>
      </c>
      <c r="K158" s="42">
        <f>(E158/10)+(F158*6)+(I158/10)+(J158*6)</f>
        <v>13.3197804624461</v>
      </c>
      <c r="L158" s="42">
        <f>K158+(H158*0.5)</f>
        <v>17.4081127104461</v>
      </c>
      <c r="M158" s="42">
        <f>K158+H158</f>
        <v>21.4964449584461</v>
      </c>
      <c r="N158" s="178">
        <f>(E158:E158*#REF!)+(F158:F158*#REF!)+(G158:G158*#REF!)+(H158:H158*#REF!)+(I158:I158*#REF!)+(J158:J158*#REF!)</f>
      </c>
      <c r="O158" s="179">
        <v>0</v>
      </c>
      <c r="P158" s="180"/>
    </row>
    <row r="159" ht="13.75" customHeight="1">
      <c r="A159" s="168">
        <f>IF(B159:B159&lt;&gt;0,A158+1,A158)</f>
      </c>
      <c r="B159" t="s" s="32">
        <f>'NYJ'!A18</f>
        <v>462</v>
      </c>
      <c r="C159" t="s" s="32">
        <v>37</v>
      </c>
      <c r="D159" s="163">
        <f>'NYJ'!C18</f>
        <v>12</v>
      </c>
      <c r="E159" s="42">
        <f>'NYJ'!J18</f>
        <v>0</v>
      </c>
      <c r="F159" s="42">
        <f>'NYJ'!K18</f>
        <v>0</v>
      </c>
      <c r="G159" s="42">
        <f>'NYJ'!L18</f>
        <v>20.7379172</v>
      </c>
      <c r="H159" s="42">
        <f>'NYJ'!M18</f>
        <v>12.6086536576</v>
      </c>
      <c r="I159" s="42">
        <f>'NYJ'!N18</f>
        <v>146.107099491036</v>
      </c>
      <c r="J159" s="42">
        <f>'NYJ'!O18</f>
        <v>1.11899315518758</v>
      </c>
      <c r="K159" s="42">
        <f>(E159/10)+(F159*6)+(I159/10)+(J159*6)</f>
        <v>21.3246688802291</v>
      </c>
      <c r="L159" s="42">
        <f>K159+(H159*0.5)</f>
        <v>27.6289957090291</v>
      </c>
      <c r="M159" s="42">
        <f>K159+H159</f>
        <v>33.9333225378291</v>
      </c>
      <c r="N159" s="178">
        <f>(E159:E159*#REF!)+(F159:F159*#REF!)+(G159:G159*#REF!)+(H159:H159*#REF!)+(I159:I159*#REF!)+(J159:J159*#REF!)</f>
      </c>
      <c r="O159" s="179">
        <v>0</v>
      </c>
      <c r="P159" s="180"/>
    </row>
    <row r="160" ht="13.75" customHeight="1">
      <c r="A160" s="168">
        <f>IF(B160:B160&lt;&gt;0,A159+1,A159)</f>
      </c>
      <c r="B160" s="163">
        <f>'NYJ'!A19</f>
        <v>0</v>
      </c>
      <c r="C160" t="s" s="32">
        <v>37</v>
      </c>
      <c r="D160" s="163">
        <f>'NYJ'!C19</f>
        <v>12</v>
      </c>
      <c r="E160" s="42">
        <f>'NYJ'!J19</f>
        <v>0</v>
      </c>
      <c r="F160" s="42">
        <f>'NYJ'!K19</f>
        <v>0</v>
      </c>
      <c r="G160" s="42">
        <f>'NYJ'!L19</f>
        <v>0</v>
      </c>
      <c r="H160" s="42">
        <f>'NYJ'!M19</f>
        <v>0</v>
      </c>
      <c r="I160" s="42">
        <f>'NYJ'!N19</f>
        <v>0</v>
      </c>
      <c r="J160" s="42">
        <f>'NYJ'!O19</f>
        <v>0</v>
      </c>
      <c r="K160" s="42">
        <f>(E160/10)+(F160*6)+(I160/10)+(J160*6)</f>
        <v>0</v>
      </c>
      <c r="L160" s="42">
        <f>K160+(H160*0.5)</f>
        <v>0</v>
      </c>
      <c r="M160" s="42">
        <f>K160+H160</f>
        <v>0</v>
      </c>
      <c r="N160" s="178">
        <f>(E160:E160*#REF!)+(F160:F160*#REF!)+(G160:G160*#REF!)+(H160:H160*#REF!)+(I160:I160*#REF!)+(J160:J160*#REF!)</f>
      </c>
      <c r="O160" s="179">
        <v>0</v>
      </c>
      <c r="P160" s="180"/>
    </row>
    <row r="161" ht="13.75" customHeight="1">
      <c r="A161" s="168">
        <f>IF(B161:B161&lt;&gt;0,A160+1,A160)</f>
      </c>
      <c r="B161" t="s" s="32">
        <f>'PHI'!A13</f>
        <v>62</v>
      </c>
      <c r="C161" t="s" s="32">
        <v>19</v>
      </c>
      <c r="D161" s="163">
        <f>'PHI'!C13</f>
        <v>5</v>
      </c>
      <c r="E161" s="42">
        <f>'PHI'!J13</f>
        <v>0</v>
      </c>
      <c r="F161" s="42">
        <f>'PHI'!K13</f>
        <v>0</v>
      </c>
      <c r="G161" s="42">
        <f>'PHI'!L13</f>
        <v>142.80892416</v>
      </c>
      <c r="H161" s="42">
        <f>'PHI'!M13</f>
        <v>90.112431144960</v>
      </c>
      <c r="I161" s="42">
        <f>'PHI'!N13</f>
        <v>1286.805516750030</v>
      </c>
      <c r="J161" s="42">
        <f>'PHI'!O13</f>
        <v>8.20023123419136</v>
      </c>
      <c r="K161" s="42">
        <f>(E161/10)+(F161*6)+(I161/10)+(J161*6)</f>
        <v>177.881939080151</v>
      </c>
      <c r="L161" s="42">
        <f>K161+(H161*0.5)</f>
        <v>222.938154652631</v>
      </c>
      <c r="M161" s="42">
        <f>K161+H161</f>
        <v>267.994370225111</v>
      </c>
      <c r="N161" s="178">
        <f>(E161:E161*#REF!)+(F161:F161*#REF!)+(G161:G161*#REF!)+(H161:H161*#REF!)+(I161:I161*#REF!)+(J161:J161*#REF!)</f>
      </c>
      <c r="O161" s="179">
        <v>13.4388516516967</v>
      </c>
      <c r="P161" s="180"/>
    </row>
    <row r="162" ht="13.75" customHeight="1">
      <c r="A162" s="168">
        <f>IF(B162:B162&lt;&gt;0,A161+1,A161)</f>
      </c>
      <c r="B162" t="s" s="32">
        <f>'PHI'!A14</f>
        <v>129</v>
      </c>
      <c r="C162" t="s" s="32">
        <v>19</v>
      </c>
      <c r="D162" s="163">
        <f>'PHI'!C14</f>
        <v>5</v>
      </c>
      <c r="E162" s="42">
        <f>'PHI'!J14</f>
        <v>24.242214528</v>
      </c>
      <c r="F162" s="42">
        <f>'PHI'!K14</f>
        <v>0.0144296605577689</v>
      </c>
      <c r="G162" s="42">
        <f>'PHI'!L14</f>
        <v>128.86274016</v>
      </c>
      <c r="H162" s="42">
        <f>'PHI'!M14</f>
        <v>84.01850658431999</v>
      </c>
      <c r="I162" s="42">
        <f>'PHI'!N14</f>
        <v>1135.930209020010</v>
      </c>
      <c r="J162" s="42">
        <f>'PHI'!O14</f>
        <v>7.08456518513908</v>
      </c>
      <c r="K162" s="42">
        <f>(E162/10)+(F162*6)+(I162/10)+(J162*6)</f>
        <v>158.611211428982</v>
      </c>
      <c r="L162" s="42">
        <f>K162+(H162*0.5)</f>
        <v>200.620464721142</v>
      </c>
      <c r="M162" s="42">
        <f>K162+H162</f>
        <v>242.629718013302</v>
      </c>
      <c r="N162" s="178">
        <f>(E162:E162*#REF!)+(F162:F162*#REF!)+(G162:G162*#REF!)+(H162:H162*#REF!)+(I162:I162*#REF!)+(J162:J162*#REF!)</f>
      </c>
      <c r="O162" s="179">
        <v>4.32342280441261</v>
      </c>
      <c r="P162" s="180"/>
    </row>
    <row r="163" ht="13.75" customHeight="1">
      <c r="A163" s="168">
        <f>IF(B163:B163&lt;&gt;0,A162+1,A162)</f>
      </c>
      <c r="B163" t="s" s="32">
        <f>'PHI'!A15</f>
        <v>327</v>
      </c>
      <c r="C163" t="s" s="32">
        <v>19</v>
      </c>
      <c r="D163" s="163">
        <f>'PHI'!C15</f>
        <v>5</v>
      </c>
      <c r="E163" s="42">
        <f>'PHI'!J15</f>
        <v>0</v>
      </c>
      <c r="F163" s="42">
        <f>'PHI'!K15</f>
        <v>0</v>
      </c>
      <c r="G163" s="42">
        <f>'PHI'!L15</f>
        <v>39.60716256</v>
      </c>
      <c r="H163" s="42">
        <f>'PHI'!M15</f>
        <v>23.249404422720</v>
      </c>
      <c r="I163" s="42">
        <f>'PHI'!N15</f>
        <v>271.553043657370</v>
      </c>
      <c r="J163" s="42">
        <f>'PHI'!O15</f>
        <v>1.65070771401312</v>
      </c>
      <c r="K163" s="42">
        <f>(E163/10)+(F163*6)+(I163/10)+(J163*6)</f>
        <v>37.0595506498157</v>
      </c>
      <c r="L163" s="42">
        <f>K163+(H163*0.5)</f>
        <v>48.6842528611757</v>
      </c>
      <c r="M163" s="42">
        <f>K163+H163</f>
        <v>60.3089550725357</v>
      </c>
      <c r="N163" s="178">
        <f>(E163:E163*#REF!)+(F163:F163*#REF!)+(G163:G163*#REF!)+(H163:H163*#REF!)+(I163:I163*#REF!)+(J163:J163*#REF!)</f>
      </c>
      <c r="O163" s="179">
        <v>0</v>
      </c>
      <c r="P163" s="180"/>
    </row>
    <row r="164" ht="13.75" customHeight="1">
      <c r="A164" s="168">
        <f>IF(B164:B164&lt;&gt;0,A163+1,A163)</f>
      </c>
      <c r="B164" t="s" s="32">
        <f>'PHI'!A16</f>
        <v>464</v>
      </c>
      <c r="C164" t="s" s="32">
        <v>19</v>
      </c>
      <c r="D164" s="163">
        <f>'PHI'!C16</f>
        <v>5</v>
      </c>
      <c r="E164" s="42">
        <f>'PHI'!J16</f>
        <v>0</v>
      </c>
      <c r="F164" s="42">
        <f>'PHI'!K16</f>
        <v>0</v>
      </c>
      <c r="G164" s="42">
        <f>'PHI'!L16</f>
        <v>21.75604704</v>
      </c>
      <c r="H164" s="42">
        <f>'PHI'!M16</f>
        <v>12.640263330240</v>
      </c>
      <c r="I164" s="42">
        <f>'PHI'!N16</f>
        <v>152.947186295904</v>
      </c>
      <c r="J164" s="42">
        <f>'PHI'!O16</f>
        <v>0.692092913957648</v>
      </c>
      <c r="K164" s="42">
        <f>(E164/10)+(F164*6)+(I164/10)+(J164*6)</f>
        <v>19.4472761133363</v>
      </c>
      <c r="L164" s="42">
        <f>K164+(H164*0.5)</f>
        <v>25.7674077784563</v>
      </c>
      <c r="M164" s="42">
        <f>K164+H164</f>
        <v>32.0875394435763</v>
      </c>
      <c r="N164" s="178">
        <f>(E164:E164*#REF!)+(F164:F164*#REF!)+(G164:G164*#REF!)+(H164:H164*#REF!)+(I164:I164*#REF!)+(J164:J164*#REF!)</f>
      </c>
      <c r="O164" s="179">
        <v>0</v>
      </c>
      <c r="P164" s="180"/>
    </row>
    <row r="165" ht="13.75" customHeight="1">
      <c r="A165" s="168">
        <f>IF(B165:B165&lt;&gt;0,A164+1,A164)</f>
      </c>
      <c r="B165" t="s" s="32">
        <f>'PHI'!A17</f>
        <v>465</v>
      </c>
      <c r="C165" t="s" s="32">
        <v>19</v>
      </c>
      <c r="D165" s="163">
        <f>'PHI'!C17</f>
        <v>5</v>
      </c>
      <c r="E165" s="42">
        <f>'PHI'!J17</f>
        <v>0</v>
      </c>
      <c r="F165" s="42">
        <f>'PHI'!K17</f>
        <v>0</v>
      </c>
      <c r="G165" s="42">
        <f>'PHI'!L17</f>
        <v>8.3677104</v>
      </c>
      <c r="H165" s="42">
        <f>'PHI'!M17</f>
        <v>5.187980448</v>
      </c>
      <c r="I165" s="42">
        <f>'PHI'!N17</f>
        <v>58.033275066020</v>
      </c>
      <c r="J165" s="42">
        <f>'PHI'!O17</f>
        <v>0.363158631360</v>
      </c>
      <c r="K165" s="42">
        <f>(E165/10)+(F165*6)+(I165/10)+(J165*6)</f>
        <v>7.982279294762</v>
      </c>
      <c r="L165" s="42">
        <f>K165+(H165*0.5)</f>
        <v>10.576269518762</v>
      </c>
      <c r="M165" s="42">
        <f>K165+H165</f>
        <v>13.170259742762</v>
      </c>
      <c r="N165" s="178">
        <f>(E165:E165*#REF!)+(F165:F165*#REF!)+(G165:G165*#REF!)+(H165:H165*#REF!)+(I165:I165*#REF!)+(J165:J165*#REF!)</f>
      </c>
      <c r="O165" s="179">
        <v>0</v>
      </c>
      <c r="P165" s="180"/>
    </row>
    <row r="166" ht="13.75" customHeight="1">
      <c r="A166" s="168">
        <f>IF(B166:B166&lt;&gt;0,A165+1,A165)</f>
      </c>
      <c r="B166" s="163">
        <f>'PHI'!A18</f>
        <v>0</v>
      </c>
      <c r="C166" t="s" s="32">
        <v>19</v>
      </c>
      <c r="D166" s="163">
        <f>'PHI'!C18</f>
        <v>5</v>
      </c>
      <c r="E166" s="42">
        <f>'PHI'!J18</f>
        <v>0</v>
      </c>
      <c r="F166" s="42">
        <f>'PHI'!K18</f>
        <v>0</v>
      </c>
      <c r="G166" s="42">
        <f>'PHI'!L18</f>
        <v>0</v>
      </c>
      <c r="H166" s="42">
        <f>'PHI'!M18</f>
        <v>0</v>
      </c>
      <c r="I166" s="42">
        <f>'PHI'!N18</f>
        <v>0</v>
      </c>
      <c r="J166" s="42">
        <f>'PHI'!O18</f>
        <v>0</v>
      </c>
      <c r="K166" s="42">
        <f>(E166/10)+(F166*6)+(I166/10)+(J166*6)</f>
        <v>0</v>
      </c>
      <c r="L166" s="42">
        <f>K166+(H166*0.5)</f>
        <v>0</v>
      </c>
      <c r="M166" s="42">
        <f>K166+H166</f>
        <v>0</v>
      </c>
      <c r="N166" s="178">
        <f>(E166:E166*#REF!)+(F166:F166*#REF!)+(G166:G166*#REF!)+(H166:H166*#REF!)+(I166:I166*#REF!)+(J166:J166*#REF!)</f>
      </c>
      <c r="O166" s="179">
        <v>0</v>
      </c>
      <c r="P166" s="180"/>
    </row>
    <row r="167" ht="13.75" customHeight="1">
      <c r="A167" s="168">
        <f>IF(B167:B167&lt;&gt;0,A166+1,A166)</f>
      </c>
      <c r="B167" t="s" s="32">
        <f>'PIT'!A13</f>
        <v>147</v>
      </c>
      <c r="C167" t="s" s="32">
        <v>125</v>
      </c>
      <c r="D167" s="163">
        <f>'PIT'!C13</f>
        <v>9</v>
      </c>
      <c r="E167" s="42">
        <f>'PIT'!J13</f>
        <v>0</v>
      </c>
      <c r="F167" s="42">
        <f>'PIT'!K13</f>
        <v>0</v>
      </c>
      <c r="G167" s="42">
        <f>'PIT'!L13</f>
        <v>129.371025</v>
      </c>
      <c r="H167" s="42">
        <f>'PIT'!M13</f>
        <v>77.36387295</v>
      </c>
      <c r="I167" s="42">
        <f>'PIT'!N13</f>
        <v>1124.870712693</v>
      </c>
      <c r="J167" s="42">
        <f>'PIT'!O13</f>
        <v>6.32109906521679</v>
      </c>
      <c r="K167" s="42">
        <f>(E167/10)+(F167*6)+(I167/10)+(J167*6)</f>
        <v>150.413665660601</v>
      </c>
      <c r="L167" s="42">
        <f>K167+(H167*0.5)</f>
        <v>189.095602135601</v>
      </c>
      <c r="M167" s="42">
        <f>K167+H167</f>
        <v>227.777538610601</v>
      </c>
      <c r="N167" s="178">
        <f>(E167:E167*#REF!)+(F167:F167*#REF!)+(G167:G167*#REF!)+(H167:H167*#REF!)+(I167:I167*#REF!)+(J167:J167*#REF!)</f>
      </c>
      <c r="O167" s="179">
        <v>22.1358229173221</v>
      </c>
      <c r="P167" s="180"/>
    </row>
    <row r="168" ht="13.75" customHeight="1">
      <c r="A168" s="168">
        <f>IF(B168:B168&lt;&gt;0,A167+1,A167)</f>
      </c>
      <c r="B168" t="s" s="32">
        <f>'PIT'!A14</f>
        <v>305</v>
      </c>
      <c r="C168" t="s" s="32">
        <v>125</v>
      </c>
      <c r="D168" s="163">
        <f>'PIT'!C14</f>
        <v>9</v>
      </c>
      <c r="E168" s="42">
        <f>'PIT'!J14</f>
        <v>0</v>
      </c>
      <c r="F168" s="42">
        <f>'PIT'!K14</f>
        <v>0</v>
      </c>
      <c r="G168" s="42">
        <f>'PIT'!L14</f>
        <v>77.07210000000001</v>
      </c>
      <c r="H168" s="42">
        <f>'PIT'!M14</f>
        <v>47.013981</v>
      </c>
      <c r="I168" s="42">
        <f>'PIT'!N14</f>
        <v>574.51084782</v>
      </c>
      <c r="J168" s="42">
        <f>'PIT'!O14</f>
        <v>3.337992651</v>
      </c>
      <c r="K168" s="42">
        <f>(E168/10)+(F168*6)+(I168/10)+(J168*6)</f>
        <v>77.479040688</v>
      </c>
      <c r="L168" s="42">
        <f>K168+(H168*0.5)</f>
        <v>100.986031188</v>
      </c>
      <c r="M168" s="42">
        <f>K168+H168</f>
        <v>124.493021688</v>
      </c>
      <c r="N168" s="178">
        <f>(E168:E168*#REF!)+(F168:F168*#REF!)+(G168:G168*#REF!)+(H168:H168*#REF!)+(I168:I168*#REF!)+(J168:J168*#REF!)</f>
      </c>
      <c r="O168" s="179">
        <v>17.2140016447078</v>
      </c>
      <c r="P168" s="180"/>
    </row>
    <row r="169" ht="13.75" customHeight="1">
      <c r="A169" s="168">
        <f>IF(B169:B169&lt;&gt;0,A168+1,A168)</f>
      </c>
      <c r="B169" t="s" s="32">
        <f>'PIT'!A15</f>
        <v>313</v>
      </c>
      <c r="C169" t="s" s="32">
        <v>125</v>
      </c>
      <c r="D169" s="163">
        <f>'PIT'!C15</f>
        <v>9</v>
      </c>
      <c r="E169" s="42">
        <f>'PIT'!J15</f>
        <v>0</v>
      </c>
      <c r="F169" s="42">
        <f>'PIT'!K15</f>
        <v>0</v>
      </c>
      <c r="G169" s="42">
        <f>'PIT'!L15</f>
        <v>80.92570499999999</v>
      </c>
      <c r="H169" s="42">
        <f>'PIT'!M15</f>
        <v>43.86173211</v>
      </c>
      <c r="I169" s="42">
        <f>'PIT'!N15</f>
        <v>593.0106181272</v>
      </c>
      <c r="J169" s="42">
        <f>'PIT'!O15</f>
        <v>3.245768176140</v>
      </c>
      <c r="K169" s="42">
        <f>(E169/10)+(F169*6)+(I169/10)+(J169*6)</f>
        <v>78.775670869560</v>
      </c>
      <c r="L169" s="42">
        <f>K169+(H169*0.5)</f>
        <v>100.706536924560</v>
      </c>
      <c r="M169" s="42">
        <f>K169+H169</f>
        <v>122.637402979560</v>
      </c>
      <c r="N169" s="178">
        <f>(E169:E169*#REF!)+(F169:F169*#REF!)+(G169:G169*#REF!)+(H169:H169*#REF!)+(I169:I169*#REF!)+(J169:J169*#REF!)</f>
      </c>
      <c r="O169" s="179">
        <v>17.1368513725522</v>
      </c>
      <c r="P169" s="180"/>
    </row>
    <row r="170" ht="13.75" customHeight="1">
      <c r="A170" s="168">
        <f>IF(B170:B170&lt;&gt;0,A169+1,A169)</f>
      </c>
      <c r="B170" t="s" s="32">
        <f>'PIT'!A16</f>
        <v>344</v>
      </c>
      <c r="C170" t="s" s="32">
        <v>125</v>
      </c>
      <c r="D170" s="163">
        <f>'PIT'!C16</f>
        <v>9</v>
      </c>
      <c r="E170" s="42">
        <f>'PIT'!J16</f>
        <v>0</v>
      </c>
      <c r="F170" s="42">
        <f>'PIT'!K16</f>
        <v>0</v>
      </c>
      <c r="G170" s="42">
        <f>'PIT'!L16</f>
        <v>48.44532</v>
      </c>
      <c r="H170" s="42">
        <f>'PIT'!M16</f>
        <v>29.3094186</v>
      </c>
      <c r="I170" s="42">
        <f>'PIT'!N16</f>
        <v>328.26548832</v>
      </c>
      <c r="J170" s="42">
        <f>'PIT'!O16</f>
        <v>1.81587377255616</v>
      </c>
      <c r="K170" s="42">
        <f>(E170/10)+(F170*6)+(I170/10)+(J170*6)</f>
        <v>43.721791467337</v>
      </c>
      <c r="L170" s="42">
        <f>K170+(H170*0.5)</f>
        <v>58.376500767337</v>
      </c>
      <c r="M170" s="42">
        <f>K170+H170</f>
        <v>73.031210067337</v>
      </c>
      <c r="N170" s="178">
        <f>(E170:E170*#REF!)+(F170:F170*#REF!)+(G170:G170*#REF!)+(H170:H170*#REF!)+(I170:I170*#REF!)+(J170:J170*#REF!)</f>
      </c>
      <c r="O170" s="179">
        <v>0</v>
      </c>
      <c r="P170" s="180"/>
    </row>
    <row r="171" ht="13.75" customHeight="1">
      <c r="A171" s="168">
        <f>IF(B171:B171&lt;&gt;0,A170+1,A170)</f>
      </c>
      <c r="B171" t="s" s="32">
        <f>'PIT'!A17</f>
        <v>468</v>
      </c>
      <c r="C171" t="s" s="32">
        <v>125</v>
      </c>
      <c r="D171" s="163">
        <f>'PIT'!C17</f>
        <v>9</v>
      </c>
      <c r="E171" s="42">
        <f>'PIT'!J17</f>
        <v>0</v>
      </c>
      <c r="F171" s="42">
        <f>'PIT'!K17</f>
        <v>0</v>
      </c>
      <c r="G171" s="42">
        <f>'PIT'!L17</f>
        <v>7.156695</v>
      </c>
      <c r="H171" s="42">
        <f>'PIT'!M17</f>
        <v>4.06500276</v>
      </c>
      <c r="I171" s="42">
        <f>'PIT'!N17</f>
        <v>50.0401839756</v>
      </c>
      <c r="J171" s="42">
        <f>'PIT'!O17</f>
        <v>0.2439001656</v>
      </c>
      <c r="K171" s="42">
        <f>(E171/10)+(F171*6)+(I171/10)+(J171*6)</f>
        <v>6.467419391160</v>
      </c>
      <c r="L171" s="42">
        <f>K171+(H171*0.5)</f>
        <v>8.499920771159999</v>
      </c>
      <c r="M171" s="42">
        <f>K171+H171</f>
        <v>10.532422151160</v>
      </c>
      <c r="N171" s="178">
        <f>(E171:E171*#REF!)+(F171:F171*#REF!)+(G171:G171*#REF!)+(H171:H171*#REF!)+(I171:I171*#REF!)+(J171:J171*#REF!)</f>
      </c>
      <c r="O171" s="179">
        <v>0</v>
      </c>
      <c r="P171" s="180"/>
    </row>
    <row r="172" ht="13.75" customHeight="1">
      <c r="A172" s="168">
        <f>IF(B172:B172&lt;&gt;0,A171+1,A171)</f>
      </c>
      <c r="B172" s="163">
        <f>'PIT'!A18</f>
        <v>0</v>
      </c>
      <c r="C172" t="s" s="32">
        <v>125</v>
      </c>
      <c r="D172" s="163">
        <f>'PIT'!C18</f>
        <v>9</v>
      </c>
      <c r="E172" s="42">
        <f>'PIT'!J18</f>
        <v>0</v>
      </c>
      <c r="F172" s="42">
        <f>'PIT'!K18</f>
        <v>0</v>
      </c>
      <c r="G172" s="42">
        <f>'PIT'!L18</f>
        <v>0</v>
      </c>
      <c r="H172" s="42">
        <f>'PIT'!M18</f>
        <v>0</v>
      </c>
      <c r="I172" s="42">
        <f>'PIT'!N18</f>
        <v>0</v>
      </c>
      <c r="J172" s="42">
        <f>'PIT'!O18</f>
        <v>0</v>
      </c>
      <c r="K172" s="42">
        <f>(E172/10)+(F172*6)+(I172/10)+(J172*6)</f>
        <v>0</v>
      </c>
      <c r="L172" s="42">
        <f>K172+(H172*0.5)</f>
        <v>0</v>
      </c>
      <c r="M172" s="42">
        <f>K172+H172</f>
        <v>0</v>
      </c>
      <c r="N172" s="178">
        <f>(E172:E172*#REF!)+(F172:F172*#REF!)+(G172:G172*#REF!)+(H172:H172*#REF!)+(I172:I172*#REF!)+(J172:J172*#REF!)</f>
      </c>
      <c r="O172" s="179">
        <v>0</v>
      </c>
      <c r="P172" s="180"/>
    </row>
    <row r="173" ht="13.75" customHeight="1">
      <c r="A173" s="168">
        <f>IF(B173:B173&lt;&gt;0,A172+1,A172)</f>
      </c>
      <c r="B173" t="s" s="32">
        <f>'SEA'!A13</f>
        <v>105</v>
      </c>
      <c r="C173" t="s" s="32">
        <v>106</v>
      </c>
      <c r="D173" s="163">
        <f>'SEA'!C13</f>
        <v>10</v>
      </c>
      <c r="E173" s="42">
        <f>'SEA'!J13</f>
        <v>0</v>
      </c>
      <c r="F173" s="42">
        <f>'SEA'!K13</f>
        <v>0</v>
      </c>
      <c r="G173" s="42">
        <f>'SEA'!L13</f>
        <v>123.64275546</v>
      </c>
      <c r="H173" s="42">
        <f>'SEA'!M13</f>
        <v>73.443796743240</v>
      </c>
      <c r="I173" s="42">
        <f>'SEA'!N13</f>
        <v>1102.391389116030</v>
      </c>
      <c r="J173" s="42">
        <f>'SEA'!O13</f>
        <v>8.29914903198612</v>
      </c>
      <c r="K173" s="42">
        <f>(E173/10)+(F173*6)+(I173/10)+(J173*6)</f>
        <v>160.034033103520</v>
      </c>
      <c r="L173" s="42">
        <f>K173+(H173*0.5)</f>
        <v>196.755931475140</v>
      </c>
      <c r="M173" s="42">
        <f>K173+H173</f>
        <v>233.477829846760</v>
      </c>
      <c r="N173" s="178">
        <f>(E173:E173*#REF!)+(F173:F173*#REF!)+(G173:G173*#REF!)+(H173:H173*#REF!)+(I173:I173*#REF!)+(J173:J173*#REF!)</f>
      </c>
      <c r="O173" s="179">
        <v>31.7278767329787</v>
      </c>
      <c r="P173" s="180"/>
    </row>
    <row r="174" ht="13.75" customHeight="1">
      <c r="A174" s="168">
        <f>IF(B174:B174&lt;&gt;0,A173+1,A173)</f>
      </c>
      <c r="B174" t="s" s="32">
        <f>'SEA'!A14</f>
        <v>249</v>
      </c>
      <c r="C174" t="s" s="32">
        <v>106</v>
      </c>
      <c r="D174" s="163">
        <f>'SEA'!C14</f>
        <v>10</v>
      </c>
      <c r="E174" s="42">
        <f>'SEA'!J14</f>
        <v>0</v>
      </c>
      <c r="F174" s="42">
        <f>'SEA'!K14</f>
        <v>0</v>
      </c>
      <c r="G174" s="42">
        <f>'SEA'!L14</f>
        <v>118.9988961</v>
      </c>
      <c r="H174" s="42">
        <f>'SEA'!M14</f>
        <v>77.58728025720001</v>
      </c>
      <c r="I174" s="42">
        <f>'SEA'!N14</f>
        <v>890.725419858530</v>
      </c>
      <c r="J174" s="42">
        <f>'SEA'!O14</f>
        <v>5.7414587390328</v>
      </c>
      <c r="K174" s="42">
        <f>(E174/10)+(F174*6)+(I174/10)+(J174*6)</f>
        <v>123.521294420050</v>
      </c>
      <c r="L174" s="42">
        <f>K174+(H174*0.5)</f>
        <v>162.314934548650</v>
      </c>
      <c r="M174" s="42">
        <f>K174+H174</f>
        <v>201.108574677250</v>
      </c>
      <c r="N174" s="178">
        <f>(E174:E174*#REF!)+(F174:F174*#REF!)+(G174:G174*#REF!)+(H174:H174*#REF!)+(I174:I174*#REF!)+(J174:J174*#REF!)</f>
      </c>
      <c r="O174" s="179">
        <v>21.416504209580</v>
      </c>
      <c r="P174" s="180"/>
    </row>
    <row r="175" ht="13.75" customHeight="1">
      <c r="A175" s="168">
        <f>IF(B175:B175&lt;&gt;0,A174+1,A174)</f>
      </c>
      <c r="B175" t="s" s="32">
        <f>'SEA'!A15</f>
        <v>232</v>
      </c>
      <c r="C175" t="s" s="32">
        <v>106</v>
      </c>
      <c r="D175" s="163">
        <f>'SEA'!C15</f>
        <v>10</v>
      </c>
      <c r="E175" s="42">
        <f>'SEA'!J15</f>
        <v>0</v>
      </c>
      <c r="F175" s="42">
        <f>'SEA'!K15</f>
        <v>0</v>
      </c>
      <c r="G175" s="42">
        <f>'SEA'!L15</f>
        <v>120.15986094</v>
      </c>
      <c r="H175" s="42">
        <f>'SEA'!M15</f>
        <v>79.786147664160</v>
      </c>
      <c r="I175" s="42">
        <f>'SEA'!N15</f>
        <v>899.633660998450</v>
      </c>
      <c r="J175" s="42">
        <f>'SEA'!O15</f>
        <v>5.66481648415536</v>
      </c>
      <c r="K175" s="42">
        <f>(E175/10)+(F175*6)+(I175/10)+(J175*6)</f>
        <v>123.952265004777</v>
      </c>
      <c r="L175" s="42">
        <f>K175+(H175*0.5)</f>
        <v>163.845338836857</v>
      </c>
      <c r="M175" s="42">
        <f>K175+H175</f>
        <v>203.738412668937</v>
      </c>
      <c r="N175" s="178">
        <f>(E175:E175*#REF!)+(F175:F175*#REF!)+(G175:G175*#REF!)+(H175:H175*#REF!)+(I175:I175*#REF!)+(J175:J175*#REF!)</f>
      </c>
      <c r="O175" s="179">
        <v>0</v>
      </c>
      <c r="P175" s="180"/>
    </row>
    <row r="176" ht="13.75" customHeight="1">
      <c r="A176" s="168">
        <f>IF(B176:B176&lt;&gt;0,A175+1,A175)</f>
      </c>
      <c r="B176" t="s" s="32">
        <f>'SEA'!A16</f>
        <v>352</v>
      </c>
      <c r="C176" t="s" s="32">
        <v>106</v>
      </c>
      <c r="D176" s="163">
        <f>'SEA'!C16</f>
        <v>10</v>
      </c>
      <c r="E176" s="42">
        <f>'SEA'!J16</f>
        <v>0</v>
      </c>
      <c r="F176" s="42">
        <f>'SEA'!K16</f>
        <v>0</v>
      </c>
      <c r="G176" s="42">
        <f>'SEA'!L16</f>
        <v>26.1217089</v>
      </c>
      <c r="H176" s="42">
        <f>'SEA'!M16</f>
        <v>17.1880844562</v>
      </c>
      <c r="I176" s="42">
        <f>'SEA'!N16</f>
        <v>187.345511481380</v>
      </c>
      <c r="J176" s="42">
        <f>'SEA'!O16</f>
        <v>1.1687897430216</v>
      </c>
      <c r="K176" s="42">
        <f>(E176/10)+(F176*6)+(I176/10)+(J176*6)</f>
        <v>25.7472896062676</v>
      </c>
      <c r="L176" s="42">
        <f>K176+(H176*0.5)</f>
        <v>34.3413318343676</v>
      </c>
      <c r="M176" s="42">
        <f>K176+H176</f>
        <v>42.9353740624676</v>
      </c>
      <c r="N176" s="178">
        <f>(E176:E176*#REF!)+(F176:F176*#REF!)+(G176:G176*#REF!)+(H176:H176*#REF!)+(I176:I176*#REF!)+(J176:J176*#REF!)</f>
      </c>
      <c r="O176" s="179">
        <v>0</v>
      </c>
      <c r="P176" s="180"/>
    </row>
    <row r="177" ht="13.75" customHeight="1">
      <c r="A177" s="168">
        <f>IF(B177:B177&lt;&gt;0,A176+1,A176)</f>
      </c>
      <c r="B177" t="s" s="32">
        <f>'SEA'!A17</f>
        <v>475</v>
      </c>
      <c r="C177" t="s" s="32">
        <v>106</v>
      </c>
      <c r="D177" s="163">
        <f>'SEA'!C17</f>
        <v>10</v>
      </c>
      <c r="E177" s="42">
        <f>'SEA'!J17</f>
        <v>0</v>
      </c>
      <c r="F177" s="42">
        <f>'SEA'!K17</f>
        <v>0</v>
      </c>
      <c r="G177" s="42">
        <f>'SEA'!L17</f>
        <v>11.6096484</v>
      </c>
      <c r="H177" s="42">
        <f>'SEA'!M17</f>
        <v>7.9990477476</v>
      </c>
      <c r="I177" s="42">
        <f>'SEA'!N17</f>
        <v>78.4227036081913</v>
      </c>
      <c r="J177" s="42">
        <f>'SEA'!O17</f>
        <v>0.464583289066089</v>
      </c>
      <c r="K177" s="42">
        <f>(E177/10)+(F177*6)+(I177/10)+(J177*6)</f>
        <v>10.6297700952157</v>
      </c>
      <c r="L177" s="42">
        <f>K177+(H177*0.5)</f>
        <v>14.6292939690157</v>
      </c>
      <c r="M177" s="42">
        <f>K177+H177</f>
        <v>18.6288178428157</v>
      </c>
      <c r="N177" s="178">
        <f>(E177:E177*#REF!)+(F177:F177*#REF!)+(G177:G177*#REF!)+(H177:H177*#REF!)+(I177:I177*#REF!)+(J177:J177*#REF!)</f>
      </c>
      <c r="O177" s="179">
        <v>0</v>
      </c>
      <c r="P177" s="180"/>
    </row>
    <row r="178" ht="13.75" customHeight="1">
      <c r="A178" s="168">
        <f>IF(B178:B178&lt;&gt;0,A177+1,A177)</f>
      </c>
      <c r="B178" t="s" s="32">
        <f>'SF'!A13</f>
        <v>85</v>
      </c>
      <c r="C178" t="s" s="32">
        <v>21</v>
      </c>
      <c r="D178" s="163">
        <f>'SF'!C13</f>
        <v>9</v>
      </c>
      <c r="E178" s="42">
        <f>'SF'!J13</f>
        <v>0</v>
      </c>
      <c r="F178" s="42">
        <f>'SF'!K13</f>
        <v>0</v>
      </c>
      <c r="G178" s="42">
        <f>'SF'!L13</f>
        <v>115.02733536</v>
      </c>
      <c r="H178" s="42">
        <f>'SF'!M13</f>
        <v>78.2185880448</v>
      </c>
      <c r="I178" s="42">
        <f>'SF'!N13</f>
        <v>1184.229422998270</v>
      </c>
      <c r="J178" s="42">
        <f>'SF'!O13</f>
        <v>7.9000773925248</v>
      </c>
      <c r="K178" s="42">
        <f>(E178/10)+(F178*6)+(I178/10)+(J178*6)</f>
        <v>165.823406654976</v>
      </c>
      <c r="L178" s="42">
        <f>K178+(H178*0.5)</f>
        <v>204.932700677376</v>
      </c>
      <c r="M178" s="42">
        <f>K178+H178</f>
        <v>244.041994699776</v>
      </c>
      <c r="N178" s="178">
        <f>(E178:E178*#REF!)+(F178:F178*#REF!)+(G178:G178*#REF!)+(H178:H178*#REF!)+(I178:I178*#REF!)+(J178:J178*#REF!)</f>
      </c>
      <c r="O178" s="179">
        <v>15.9645606397894</v>
      </c>
      <c r="P178" s="180"/>
    </row>
    <row r="179" ht="13.75" customHeight="1">
      <c r="A179" s="168">
        <f>IF(B179:B179&lt;&gt;0,A178+1,A178)</f>
      </c>
      <c r="B179" t="s" s="32">
        <f>'SF'!A14</f>
        <v>76</v>
      </c>
      <c r="C179" t="s" s="32">
        <v>21</v>
      </c>
      <c r="D179" s="163">
        <f>'SF'!C14</f>
        <v>9</v>
      </c>
      <c r="E179" s="42">
        <f>'SF'!J14</f>
        <v>231.3100226136</v>
      </c>
      <c r="F179" s="42">
        <f>'SF'!K14</f>
        <v>2.1651484176</v>
      </c>
      <c r="G179" s="42">
        <f>'SF'!L14</f>
        <v>106.506792</v>
      </c>
      <c r="H179" s="42">
        <f>'SF'!M14</f>
        <v>71.466057432</v>
      </c>
      <c r="I179" s="42">
        <f>'SF'!N14</f>
        <v>998.380822325040</v>
      </c>
      <c r="J179" s="42">
        <f>'SF'!O14</f>
        <v>6.289013054016</v>
      </c>
      <c r="K179" s="42">
        <f>(E179/10)+(F179*6)+(I179/10)+(J179*6)</f>
        <v>173.694053323560</v>
      </c>
      <c r="L179" s="42">
        <f>K179+(H179*0.5)</f>
        <v>209.427082039560</v>
      </c>
      <c r="M179" s="42">
        <f>K179+H179</f>
        <v>245.160110755560</v>
      </c>
      <c r="N179" s="178">
        <f>(E179:E179*#REF!)+(F179:F179*#REF!)+(G179:G179*#REF!)+(H179:H179*#REF!)+(I179:I179*#REF!)+(J179:J179*#REF!)</f>
      </c>
      <c r="O179" s="179">
        <v>13.4579848160525</v>
      </c>
      <c r="P179" s="180"/>
    </row>
    <row r="180" ht="13.75" customHeight="1">
      <c r="A180" s="168">
        <f>IF(B180:B180&lt;&gt;0,A179+1,A179)</f>
      </c>
      <c r="B180" t="s" s="32">
        <f>'SF'!A15</f>
        <v>331</v>
      </c>
      <c r="C180" t="s" s="32">
        <v>21</v>
      </c>
      <c r="D180" s="163">
        <f>'SF'!C15</f>
        <v>9</v>
      </c>
      <c r="E180" s="42">
        <f>'SF'!J15</f>
        <v>0</v>
      </c>
      <c r="F180" s="42">
        <f>'SF'!K15</f>
        <v>0</v>
      </c>
      <c r="G180" s="42">
        <f>'SF'!L15</f>
        <v>42.6027168</v>
      </c>
      <c r="H180" s="42">
        <f>'SF'!M15</f>
        <v>27.5213550528</v>
      </c>
      <c r="I180" s="42">
        <f>'SF'!N15</f>
        <v>363.886663362550</v>
      </c>
      <c r="J180" s="42">
        <f>'SF'!O15</f>
        <v>2.3943578895936</v>
      </c>
      <c r="K180" s="42">
        <f>(E180/10)+(F180*6)+(I180/10)+(J180*6)</f>
        <v>50.7548136738166</v>
      </c>
      <c r="L180" s="42">
        <f>K180+(H180*0.5)</f>
        <v>64.5154912002166</v>
      </c>
      <c r="M180" s="42">
        <f>K180+H180</f>
        <v>78.2761687266166</v>
      </c>
      <c r="N180" s="178">
        <f>(E180:E180*#REF!)+(F180:F180*#REF!)+(G180:G180*#REF!)+(H180:H180*#REF!)+(I180:I180*#REF!)+(J180:J180*#REF!)</f>
      </c>
      <c r="O180" s="179">
        <v>0</v>
      </c>
      <c r="P180" s="180"/>
    </row>
    <row r="181" ht="13.75" customHeight="1">
      <c r="A181" s="168">
        <f>IF(B181:B181&lt;&gt;0,A180+1,A180)</f>
      </c>
      <c r="B181" t="s" s="32">
        <f>'SF'!A16</f>
        <v>343</v>
      </c>
      <c r="C181" t="s" s="32">
        <v>21</v>
      </c>
      <c r="D181" s="163">
        <f>'SF'!C16</f>
        <v>9</v>
      </c>
      <c r="E181" s="42">
        <f>'SF'!J16</f>
        <v>0</v>
      </c>
      <c r="F181" s="42">
        <f>'SF'!K16</f>
        <v>0</v>
      </c>
      <c r="G181" s="42">
        <f>'SF'!L16</f>
        <v>43.13525076</v>
      </c>
      <c r="H181" s="42">
        <f>'SF'!M16</f>
        <v>26.786990721960</v>
      </c>
      <c r="I181" s="42">
        <f>'SF'!N16</f>
        <v>345.016440498845</v>
      </c>
      <c r="J181" s="42">
        <f>'SF'!O16</f>
        <v>2.13359074700539</v>
      </c>
      <c r="K181" s="42">
        <f>(E181/10)+(F181*6)+(I181/10)+(J181*6)</f>
        <v>47.3031885319168</v>
      </c>
      <c r="L181" s="42">
        <f>K181+(H181*0.5)</f>
        <v>60.6966838928968</v>
      </c>
      <c r="M181" s="42">
        <f>K181+H181</f>
        <v>74.0901792538768</v>
      </c>
      <c r="N181" s="178">
        <f>(E181:E181*#REF!)+(F181:F181*#REF!)+(G181:G181*#REF!)+(H181:H181*#REF!)+(I181:I181*#REF!)+(J181:J181*#REF!)</f>
      </c>
      <c r="O181" s="179">
        <v>0</v>
      </c>
      <c r="P181" s="180"/>
    </row>
    <row r="182" ht="13.75" customHeight="1">
      <c r="A182" s="168">
        <f>IF(B182:B182&lt;&gt;0,A181+1,A181)</f>
      </c>
      <c r="B182" t="s" s="32">
        <f>'SF'!A17</f>
        <v>470</v>
      </c>
      <c r="C182" t="s" s="32">
        <v>21</v>
      </c>
      <c r="D182" s="163">
        <f>'SF'!C17</f>
        <v>9</v>
      </c>
      <c r="E182" s="42">
        <f>'SF'!J17</f>
        <v>0</v>
      </c>
      <c r="F182" s="42">
        <f>'SF'!K17</f>
        <v>0</v>
      </c>
      <c r="G182" s="42">
        <f>'SF'!L17</f>
        <v>7.9880094</v>
      </c>
      <c r="H182" s="42">
        <f>'SF'!M17</f>
        <v>5.1043380066</v>
      </c>
      <c r="I182" s="42">
        <f>'SF'!N17</f>
        <v>61.263782192909</v>
      </c>
      <c r="J182" s="42">
        <f>'SF'!O17</f>
        <v>0.395341942152403</v>
      </c>
      <c r="K182" s="42">
        <f>(E182/10)+(F182*6)+(I182/10)+(J182*6)</f>
        <v>8.498429872205319</v>
      </c>
      <c r="L182" s="42">
        <f>K182+(H182*0.5)</f>
        <v>11.0505988755053</v>
      </c>
      <c r="M182" s="42">
        <f>K182+H182</f>
        <v>13.6027678788053</v>
      </c>
      <c r="N182" s="178">
        <f>(E182:E182*#REF!)+(F182:F182*#REF!)+(G182:G182*#REF!)+(H182:H182*#REF!)+(I182:I182*#REF!)+(J182:J182*#REF!)</f>
      </c>
      <c r="O182" s="179">
        <v>0</v>
      </c>
      <c r="P182" s="180"/>
    </row>
    <row r="183" ht="13.75" customHeight="1">
      <c r="A183" s="168">
        <f>IF(B183:B183&lt;&gt;0,A182+1,A182)</f>
      </c>
      <c r="B183" t="s" s="32">
        <f>'SF'!A18</f>
        <v>471</v>
      </c>
      <c r="C183" t="s" s="32">
        <v>21</v>
      </c>
      <c r="D183" s="163">
        <f>'SF'!C18</f>
        <v>9</v>
      </c>
      <c r="E183" s="42">
        <f>'SF'!J18</f>
        <v>0</v>
      </c>
      <c r="F183" s="42">
        <f>'SF'!K18</f>
        <v>0</v>
      </c>
      <c r="G183" s="42">
        <f>'SF'!L18</f>
        <v>5.3253396</v>
      </c>
      <c r="H183" s="42">
        <f>'SF'!M18</f>
        <v>3.3389879292</v>
      </c>
      <c r="I183" s="42">
        <f>'SF'!N18</f>
        <v>54.2585538495</v>
      </c>
      <c r="J183" s="42">
        <f>'SF'!O18</f>
        <v>0.250424094690</v>
      </c>
      <c r="K183" s="42">
        <f>(E183/10)+(F183*6)+(I183/10)+(J183*6)</f>
        <v>6.928399953090</v>
      </c>
      <c r="L183" s="42">
        <f>K183+(H183*0.5)</f>
        <v>8.597893917690</v>
      </c>
      <c r="M183" s="42">
        <f>K183+H183</f>
        <v>10.267387882290</v>
      </c>
      <c r="N183" s="178">
        <f>(E183:E183*#REF!)+(F183:F183*#REF!)+(G183:G183*#REF!)+(H183:H183*#REF!)+(I183:I183*#REF!)+(J183:J183*#REF!)</f>
      </c>
      <c r="O183" s="179">
        <v>0</v>
      </c>
      <c r="P183" s="180"/>
    </row>
    <row r="184" ht="13.75" customHeight="1">
      <c r="A184" s="168">
        <f>IF(B184:B184&lt;&gt;0,A183+1,A183)</f>
      </c>
      <c r="B184" t="s" s="32">
        <f>'TB'!A13</f>
        <v>71</v>
      </c>
      <c r="C184" t="s" s="32">
        <v>72</v>
      </c>
      <c r="D184" s="163">
        <f>'TB'!C13</f>
        <v>11</v>
      </c>
      <c r="E184" s="42">
        <f>'TB'!J13</f>
        <v>0</v>
      </c>
      <c r="F184" s="42">
        <f>'TB'!K13</f>
        <v>0</v>
      </c>
      <c r="G184" s="42">
        <f>'TB'!L13</f>
        <v>132.25035516</v>
      </c>
      <c r="H184" s="42">
        <f>'TB'!M13</f>
        <v>77.234207413440</v>
      </c>
      <c r="I184" s="42">
        <f>'TB'!N13</f>
        <v>1153.879058756790</v>
      </c>
      <c r="J184" s="42">
        <f>'TB'!O13</f>
        <v>9.2681048896128</v>
      </c>
      <c r="K184" s="42">
        <f>(E184/10)+(F184*6)+(I184/10)+(J184*6)</f>
        <v>170.996535213356</v>
      </c>
      <c r="L184" s="42">
        <f>K184+(H184*0.5)</f>
        <v>209.613638920076</v>
      </c>
      <c r="M184" s="42">
        <f>K184+H184</f>
        <v>248.230742626796</v>
      </c>
      <c r="N184" s="178">
        <f>(E184:E184*#REF!)+(F184:F184*#REF!)+(G184:G184*#REF!)+(H184:H184*#REF!)+(I184:I184*#REF!)+(J184:J184*#REF!)</f>
      </c>
      <c r="O184" s="179">
        <v>23.5112132720622</v>
      </c>
      <c r="P184" s="180"/>
    </row>
    <row r="185" ht="13.75" customHeight="1">
      <c r="A185" s="168">
        <f>IF(B185:B185&lt;&gt;0,A184+1,A184)</f>
      </c>
      <c r="B185" t="s" s="32">
        <f>'TB'!A14</f>
        <v>192</v>
      </c>
      <c r="C185" t="s" s="32">
        <v>72</v>
      </c>
      <c r="D185" s="163">
        <f>'TB'!C14</f>
        <v>11</v>
      </c>
      <c r="E185" s="42">
        <f>'TB'!J14</f>
        <v>21.251872908</v>
      </c>
      <c r="F185" s="42">
        <f>'TB'!K14</f>
        <v>0.047935623565109</v>
      </c>
      <c r="G185" s="42">
        <f>'TB'!L14</f>
        <v>124.5406932</v>
      </c>
      <c r="H185" s="42">
        <f>'TB'!M14</f>
        <v>78.2115553296</v>
      </c>
      <c r="I185" s="42">
        <f>'TB'!N14</f>
        <v>954.1166738266541</v>
      </c>
      <c r="J185" s="42">
        <f>'TB'!O14</f>
        <v>5.06030681125535</v>
      </c>
      <c r="K185" s="42">
        <f>(E185/10)+(F185*6)+(I185/10)+(J185*6)</f>
        <v>128.186309282388</v>
      </c>
      <c r="L185" s="42">
        <f>K185+(H185*0.5)</f>
        <v>167.292086947188</v>
      </c>
      <c r="M185" s="42">
        <f>K185+H185</f>
        <v>206.397864611988</v>
      </c>
      <c r="N185" s="178">
        <f>(E185:E185*#REF!)+(F185:F185*#REF!)+(G185:G185*#REF!)+(H185:H185*#REF!)+(I185:I185*#REF!)+(J185:J185*#REF!)</f>
      </c>
      <c r="O185" s="179">
        <v>19.275373656319</v>
      </c>
      <c r="P185" s="180"/>
    </row>
    <row r="186" ht="13.75" customHeight="1">
      <c r="A186" s="168">
        <f>IF(B186:B186&lt;&gt;0,A185+1,A185)</f>
      </c>
      <c r="B186" t="s" s="32">
        <f>'TB'!A15</f>
        <v>345</v>
      </c>
      <c r="C186" t="s" s="32">
        <v>72</v>
      </c>
      <c r="D186" s="163">
        <f>'TB'!C15</f>
        <v>11</v>
      </c>
      <c r="E186" s="42">
        <f>'TB'!J15</f>
        <v>24.730223364</v>
      </c>
      <c r="F186" s="42">
        <f>'TB'!K15</f>
        <v>0.03294676305416</v>
      </c>
      <c r="G186" s="42">
        <f>'TB'!L15</f>
        <v>36.76915704</v>
      </c>
      <c r="H186" s="42">
        <f>'TB'!M15</f>
        <v>21.657033496560</v>
      </c>
      <c r="I186" s="42">
        <f>'TB'!N15</f>
        <v>256.852417269202</v>
      </c>
      <c r="J186" s="42">
        <f>'TB'!O15</f>
        <v>1.53506358649149</v>
      </c>
      <c r="K186" s="42">
        <f>(E186/10)+(F186*6)+(I186/10)+(J186*6)</f>
        <v>37.5663261605941</v>
      </c>
      <c r="L186" s="42">
        <f>K186+(H186*0.5)</f>
        <v>48.3948429088741</v>
      </c>
      <c r="M186" s="42">
        <f>K186+H186</f>
        <v>59.2233596571541</v>
      </c>
      <c r="N186" s="178">
        <f>(E186:E186*#REF!)+(F186:F186*#REF!)+(G186:G186*#REF!)+(H186:H186*#REF!)+(I186:I186*#REF!)+(J186:J186*#REF!)</f>
      </c>
      <c r="O186" s="179">
        <v>4.1742584762918</v>
      </c>
      <c r="P186" s="180"/>
    </row>
    <row r="187" ht="13.75" customHeight="1">
      <c r="A187" s="168">
        <f>IF(B187:B187&lt;&gt;0,A186+1,A186)</f>
      </c>
      <c r="B187" t="s" s="32">
        <f>'TB'!A16</f>
        <v>283</v>
      </c>
      <c r="C187" t="s" s="32">
        <v>72</v>
      </c>
      <c r="D187" s="163">
        <f>'TB'!C16</f>
        <v>11</v>
      </c>
      <c r="E187" s="42">
        <f>'TB'!J16</f>
        <v>0</v>
      </c>
      <c r="F187" s="42">
        <f>'TB'!K16</f>
        <v>0</v>
      </c>
      <c r="G187" s="42">
        <f>'TB'!L16</f>
        <v>81.84102695999999</v>
      </c>
      <c r="H187" s="42">
        <f>'TB'!M16</f>
        <v>49.9230264456</v>
      </c>
      <c r="I187" s="42">
        <f>'TB'!N16</f>
        <v>617.555438783221</v>
      </c>
      <c r="J187" s="42">
        <f>'TB'!O16</f>
        <v>3.73316319579923</v>
      </c>
      <c r="K187" s="42">
        <f>(E187/10)+(F187*6)+(I187/10)+(J187*6)</f>
        <v>84.1545230531175</v>
      </c>
      <c r="L187" s="42">
        <f>K187+(H187*0.5)</f>
        <v>109.116036275918</v>
      </c>
      <c r="M187" s="42">
        <f>K187+H187</f>
        <v>134.077549498718</v>
      </c>
      <c r="N187" s="178">
        <f>(E187:E187*#REF!)+(F187:F187*#REF!)+(G187:G187*#REF!)+(H187:H187*#REF!)+(I187:I187*#REF!)+(J187:J187*#REF!)</f>
      </c>
      <c r="O187" s="179">
        <v>0</v>
      </c>
      <c r="P187" s="180"/>
    </row>
    <row r="188" ht="13.75" customHeight="1">
      <c r="A188" s="168">
        <f>IF(B188:B188&lt;&gt;0,A187+1,A187)</f>
      </c>
      <c r="B188" t="s" s="32">
        <f>'TB'!A17</f>
        <v>479</v>
      </c>
      <c r="C188" t="s" s="32">
        <v>72</v>
      </c>
      <c r="D188" s="163">
        <f>'TB'!C17</f>
        <v>11</v>
      </c>
      <c r="E188" s="42">
        <f>'TB'!J17</f>
        <v>0</v>
      </c>
      <c r="F188" s="42">
        <f>'TB'!K17</f>
        <v>0</v>
      </c>
      <c r="G188" s="42">
        <f>'TB'!L17</f>
        <v>8.30271288</v>
      </c>
      <c r="H188" s="42">
        <f>'TB'!M17</f>
        <v>4.8155734704</v>
      </c>
      <c r="I188" s="42">
        <f>'TB'!N17</f>
        <v>48.0557962725782</v>
      </c>
      <c r="J188" s="42">
        <f>'TB'!O17</f>
        <v>0.3081967021056</v>
      </c>
      <c r="K188" s="42">
        <f>(E188/10)+(F188*6)+(I188/10)+(J188*6)</f>
        <v>6.65475983989142</v>
      </c>
      <c r="L188" s="42">
        <f>K188+(H188*0.5)</f>
        <v>9.062546575091419</v>
      </c>
      <c r="M188" s="42">
        <f>K188+H188</f>
        <v>11.4703333102914</v>
      </c>
      <c r="N188" s="178">
        <f>(E188:E188*#REF!)+(F188:F188*#REF!)+(G188:G188*#REF!)+(H188:H188*#REF!)+(I188:I188*#REF!)+(J188:J188*#REF!)</f>
      </c>
      <c r="O188" s="179">
        <v>0</v>
      </c>
      <c r="P188" s="180"/>
    </row>
    <row r="189" ht="13.75" customHeight="1">
      <c r="A189" s="168">
        <f>IF(B189:B189&lt;&gt;0,A188+1,A188)</f>
      </c>
      <c r="B189" s="163">
        <f>'TB'!A18</f>
        <v>0</v>
      </c>
      <c r="C189" t="s" s="32">
        <v>72</v>
      </c>
      <c r="D189" s="163">
        <f>'TB'!C18</f>
        <v>11</v>
      </c>
      <c r="E189" s="42">
        <f>'TB'!J18</f>
        <v>0</v>
      </c>
      <c r="F189" s="42">
        <f>'TB'!K18</f>
        <v>0</v>
      </c>
      <c r="G189" s="42">
        <f>'TB'!L18</f>
        <v>0</v>
      </c>
      <c r="H189" s="42">
        <f>'TB'!M18</f>
        <v>0</v>
      </c>
      <c r="I189" s="42">
        <f>'TB'!N18</f>
        <v>0</v>
      </c>
      <c r="J189" s="42">
        <f>'TB'!O18</f>
        <v>0</v>
      </c>
      <c r="K189" s="42">
        <f>(E189/10)+(F189*6)+(I189/10)+(J189*6)</f>
        <v>0</v>
      </c>
      <c r="L189" s="42">
        <f>K189+(H189*0.5)</f>
        <v>0</v>
      </c>
      <c r="M189" s="42">
        <f>K189+H189</f>
        <v>0</v>
      </c>
      <c r="N189" s="178">
        <f>(E189:E189*#REF!)+(F189:F189*#REF!)+(G189:G189*#REF!)+(H189:H189*#REF!)+(I189:I189*#REF!)+(J189:J189*#REF!)</f>
      </c>
      <c r="O189" s="179">
        <v>0</v>
      </c>
      <c r="P189" s="180"/>
    </row>
    <row r="190" ht="13.75" customHeight="1">
      <c r="A190" s="168">
        <f>IF(B190:B190&lt;&gt;0,A189+1,A189)</f>
      </c>
      <c r="B190" t="s" s="32">
        <f>'TEN'!A13</f>
        <v>196</v>
      </c>
      <c r="C190" t="s" s="32">
        <v>117</v>
      </c>
      <c r="D190" s="163">
        <f>'TEN'!C13</f>
        <v>5</v>
      </c>
      <c r="E190" s="42">
        <f>'TEN'!J13</f>
        <v>0</v>
      </c>
      <c r="F190" s="42">
        <f>'TEN'!K13</f>
        <v>0</v>
      </c>
      <c r="G190" s="42">
        <f>'TEN'!L13</f>
        <v>123.21316854</v>
      </c>
      <c r="H190" s="42">
        <f>'TEN'!M13</f>
        <v>71.956490427360</v>
      </c>
      <c r="I190" s="42">
        <f>'TEN'!N13</f>
        <v>978.608269812096</v>
      </c>
      <c r="J190" s="42">
        <f>'TEN'!O13</f>
        <v>6.05960691954616</v>
      </c>
      <c r="K190" s="42">
        <f>(E190/10)+(F190*6)+(I190/10)+(J190*6)</f>
        <v>134.218468498487</v>
      </c>
      <c r="L190" s="42">
        <f>K190+(H190*0.5)</f>
        <v>170.196713712167</v>
      </c>
      <c r="M190" s="42">
        <f>K190+H190</f>
        <v>206.174958925847</v>
      </c>
      <c r="N190" s="178">
        <f>(E190:E190*#REF!)+(F190:F190*#REF!)+(G190:G190*#REF!)+(H190:H190*#REF!)+(I190:I190*#REF!)+(J190:J190*#REF!)</f>
      </c>
      <c r="O190" s="179">
        <v>28.9486517152595</v>
      </c>
      <c r="P190" s="180"/>
    </row>
    <row r="191" ht="13.75" customHeight="1">
      <c r="A191" s="168">
        <f>IF(B191:B191&lt;&gt;0,A190+1,A190)</f>
      </c>
      <c r="B191" t="s" s="32">
        <f>'TEN'!A14</f>
        <v>176</v>
      </c>
      <c r="C191" t="s" s="32">
        <v>117</v>
      </c>
      <c r="D191" s="163">
        <f>'TEN'!C14</f>
        <v>5</v>
      </c>
      <c r="E191" s="42">
        <f>'TEN'!J14</f>
        <v>0</v>
      </c>
      <c r="F191" s="42">
        <f>'TEN'!K14</f>
        <v>0</v>
      </c>
      <c r="G191" s="42">
        <f>'TEN'!L14</f>
        <v>130.73322108</v>
      </c>
      <c r="H191" s="42">
        <f>'TEN'!M14</f>
        <v>73.34133702587999</v>
      </c>
      <c r="I191" s="42">
        <f>'TEN'!N14</f>
        <v>1039.980159026980</v>
      </c>
      <c r="J191" s="42">
        <f>'TEN'!O14</f>
        <v>7.04076835448448</v>
      </c>
      <c r="K191" s="42">
        <f>(E191/10)+(F191*6)+(I191/10)+(J191*6)</f>
        <v>146.242626029605</v>
      </c>
      <c r="L191" s="42">
        <f>K191+(H191*0.5)</f>
        <v>182.913294542545</v>
      </c>
      <c r="M191" s="42">
        <f>K191+H191</f>
        <v>219.583963055485</v>
      </c>
      <c r="N191" s="178">
        <f>(E191:E191*#REF!)+(F191:F191*#REF!)+(G191:G191*#REF!)+(H191:H191*#REF!)+(I191:I191*#REF!)+(J191:J191*#REF!)</f>
      </c>
      <c r="O191" s="179">
        <v>21.8474167213398</v>
      </c>
      <c r="P191" s="180"/>
    </row>
    <row r="192" ht="13.75" customHeight="1">
      <c r="A192" s="168">
        <f>IF(B192:B192&lt;&gt;0,A191+1,A191)</f>
      </c>
      <c r="B192" t="s" s="32">
        <f>'TEN'!A15</f>
        <v>317</v>
      </c>
      <c r="C192" t="s" s="32">
        <v>117</v>
      </c>
      <c r="D192" s="163">
        <f>'TEN'!C15</f>
        <v>5</v>
      </c>
      <c r="E192" s="42">
        <f>'TEN'!J15</f>
        <v>0</v>
      </c>
      <c r="F192" s="42">
        <f>'TEN'!K15</f>
        <v>0</v>
      </c>
      <c r="G192" s="42">
        <f>'TEN'!L15</f>
        <v>65.36661054</v>
      </c>
      <c r="H192" s="42">
        <f>'TEN'!M15</f>
        <v>40.8541315875</v>
      </c>
      <c r="I192" s="42">
        <f>'TEN'!N15</f>
        <v>466.554182729250</v>
      </c>
      <c r="J192" s="42">
        <f>'TEN'!O15</f>
        <v>2.41220132477847</v>
      </c>
      <c r="K192" s="42">
        <f>(E192/10)+(F192*6)+(I192/10)+(J192*6)</f>
        <v>61.1286262215958</v>
      </c>
      <c r="L192" s="42">
        <f>K192+(H192*0.5)</f>
        <v>81.5556920153458</v>
      </c>
      <c r="M192" s="42">
        <f>K192+H192</f>
        <v>101.982757809096</v>
      </c>
      <c r="N192" s="178">
        <f>(E192:E192*#REF!)+(F192:F192*#REF!)+(G192:G192*#REF!)+(H192:H192*#REF!)+(I192:I192*#REF!)+(J192:J192*#REF!)</f>
      </c>
      <c r="O192" s="179">
        <v>0</v>
      </c>
      <c r="P192" s="180"/>
    </row>
    <row r="193" ht="13.75" customHeight="1">
      <c r="A193" s="168">
        <f>IF(B193:B193&lt;&gt;0,A192+1,A192)</f>
      </c>
      <c r="B193" t="s" s="32">
        <f>'TEN'!A16</f>
        <v>353</v>
      </c>
      <c r="C193" t="s" s="32">
        <v>117</v>
      </c>
      <c r="D193" s="163">
        <f>'TEN'!C16</f>
        <v>5</v>
      </c>
      <c r="E193" s="42">
        <f>'TEN'!J16</f>
        <v>0</v>
      </c>
      <c r="F193" s="42">
        <f>'TEN'!K16</f>
        <v>0</v>
      </c>
      <c r="G193" s="42">
        <f>'TEN'!L16</f>
        <v>21.98169204</v>
      </c>
      <c r="H193" s="42">
        <f>'TEN'!M16</f>
        <v>12.8592898434</v>
      </c>
      <c r="I193" s="42">
        <f>'TEN'!N16</f>
        <v>175.500146920743</v>
      </c>
      <c r="J193" s="42">
        <f>'TEN'!O16</f>
        <v>0.793082619589498</v>
      </c>
      <c r="K193" s="42">
        <f>(E193/10)+(F193*6)+(I193/10)+(J193*6)</f>
        <v>22.3085104096113</v>
      </c>
      <c r="L193" s="42">
        <f>K193+(H193*0.5)</f>
        <v>28.7381553313113</v>
      </c>
      <c r="M193" s="42">
        <f>K193+H193</f>
        <v>35.1678002530113</v>
      </c>
      <c r="N193" s="178">
        <f>(E193:E193*#REF!)+(F193:F193*#REF!)+(G193:G193*#REF!)+(H193:H193*#REF!)+(I193:I193*#REF!)+(J193:J193*#REF!)</f>
      </c>
      <c r="O193" s="179">
        <v>0</v>
      </c>
      <c r="P193" s="180"/>
    </row>
    <row r="194" ht="13.75" customHeight="1">
      <c r="A194" s="168">
        <f>IF(B194:B194&lt;&gt;0,A193+1,A193)</f>
      </c>
      <c r="B194" t="s" s="32">
        <f>'TEN'!A17</f>
        <v>484</v>
      </c>
      <c r="C194" t="s" s="32">
        <v>117</v>
      </c>
      <c r="D194" s="163">
        <f>'TEN'!C17</f>
        <v>5</v>
      </c>
      <c r="E194" s="42">
        <f>'TEN'!J17</f>
        <v>0</v>
      </c>
      <c r="F194" s="42">
        <f>'TEN'!K17</f>
        <v>0</v>
      </c>
      <c r="G194" s="42">
        <f>'TEN'!L17</f>
        <v>15.61857066</v>
      </c>
      <c r="H194" s="42">
        <f>'TEN'!M17</f>
        <v>9.2930495427</v>
      </c>
      <c r="I194" s="42">
        <f>'TEN'!N17</f>
        <v>107.528969196213</v>
      </c>
      <c r="J194" s="42">
        <f>'TEN'!O17</f>
        <v>0.543662407644158</v>
      </c>
      <c r="K194" s="42">
        <f>(E194/10)+(F194*6)+(I194/10)+(J194*6)</f>
        <v>14.0148713654862</v>
      </c>
      <c r="L194" s="42">
        <f>K194+(H194*0.5)</f>
        <v>18.6613961368362</v>
      </c>
      <c r="M194" s="42">
        <f>K194+H194</f>
        <v>23.3079209081862</v>
      </c>
      <c r="N194" s="178">
        <f>(E194:E194*#REF!)+(F194:F194*#REF!)+(G194:G194*#REF!)+(H194:H194*#REF!)+(I194:I194*#REF!)+(J194:J194*#REF!)</f>
      </c>
      <c r="O194" s="179">
        <v>0</v>
      </c>
      <c r="P194" s="180"/>
    </row>
    <row r="195" ht="13.75" customHeight="1">
      <c r="A195" s="168">
        <f>IF(B195:B195&lt;&gt;0,A194+1,A194)</f>
      </c>
      <c r="B195" t="s" s="32">
        <f>'TEN'!A18</f>
        <v>485</v>
      </c>
      <c r="C195" t="s" s="32">
        <v>117</v>
      </c>
      <c r="D195" s="163">
        <f>'TEN'!C18</f>
        <v>5</v>
      </c>
      <c r="E195" s="42">
        <f>'TEN'!J18</f>
        <v>0</v>
      </c>
      <c r="F195" s="42">
        <f>'TEN'!K18</f>
        <v>0</v>
      </c>
      <c r="G195" s="42">
        <f>'TEN'!L18</f>
        <v>5.7846558</v>
      </c>
      <c r="H195" s="42">
        <f>'TEN'!M18</f>
        <v>3.5691326286</v>
      </c>
      <c r="I195" s="42">
        <f>'TEN'!N18</f>
        <v>44.423951259866</v>
      </c>
      <c r="J195" s="42">
        <f>'TEN'!O18</f>
        <v>0.230972311495543</v>
      </c>
      <c r="K195" s="42">
        <f>(E195/10)+(F195*6)+(I195/10)+(J195*6)</f>
        <v>5.82822899495986</v>
      </c>
      <c r="L195" s="42">
        <f>K195+(H195*0.5)</f>
        <v>7.61279530925986</v>
      </c>
      <c r="M195" s="42">
        <f>K195+H195</f>
        <v>9.39736162355986</v>
      </c>
      <c r="N195" s="178">
        <f>(E195:E195*#REF!)+(F195:F195*#REF!)+(G195:G195*#REF!)+(H195:H195*#REF!)+(I195:I195*#REF!)+(J195:J195*#REF!)</f>
      </c>
      <c r="O195" s="179">
        <v>0</v>
      </c>
      <c r="P195" s="180"/>
    </row>
    <row r="196" ht="13.75" customHeight="1">
      <c r="A196" s="168">
        <f>IF(B196:B196&lt;&gt;0,A195+1,A195)</f>
      </c>
      <c r="B196" t="s" s="32">
        <f>'TEN'!A19</f>
        <v>486</v>
      </c>
      <c r="C196" t="s" s="32">
        <v>117</v>
      </c>
      <c r="D196" s="163">
        <f>'TEN'!C19</f>
        <v>5</v>
      </c>
      <c r="E196" s="42">
        <f>'TEN'!J19</f>
        <v>0</v>
      </c>
      <c r="F196" s="42">
        <f>'TEN'!K19</f>
        <v>0</v>
      </c>
      <c r="G196" s="42">
        <f>'TEN'!L19</f>
        <v>5.7846558</v>
      </c>
      <c r="H196" s="42">
        <f>'TEN'!M19</f>
        <v>3.3493157082</v>
      </c>
      <c r="I196" s="42">
        <f>'TEN'!N19</f>
        <v>39.990829555908</v>
      </c>
      <c r="J196" s="42">
        <f>'TEN'!O19</f>
        <v>0.200958942492</v>
      </c>
      <c r="K196" s="42">
        <f>(E196/10)+(F196*6)+(I196/10)+(J196*6)</f>
        <v>5.2048366105428</v>
      </c>
      <c r="L196" s="42">
        <f>K196+(H196*0.5)</f>
        <v>6.8794944646428</v>
      </c>
      <c r="M196" s="42">
        <f>K196+H196</f>
        <v>8.554152318742799</v>
      </c>
      <c r="N196" s="178">
        <f>(E196:E196*#REF!)+(F196:F196*#REF!)+(G196:G196*#REF!)+(H196:H196*#REF!)+(I196:I196*#REF!)+(J196:J196*#REF!)</f>
      </c>
      <c r="O196" s="179">
        <v>0</v>
      </c>
      <c r="P196" s="180"/>
    </row>
    <row r="197" ht="13.75" customHeight="1">
      <c r="A197" s="168">
        <f>IF(B197:B197&lt;&gt;0,A196+1,A196)</f>
      </c>
      <c r="B197" t="s" s="32">
        <f>'WSH'!A13</f>
        <v>133</v>
      </c>
      <c r="C197" t="s" s="32">
        <v>69</v>
      </c>
      <c r="D197" s="163">
        <f>'WSH'!C13</f>
        <v>14</v>
      </c>
      <c r="E197" s="42">
        <f>'WSH'!J13</f>
        <v>0</v>
      </c>
      <c r="F197" s="42">
        <f>'WSH'!K13</f>
        <v>0</v>
      </c>
      <c r="G197" s="42">
        <f>'WSH'!L13</f>
        <v>139.3779912</v>
      </c>
      <c r="H197" s="42">
        <f>'WSH'!M13</f>
        <v>85.717464588</v>
      </c>
      <c r="I197" s="42">
        <f>'WSH'!N13</f>
        <v>1146.899676187440</v>
      </c>
      <c r="J197" s="42">
        <f>'WSH'!O13</f>
        <v>6.514527308688</v>
      </c>
      <c r="K197" s="42">
        <f>(E197/10)+(F197*6)+(I197/10)+(J197*6)</f>
        <v>153.777131470872</v>
      </c>
      <c r="L197" s="42">
        <f>K197+(H197*0.5)</f>
        <v>196.635863764872</v>
      </c>
      <c r="M197" s="42">
        <f>K197+H197</f>
        <v>239.494596058872</v>
      </c>
      <c r="N197" s="178">
        <f>(E197:E197*#REF!)+(F197:F197*#REF!)+(G197:G197*#REF!)+(H197:H197*#REF!)+(I197:I197*#REF!)+(J197:J197*#REF!)</f>
      </c>
      <c r="O197" s="179">
        <v>22.911193602737</v>
      </c>
      <c r="P197" s="180"/>
    </row>
    <row r="198" ht="13.75" customHeight="1">
      <c r="A198" s="168">
        <f>IF(B198:B198&lt;&gt;0,A197+1,A197)</f>
      </c>
      <c r="B198" t="s" s="32">
        <f>'WSH'!A14</f>
        <v>285</v>
      </c>
      <c r="C198" t="s" s="32">
        <v>69</v>
      </c>
      <c r="D198" s="163">
        <f>'WSH'!C14</f>
        <v>14</v>
      </c>
      <c r="E198" s="42">
        <f>'WSH'!J14</f>
        <v>29.9086592</v>
      </c>
      <c r="F198" s="42">
        <f>'WSH'!K14</f>
        <v>0.044541704375</v>
      </c>
      <c r="G198" s="42">
        <f>'WSH'!L14</f>
        <v>55.5245656</v>
      </c>
      <c r="H198" s="42">
        <f>'WSH'!M14</f>
        <v>34.2586569752</v>
      </c>
      <c r="I198" s="42">
        <f>'WSH'!N14</f>
        <v>390.548689517280</v>
      </c>
      <c r="J198" s="42">
        <f>'WSH'!O14</f>
        <v>2.055519418512</v>
      </c>
      <c r="K198" s="42">
        <f>(E198/10)+(F198*6)+(I198/10)+(J198*6)</f>
        <v>54.646101609050</v>
      </c>
      <c r="L198" s="42">
        <f>K198+(H198*0.5)</f>
        <v>71.775430096650</v>
      </c>
      <c r="M198" s="42">
        <f>K198+H198</f>
        <v>88.904758584250</v>
      </c>
      <c r="N198" s="178">
        <f>(E198:E198*#REF!)+(F198:F198*#REF!)+(G198:G198*#REF!)+(H198:H198*#REF!)+(I198:I198*#REF!)+(J198:J198*#REF!)</f>
      </c>
      <c r="O198" s="179">
        <v>14.7998760208629</v>
      </c>
      <c r="P198" s="180"/>
    </row>
    <row r="199" ht="13.75" customHeight="1">
      <c r="A199" s="168">
        <f>IF(B199:B199&lt;&gt;0,A198+1,A198)</f>
      </c>
      <c r="B199" t="s" s="32">
        <f>'WSH'!A15</f>
        <v>490</v>
      </c>
      <c r="C199" t="s" s="32">
        <v>69</v>
      </c>
      <c r="D199" s="163">
        <f>'WSH'!C15</f>
        <v>14</v>
      </c>
      <c r="E199" s="42">
        <f>'WSH'!J15</f>
        <v>0</v>
      </c>
      <c r="F199" s="42">
        <f>'WSH'!K15</f>
        <v>0</v>
      </c>
      <c r="G199" s="42">
        <f>'WSH'!L15</f>
        <v>11.8981212</v>
      </c>
      <c r="H199" s="42">
        <f>'WSH'!M15</f>
        <v>7.495816356</v>
      </c>
      <c r="I199" s="42">
        <f>'WSH'!N15</f>
        <v>75.25799621423999</v>
      </c>
      <c r="J199" s="42">
        <f>'WSH'!O15</f>
        <v>0.442253165004</v>
      </c>
      <c r="K199" s="42">
        <f>(E199/10)+(F199*6)+(I199/10)+(J199*6)</f>
        <v>10.179318611448</v>
      </c>
      <c r="L199" s="42">
        <f>K199+(H199*0.5)</f>
        <v>13.927226789448</v>
      </c>
      <c r="M199" s="42">
        <f>K199+H199</f>
        <v>17.675134967448</v>
      </c>
      <c r="N199" s="178">
        <f>(E199:E199*#REF!)+(F199:F199*#REF!)+(G199:G199*#REF!)+(H199:H199*#REF!)+(I199:I199*#REF!)+(J199:J199*#REF!)</f>
      </c>
      <c r="O199" s="179">
        <v>0</v>
      </c>
      <c r="P199" s="180"/>
    </row>
    <row r="200" ht="13.75" customHeight="1">
      <c r="A200" s="168">
        <f>IF(B200:B200&lt;&gt;0,A199+1,A199)</f>
      </c>
      <c r="B200" t="s" s="32">
        <f>'WSH'!A16</f>
        <v>325</v>
      </c>
      <c r="C200" t="s" s="32">
        <v>69</v>
      </c>
      <c r="D200" s="163">
        <f>'WSH'!C16</f>
        <v>14</v>
      </c>
      <c r="E200" s="42">
        <f>'WSH'!J16</f>
        <v>0</v>
      </c>
      <c r="F200" s="42">
        <f>'WSH'!K16</f>
        <v>0</v>
      </c>
      <c r="G200" s="42">
        <f>'WSH'!L16</f>
        <v>41.9267128</v>
      </c>
      <c r="H200" s="42">
        <f>'WSH'!M16</f>
        <v>24.9044674032</v>
      </c>
      <c r="I200" s="42">
        <f>'WSH'!N16</f>
        <v>261.994997081664</v>
      </c>
      <c r="J200" s="42">
        <f>'WSH'!O16</f>
        <v>1.8429305878368</v>
      </c>
      <c r="K200" s="42">
        <f>(E200/10)+(F200*6)+(I200/10)+(J200*6)</f>
        <v>37.2570832351872</v>
      </c>
      <c r="L200" s="42">
        <f>K200+(H200*0.5)</f>
        <v>49.7093169367872</v>
      </c>
      <c r="M200" s="42">
        <f>K200+H200</f>
        <v>62.1615506383872</v>
      </c>
      <c r="N200" s="178">
        <f>(E200:E200*#REF!)+(F200:F200*#REF!)+(G200:G200*#REF!)+(H200:H200*#REF!)+(I200:I200*#REF!)+(J200:J200*#REF!)</f>
      </c>
      <c r="O200" s="179">
        <v>0</v>
      </c>
      <c r="P200" s="180"/>
    </row>
    <row r="201" ht="13.75" customHeight="1">
      <c r="A201" s="168">
        <f>IF(B201:B201&lt;&gt;0,A200+1,A200)</f>
      </c>
      <c r="B201" t="s" s="32">
        <f>'WSH'!A17</f>
        <v>263</v>
      </c>
      <c r="C201" t="s" s="32">
        <v>69</v>
      </c>
      <c r="D201" s="163">
        <f>'WSH'!C17</f>
        <v>14</v>
      </c>
      <c r="E201" s="42">
        <f>'WSH'!J17</f>
        <v>0</v>
      </c>
      <c r="F201" s="42">
        <f>'WSH'!K17</f>
        <v>0</v>
      </c>
      <c r="G201" s="42">
        <f>'WSH'!L17</f>
        <v>75.9213448</v>
      </c>
      <c r="H201" s="42">
        <f>'WSH'!M17</f>
        <v>40.3142340888</v>
      </c>
      <c r="I201" s="42">
        <f>'WSH'!N17</f>
        <v>566.011846606752</v>
      </c>
      <c r="J201" s="42">
        <f>'WSH'!O17</f>
        <v>3.7492237702584</v>
      </c>
      <c r="K201" s="42">
        <f>(E201/10)+(F201*6)+(I201/10)+(J201*6)</f>
        <v>79.09652728222559</v>
      </c>
      <c r="L201" s="42">
        <f>K201+(H201*0.5)</f>
        <v>99.2536443266256</v>
      </c>
      <c r="M201" s="42">
        <f>K201+H201</f>
        <v>119.410761371026</v>
      </c>
      <c r="N201" s="178">
        <f>(E201:E201*#REF!)+(F201:F201*#REF!)+(G201:G201*#REF!)+(H201:H201*#REF!)+(I201:I201*#REF!)+(J201:J201*#REF!)</f>
      </c>
      <c r="O201" s="179">
        <v>0</v>
      </c>
      <c r="P201" s="180"/>
    </row>
    <row r="202" ht="13.75" customHeight="1">
      <c r="A202" s="168">
        <f>IF(B202:B202&lt;&gt;0,A201+1,A201)</f>
      </c>
      <c r="B202" t="s" s="32">
        <f>'WSH'!A18</f>
        <v>329</v>
      </c>
      <c r="C202" t="s" s="32">
        <v>69</v>
      </c>
      <c r="D202" s="163">
        <f>'WSH'!C18</f>
        <v>14</v>
      </c>
      <c r="E202" s="42">
        <f>'WSH'!J18</f>
        <v>0</v>
      </c>
      <c r="F202" s="42">
        <f>'WSH'!K18</f>
        <v>0</v>
      </c>
      <c r="G202" s="42">
        <f>'WSH'!L18</f>
        <v>28.32886</v>
      </c>
      <c r="H202" s="42">
        <f>'WSH'!M18</f>
        <v>16.5723831</v>
      </c>
      <c r="I202" s="42">
        <f>'WSH'!N18</f>
        <v>224.390067174</v>
      </c>
      <c r="J202" s="42">
        <f>'WSH'!O18</f>
        <v>1.325790648</v>
      </c>
      <c r="K202" s="42">
        <f>(E202/10)+(F202*6)+(I202/10)+(J202*6)</f>
        <v>30.3937506054</v>
      </c>
      <c r="L202" s="42">
        <f>K202+(H202*0.5)</f>
        <v>38.6799421554</v>
      </c>
      <c r="M202" s="42">
        <f>K202+H202</f>
        <v>46.9661337054</v>
      </c>
      <c r="N202" s="178">
        <f>(E202:E202*#REF!)+(F202:F202*#REF!)+(G202:G202*#REF!)+(H202:H202*#REF!)+(I202:I202*#REF!)+(J202:J202*#REF!)</f>
      </c>
      <c r="O202" s="179">
        <v>0</v>
      </c>
      <c r="P202" s="180"/>
    </row>
    <row r="203" ht="13.75" customHeight="1">
      <c r="A203" s="168">
        <f>IF(B203:B203&lt;&gt;0,A202+1,A202)</f>
      </c>
      <c r="B203" s="163">
        <f>'WSH'!A19</f>
        <v>0</v>
      </c>
      <c r="C203" t="s" s="32">
        <v>69</v>
      </c>
      <c r="D203" s="163">
        <f>'WSH'!C19</f>
        <v>14</v>
      </c>
      <c r="E203" s="42">
        <f>'WSH'!J19</f>
        <v>0</v>
      </c>
      <c r="F203" s="42">
        <f>'WSH'!K19</f>
        <v>0</v>
      </c>
      <c r="G203" s="42">
        <f>'WSH'!L19</f>
        <v>0</v>
      </c>
      <c r="H203" s="42">
        <f>'WSH'!M19</f>
        <v>0</v>
      </c>
      <c r="I203" s="42">
        <f>'WSH'!N19</f>
        <v>0</v>
      </c>
      <c r="J203" s="42">
        <f>'WSH'!O19</f>
        <v>0</v>
      </c>
      <c r="K203" s="42">
        <f>(E203/10)+(F203*6)+(I203/10)+(J203*6)</f>
        <v>0</v>
      </c>
      <c r="L203" s="42">
        <f>K203+(H203*0.5)</f>
        <v>0</v>
      </c>
      <c r="M203" s="42">
        <f>K203+H203</f>
        <v>0</v>
      </c>
      <c r="N203" s="178">
        <f>(E203:E203*#REF!)+(F203:F203*#REF!)+(G203:G203*#REF!)+(H203:H203*#REF!)+(I203:I203*#REF!)+(J203:J203*#REF!)</f>
      </c>
      <c r="O203" s="179">
        <v>0</v>
      </c>
      <c r="P203" s="180"/>
    </row>
    <row r="204" ht="13.75" customHeight="1">
      <c r="A204" s="181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1:O98"/>
  <sheetViews>
    <sheetView workbookViewId="0" showGridLines="0" defaultGridColor="1"/>
  </sheetViews>
  <sheetFormatPr defaultColWidth="9.2" defaultRowHeight="15" customHeight="1" outlineLevelRow="0" outlineLevelCol="0"/>
  <cols>
    <col min="1" max="1" width="8.8125" style="186" customWidth="1"/>
    <col min="2" max="2" width="21.2109" style="186" customWidth="1"/>
    <col min="3" max="3" width="6.60156" style="186" customWidth="1"/>
    <col min="4" max="4" width="7" style="186" customWidth="1"/>
    <col min="5" max="5" width="7.21094" style="186" customWidth="1"/>
    <col min="6" max="6" width="7" style="186" customWidth="1"/>
    <col min="7" max="8" width="8.42188" style="186" customWidth="1"/>
    <col min="9" max="9" width="6.8125" style="186" customWidth="1"/>
    <col min="10" max="10" width="8.21094" style="186" customWidth="1"/>
    <col min="11" max="11" width="7" style="186" customWidth="1"/>
    <col min="12" max="12" width="10" style="186" customWidth="1"/>
    <col min="13" max="13" width="8.42188" style="186" customWidth="1"/>
    <col min="14" max="15" width="9.21094" style="186" customWidth="1"/>
    <col min="16" max="16384" width="9.21094" style="186" customWidth="1"/>
  </cols>
  <sheetData>
    <row r="1" ht="13.75" customHeight="1">
      <c r="A1" t="s" s="155">
        <v>577</v>
      </c>
      <c r="B1" t="s" s="156">
        <v>1</v>
      </c>
      <c r="C1" t="s" s="156">
        <v>2</v>
      </c>
      <c r="D1" t="s" s="156">
        <v>3</v>
      </c>
      <c r="E1" t="s" s="156">
        <v>886</v>
      </c>
      <c r="F1" t="s" s="156">
        <v>15</v>
      </c>
      <c r="G1" t="s" s="156">
        <v>887</v>
      </c>
      <c r="H1" t="s" s="156">
        <v>888</v>
      </c>
      <c r="I1" t="s" s="156">
        <v>12</v>
      </c>
      <c r="J1" t="s" s="156">
        <v>889</v>
      </c>
      <c r="K1" t="s" s="156">
        <v>890</v>
      </c>
      <c r="L1" t="s" s="156">
        <v>574</v>
      </c>
      <c r="M1" t="s" s="157">
        <v>13</v>
      </c>
      <c r="N1" s="36"/>
      <c r="O1" s="154"/>
    </row>
    <row r="2" ht="13.75" customHeight="1">
      <c r="A2" s="163">
        <v>1</v>
      </c>
      <c r="B2" s="168">
        <f>#REF!</f>
      </c>
      <c r="C2" t="s" s="32">
        <v>41</v>
      </c>
      <c r="D2" s="7">
        <f>#REF!</f>
      </c>
      <c r="E2" s="42">
        <f>#REF!</f>
      </c>
      <c r="F2" s="42">
        <f>#REF!</f>
      </c>
      <c r="G2" s="42">
        <f>#REF!</f>
      </c>
      <c r="H2" s="42">
        <f>#REF!</f>
      </c>
      <c r="I2" s="42">
        <f>(G2/10)+(H2*6)</f>
      </c>
      <c r="J2" s="42">
        <f>I2+(F2*0.5)</f>
      </c>
      <c r="K2" s="42">
        <f>I2+F2</f>
      </c>
      <c r="L2" s="178">
        <f>(E2:E2*#REF!)+(F2:F2*#REF!)+(G2:G2*#REF!)+(H2:H2*#REF!)</f>
      </c>
      <c r="M2" s="179">
        <v>0</v>
      </c>
      <c r="N2" s="51"/>
      <c r="O2" s="52"/>
    </row>
    <row r="3" ht="13.75" customHeight="1">
      <c r="A3" s="168">
        <f>IF(B3:B3&lt;&gt;0,A2+1,A2)</f>
      </c>
      <c r="B3" s="168">
        <f>#REF!</f>
      </c>
      <c r="C3" t="s" s="32">
        <v>41</v>
      </c>
      <c r="D3" s="7">
        <f>#REF!</f>
      </c>
      <c r="E3" s="42">
        <f>#REF!</f>
      </c>
      <c r="F3" s="42">
        <f>#REF!</f>
      </c>
      <c r="G3" s="42">
        <f>#REF!</f>
      </c>
      <c r="H3" s="42">
        <f>#REF!</f>
      </c>
      <c r="I3" s="42">
        <f>(G3/10)+(H3*6)</f>
      </c>
      <c r="J3" s="42">
        <f>I3+(F3*0.5)</f>
      </c>
      <c r="K3" s="42">
        <f>I3+F3</f>
      </c>
      <c r="L3" s="178">
        <f>(E3:E3*#REF!)+(F3:F3*#REF!)+(G3:G3*#REF!)+(H3:H3*#REF!)</f>
      </c>
      <c r="M3" s="179">
        <v>0</v>
      </c>
      <c r="N3" s="51"/>
      <c r="O3" s="52"/>
    </row>
    <row r="4" ht="13.75" customHeight="1">
      <c r="A4" s="168">
        <f>IF(B4:B4&lt;&gt;0,A3+1,A3)</f>
      </c>
      <c r="B4" s="168">
        <f>#REF!</f>
      </c>
      <c r="C4" t="s" s="32">
        <v>41</v>
      </c>
      <c r="D4" s="7">
        <f>#REF!</f>
      </c>
      <c r="E4" s="42">
        <f>#REF!</f>
      </c>
      <c r="F4" s="42">
        <f>#REF!</f>
      </c>
      <c r="G4" s="42">
        <f>#REF!</f>
      </c>
      <c r="H4" s="42">
        <f>#REF!</f>
      </c>
      <c r="I4" s="42">
        <f>(G4/10)+(H4*6)</f>
      </c>
      <c r="J4" s="42">
        <f>I4+(F4*0.5)</f>
      </c>
      <c r="K4" s="42">
        <f>I4+F4</f>
      </c>
      <c r="L4" s="178">
        <f>(E4:E4*#REF!)+(F4:F4*#REF!)+(G4:G4*#REF!)+(H4:H4*#REF!)</f>
      </c>
      <c r="M4" s="179">
        <v>0</v>
      </c>
      <c r="N4" s="51"/>
      <c r="O4" s="52"/>
    </row>
    <row r="5" ht="13.75" customHeight="1">
      <c r="A5" s="168">
        <f>IF(B5:B5&lt;&gt;0,A4+1,A4)</f>
      </c>
      <c r="B5" s="168">
        <f>#REF!</f>
      </c>
      <c r="C5" t="s" s="32">
        <v>44</v>
      </c>
      <c r="D5" s="7">
        <f>#REF!</f>
      </c>
      <c r="E5" s="42">
        <f>#REF!</f>
      </c>
      <c r="F5" s="42">
        <f>#REF!</f>
      </c>
      <c r="G5" s="42">
        <f>#REF!</f>
      </c>
      <c r="H5" s="42">
        <f>#REF!</f>
      </c>
      <c r="I5" s="42">
        <f>(G5/10)+(H5*6)</f>
      </c>
      <c r="J5" s="42">
        <f>I5+(F5*0.5)</f>
      </c>
      <c r="K5" s="42">
        <f>I5+F5</f>
      </c>
      <c r="L5" s="178">
        <f>(E5:E5*#REF!)+(F5:F5*#REF!)+(G5:G5*#REF!)+(H5:H5*#REF!)</f>
      </c>
      <c r="M5" s="179">
        <v>12.1145458557776</v>
      </c>
      <c r="N5" s="51"/>
      <c r="O5" s="52"/>
    </row>
    <row r="6" ht="13.75" customHeight="1">
      <c r="A6" s="168">
        <f>IF(B6:B6&lt;&gt;0,A5+1,A5)</f>
      </c>
      <c r="B6" s="168">
        <f>#REF!</f>
      </c>
      <c r="C6" t="s" s="32">
        <v>44</v>
      </c>
      <c r="D6" s="7">
        <f>#REF!</f>
      </c>
      <c r="E6" s="42">
        <f>#REF!</f>
      </c>
      <c r="F6" s="42">
        <f>#REF!</f>
      </c>
      <c r="G6" s="42">
        <f>#REF!</f>
      </c>
      <c r="H6" s="42">
        <f>#REF!</f>
      </c>
      <c r="I6" s="42">
        <f>(G6/10)+(H6*6)</f>
      </c>
      <c r="J6" s="42">
        <f>I6+(F6*0.5)</f>
      </c>
      <c r="K6" s="42">
        <f>I6+F6</f>
      </c>
      <c r="L6" s="178">
        <f>(E6:E6*#REF!)+(F6:F6*#REF!)+(G6:G6*#REF!)+(H6:H6*#REF!)</f>
      </c>
      <c r="M6" s="179">
        <v>0</v>
      </c>
      <c r="N6" s="51"/>
      <c r="O6" s="52"/>
    </row>
    <row r="7" ht="13.75" customHeight="1">
      <c r="A7" s="168">
        <f>IF(B7:B7&lt;&gt;0,A6+1,A6)</f>
      </c>
      <c r="B7" s="168">
        <f>#REF!</f>
      </c>
      <c r="C7" t="s" s="32">
        <v>44</v>
      </c>
      <c r="D7" s="7">
        <f>#REF!</f>
      </c>
      <c r="E7" s="42">
        <f>#REF!</f>
      </c>
      <c r="F7" s="42">
        <f>#REF!</f>
      </c>
      <c r="G7" s="42">
        <f>#REF!</f>
      </c>
      <c r="H7" s="42">
        <f>#REF!</f>
      </c>
      <c r="I7" s="42">
        <f>(G7/10)+(H7*6)</f>
      </c>
      <c r="J7" s="42">
        <f>I7+(F7*0.5)</f>
      </c>
      <c r="K7" s="42">
        <f>I7+F7</f>
      </c>
      <c r="L7" s="178">
        <f>(E7:E7*#REF!)+(F7:F7*#REF!)+(G7:G7*#REF!)+(H7:H7*#REF!)</f>
      </c>
      <c r="M7" s="179">
        <v>0</v>
      </c>
      <c r="N7" s="51"/>
      <c r="O7" s="52"/>
    </row>
    <row r="8" ht="13.75" customHeight="1">
      <c r="A8" s="168">
        <f>IF(B8:B8&lt;&gt;0,A7+1,A7)</f>
      </c>
      <c r="B8" s="168">
        <f>#REF!</f>
      </c>
      <c r="C8" t="s" s="32">
        <v>35</v>
      </c>
      <c r="D8" s="7">
        <f>#REF!</f>
      </c>
      <c r="E8" s="42">
        <f>#REF!</f>
      </c>
      <c r="F8" s="42">
        <f>#REF!</f>
      </c>
      <c r="G8" s="42">
        <f>#REF!</f>
      </c>
      <c r="H8" s="42">
        <f>#REF!</f>
      </c>
      <c r="I8" s="42">
        <f>(G8/10)+(H8*6)</f>
      </c>
      <c r="J8" s="42">
        <f>I8+(F8*0.5)</f>
      </c>
      <c r="K8" s="42">
        <f>I8+F8</f>
      </c>
      <c r="L8" s="178">
        <f>(E8:E8*#REF!)+(F8:F8*#REF!)+(G8:G8*#REF!)+(H8:H8*#REF!)</f>
      </c>
      <c r="M8" s="179">
        <v>10.7079490164879</v>
      </c>
      <c r="N8" s="51"/>
      <c r="O8" s="52"/>
    </row>
    <row r="9" ht="13.75" customHeight="1">
      <c r="A9" s="168">
        <f>IF(B9:B9&lt;&gt;0,A8+1,A8)</f>
      </c>
      <c r="B9" s="168">
        <f>#REF!</f>
      </c>
      <c r="C9" t="s" s="32">
        <v>35</v>
      </c>
      <c r="D9" s="7">
        <f>#REF!</f>
      </c>
      <c r="E9" s="42">
        <f>#REF!</f>
      </c>
      <c r="F9" s="42">
        <f>#REF!</f>
      </c>
      <c r="G9" s="42">
        <f>#REF!</f>
      </c>
      <c r="H9" s="42">
        <f>#REF!</f>
      </c>
      <c r="I9" s="42">
        <f>(G9/10)+(H9*6)</f>
      </c>
      <c r="J9" s="42">
        <f>I9+(F9*0.5)</f>
      </c>
      <c r="K9" s="42">
        <f>I9+F9</f>
      </c>
      <c r="L9" s="178">
        <f>(E9:E9*#REF!)+(F9:F9*#REF!)+(G9:G9*#REF!)+(H9:H9*#REF!)</f>
      </c>
      <c r="M9" s="179">
        <v>0</v>
      </c>
      <c r="N9" s="51"/>
      <c r="O9" s="52"/>
    </row>
    <row r="10" ht="13.75" customHeight="1">
      <c r="A10" s="168">
        <f>IF(B10:B10&lt;&gt;0,A9+1,A9)</f>
      </c>
      <c r="B10" s="168">
        <f>#REF!</f>
      </c>
      <c r="C10" t="s" s="32">
        <v>35</v>
      </c>
      <c r="D10" s="7">
        <f>#REF!</f>
      </c>
      <c r="E10" s="42">
        <f>#REF!</f>
      </c>
      <c r="F10" s="42">
        <f>#REF!</f>
      </c>
      <c r="G10" s="42">
        <f>#REF!</f>
      </c>
      <c r="H10" s="42">
        <f>#REF!</f>
      </c>
      <c r="I10" s="42">
        <f>(G10/10)+(H10*6)</f>
      </c>
      <c r="J10" s="42">
        <f>I10+(F10*0.5)</f>
      </c>
      <c r="K10" s="42">
        <f>I10+F10</f>
      </c>
      <c r="L10" s="178">
        <f>(E10:E10*#REF!)+(F10:F10*#REF!)+(G10:G10*#REF!)+(H10:H10*#REF!)</f>
      </c>
      <c r="M10" s="179">
        <v>0</v>
      </c>
      <c r="N10" s="51"/>
      <c r="O10" s="52"/>
    </row>
    <row r="11" ht="13.75" customHeight="1">
      <c r="A11" s="168">
        <f>IF(B11:B11&lt;&gt;0,A10+1,A10)</f>
      </c>
      <c r="B11" s="168">
        <f>#REF!</f>
      </c>
      <c r="C11" t="s" s="32">
        <v>27</v>
      </c>
      <c r="D11" s="7">
        <f>#REF!</f>
      </c>
      <c r="E11" s="42">
        <f>#REF!</f>
      </c>
      <c r="F11" s="42">
        <f>#REF!</f>
      </c>
      <c r="G11" s="42">
        <f>#REF!</f>
      </c>
      <c r="H11" s="42">
        <f>#REF!</f>
      </c>
      <c r="I11" s="42">
        <f>(G11/10)+(H11*6)</f>
      </c>
      <c r="J11" s="42">
        <f>I11+(F11*0.5)</f>
      </c>
      <c r="K11" s="42">
        <f>I11+F11</f>
      </c>
      <c r="L11" s="178">
        <f>(E11:E11*#REF!)+(F11:F11*#REF!)+(G11:G11*#REF!)+(H11:H11*#REF!)</f>
      </c>
      <c r="M11" s="179">
        <v>0</v>
      </c>
      <c r="N11" s="51"/>
      <c r="O11" s="52"/>
    </row>
    <row r="12" ht="13.75" customHeight="1">
      <c r="A12" s="168">
        <f>IF(B12:B12&lt;&gt;0,A11+1,A11)</f>
      </c>
      <c r="B12" s="168">
        <f>#REF!</f>
      </c>
      <c r="C12" t="s" s="32">
        <v>27</v>
      </c>
      <c r="D12" s="7">
        <f>#REF!</f>
      </c>
      <c r="E12" s="42">
        <f>#REF!</f>
      </c>
      <c r="F12" s="42">
        <f>#REF!</f>
      </c>
      <c r="G12" s="42">
        <f>#REF!</f>
      </c>
      <c r="H12" s="42">
        <f>#REF!</f>
      </c>
      <c r="I12" s="42">
        <f>(G12/10)+(H12*6)</f>
      </c>
      <c r="J12" s="42">
        <f>I12+(F12*0.5)</f>
      </c>
      <c r="K12" s="42">
        <f>I12+F12</f>
      </c>
      <c r="L12" s="178">
        <f>(E12:E12*#REF!)+(F12:F12*#REF!)+(G12:G12*#REF!)+(H12:H12*#REF!)</f>
      </c>
      <c r="M12" s="179">
        <v>0</v>
      </c>
      <c r="N12" s="51"/>
      <c r="O12" s="52"/>
    </row>
    <row r="13" ht="13.75" customHeight="1">
      <c r="A13" s="168">
        <f>IF(B13:B13&lt;&gt;0,A12+1,A12)</f>
      </c>
      <c r="B13" s="168">
        <f>#REF!</f>
      </c>
      <c r="C13" t="s" s="32">
        <v>27</v>
      </c>
      <c r="D13" s="7">
        <f>#REF!</f>
      </c>
      <c r="E13" s="42">
        <f>#REF!</f>
      </c>
      <c r="F13" s="42">
        <f>#REF!</f>
      </c>
      <c r="G13" s="42">
        <f>#REF!</f>
      </c>
      <c r="H13" s="42">
        <f>#REF!</f>
      </c>
      <c r="I13" s="42">
        <f>(G13/10)+(H13*6)</f>
      </c>
      <c r="J13" s="42">
        <f>I13+(F13*0.5)</f>
      </c>
      <c r="K13" s="42">
        <f>I13+F13</f>
      </c>
      <c r="L13" s="178">
        <f>(E13:E13*#REF!)+(F13:F13*#REF!)+(G13:G13*#REF!)+(H13:H13*#REF!)</f>
      </c>
      <c r="M13" s="179">
        <v>0</v>
      </c>
      <c r="N13" s="51"/>
      <c r="O13" s="52"/>
    </row>
    <row r="14" ht="13.75" customHeight="1">
      <c r="A14" s="168">
        <f>IF(B14:B14&lt;&gt;0,A13+1,A13)</f>
      </c>
      <c r="B14" s="168">
        <f>#REF!</f>
      </c>
      <c r="C14" t="s" s="32">
        <v>145</v>
      </c>
      <c r="D14" s="7">
        <f>#REF!</f>
      </c>
      <c r="E14" s="42">
        <f>#REF!</f>
      </c>
      <c r="F14" s="42">
        <f>#REF!</f>
      </c>
      <c r="G14" s="42">
        <f>#REF!</f>
      </c>
      <c r="H14" s="42">
        <f>#REF!</f>
      </c>
      <c r="I14" s="42">
        <f>(G14/10)+(H14*6)</f>
      </c>
      <c r="J14" s="42">
        <f>I14+(F14*0.5)</f>
      </c>
      <c r="K14" s="42">
        <f>I14+F14</f>
      </c>
      <c r="L14" s="178">
        <f>(E14:E14*#REF!)+(F14:F14*#REF!)+(G14:G14*#REF!)+(H14:H14*#REF!)</f>
      </c>
      <c r="M14" s="179">
        <v>0</v>
      </c>
      <c r="N14" s="51"/>
      <c r="O14" s="52"/>
    </row>
    <row r="15" ht="13.75" customHeight="1">
      <c r="A15" s="168">
        <f>IF(B15:B15&lt;&gt;0,A14+1,A14)</f>
      </c>
      <c r="B15" s="168">
        <f>#REF!</f>
      </c>
      <c r="C15" t="s" s="32">
        <v>145</v>
      </c>
      <c r="D15" s="7">
        <f>#REF!</f>
      </c>
      <c r="E15" s="42">
        <f>#REF!</f>
      </c>
      <c r="F15" s="42">
        <f>#REF!</f>
      </c>
      <c r="G15" s="42">
        <f>#REF!</f>
      </c>
      <c r="H15" s="42">
        <f>#REF!</f>
      </c>
      <c r="I15" s="42">
        <f>(G15/10)+(H15*6)</f>
      </c>
      <c r="J15" s="42">
        <f>I15+(F15*0.5)</f>
      </c>
      <c r="K15" s="42">
        <f>I15+F15</f>
      </c>
      <c r="L15" s="178">
        <f>(E15:E15*#REF!)+(F15:F15*#REF!)+(G15:G15*#REF!)+(H15:H15*#REF!)</f>
      </c>
      <c r="M15" s="179">
        <v>0</v>
      </c>
      <c r="N15" s="51"/>
      <c r="O15" s="52"/>
    </row>
    <row r="16" ht="13.75" customHeight="1">
      <c r="A16" s="168">
        <f>IF(B16:B16&lt;&gt;0,A15+1,A15)</f>
      </c>
      <c r="B16" s="168">
        <f>#REF!</f>
      </c>
      <c r="C16" t="s" s="32">
        <v>145</v>
      </c>
      <c r="D16" s="7">
        <f>#REF!</f>
      </c>
      <c r="E16" s="42">
        <f>#REF!</f>
      </c>
      <c r="F16" s="42">
        <f>#REF!</f>
      </c>
      <c r="G16" s="42">
        <f>#REF!</f>
      </c>
      <c r="H16" s="42">
        <f>#REF!</f>
      </c>
      <c r="I16" s="42">
        <f>(G16/10)+(H16*6)</f>
      </c>
      <c r="J16" s="42">
        <f>I16+(F16*0.5)</f>
      </c>
      <c r="K16" s="42">
        <f>I16+F16</f>
      </c>
      <c r="L16" s="178">
        <f>(E16:E16*#REF!)+(F16:F16*#REF!)+(G16:G16*#REF!)+(H16:H16*#REF!)</f>
      </c>
      <c r="M16" s="179">
        <v>0</v>
      </c>
      <c r="N16" s="51"/>
      <c r="O16" s="52"/>
    </row>
    <row r="17" ht="13.75" customHeight="1">
      <c r="A17" s="168">
        <f>IF(B17:B17&lt;&gt;0,A16+1,A16)</f>
      </c>
      <c r="B17" s="168">
        <f>#REF!</f>
      </c>
      <c r="C17" t="s" s="32">
        <v>89</v>
      </c>
      <c r="D17" s="7">
        <f>#REF!</f>
      </c>
      <c r="E17" s="42">
        <f>#REF!</f>
      </c>
      <c r="F17" s="42">
        <f>#REF!</f>
      </c>
      <c r="G17" s="42">
        <f>#REF!</f>
      </c>
      <c r="H17" s="42">
        <f>#REF!</f>
      </c>
      <c r="I17" s="42">
        <f>(G17/10)+(H17*6)</f>
      </c>
      <c r="J17" s="42">
        <f>I17+(F17*0.5)</f>
      </c>
      <c r="K17" s="42">
        <f>I17+F17</f>
      </c>
      <c r="L17" s="178">
        <f>(E17:E17*#REF!)+(F17:F17*#REF!)+(G17:G17*#REF!)+(H17:H17*#REF!)</f>
      </c>
      <c r="M17" s="179">
        <v>1.8058939937235</v>
      </c>
      <c r="N17" s="51"/>
      <c r="O17" s="52"/>
    </row>
    <row r="18" ht="13.75" customHeight="1">
      <c r="A18" s="168">
        <f>IF(B18:B18&lt;&gt;0,A17+1,A17)</f>
      </c>
      <c r="B18" s="168">
        <f>#REF!</f>
      </c>
      <c r="C18" t="s" s="32">
        <v>89</v>
      </c>
      <c r="D18" s="7">
        <f>#REF!</f>
      </c>
      <c r="E18" s="42">
        <f>#REF!</f>
      </c>
      <c r="F18" s="42">
        <f>#REF!</f>
      </c>
      <c r="G18" s="42">
        <f>#REF!</f>
      </c>
      <c r="H18" s="42">
        <f>#REF!</f>
      </c>
      <c r="I18" s="42">
        <f>(G18/10)+(H18*6)</f>
      </c>
      <c r="J18" s="42">
        <f>I18+(F18*0.5)</f>
      </c>
      <c r="K18" s="42">
        <f>I18+F18</f>
      </c>
      <c r="L18" s="178">
        <f>(E18:E18*#REF!)+(F18:F18*#REF!)+(G18:G18*#REF!)+(H18:H18*#REF!)</f>
      </c>
      <c r="M18" s="179">
        <v>0</v>
      </c>
      <c r="N18" s="51"/>
      <c r="O18" s="52"/>
    </row>
    <row r="19" ht="13.75" customHeight="1">
      <c r="A19" s="168">
        <f>IF(B19:B19&lt;&gt;0,A18+1,A18)</f>
      </c>
      <c r="B19" s="168">
        <f>#REF!</f>
      </c>
      <c r="C19" t="s" s="32">
        <v>89</v>
      </c>
      <c r="D19" s="7">
        <f>#REF!</f>
      </c>
      <c r="E19" s="42">
        <f>#REF!</f>
      </c>
      <c r="F19" s="42">
        <f>#REF!</f>
      </c>
      <c r="G19" s="42">
        <f>#REF!</f>
      </c>
      <c r="H19" s="42">
        <f>#REF!</f>
      </c>
      <c r="I19" s="42">
        <f>(G19/10)+(H19*6)</f>
      </c>
      <c r="J19" s="42">
        <f>I19+(F19*0.5)</f>
      </c>
      <c r="K19" s="42">
        <f>I19+F19</f>
      </c>
      <c r="L19" s="178">
        <f>(E19:E19*#REF!)+(F19:F19*#REF!)+(G19:G19*#REF!)+(H19:H19*#REF!)</f>
      </c>
      <c r="M19" s="179">
        <v>0</v>
      </c>
      <c r="N19" s="51"/>
      <c r="O19" s="52"/>
    </row>
    <row r="20" ht="13.75" customHeight="1">
      <c r="A20" s="168">
        <f>IF(B20:B20&lt;&gt;0,A19+1,A19)</f>
      </c>
      <c r="B20" s="168">
        <f>#REF!</f>
      </c>
      <c r="C20" t="s" s="32">
        <v>50</v>
      </c>
      <c r="D20" s="7">
        <f>#REF!</f>
      </c>
      <c r="E20" s="42">
        <f>#REF!</f>
      </c>
      <c r="F20" s="42">
        <f>#REF!</f>
      </c>
      <c r="G20" s="42">
        <f>#REF!</f>
      </c>
      <c r="H20" s="42">
        <f>#REF!</f>
      </c>
      <c r="I20" s="42">
        <f>(G20/10)+(H20*6)</f>
      </c>
      <c r="J20" s="42">
        <f>I20+(F20*0.5)</f>
      </c>
      <c r="K20" s="42">
        <f>I20+F20</f>
      </c>
      <c r="L20" s="178">
        <f>(E20:E20*#REF!)+(F20:F20*#REF!)+(G20:G20*#REF!)+(H20:H20*#REF!)</f>
      </c>
      <c r="M20" s="179">
        <v>0</v>
      </c>
      <c r="N20" s="51"/>
      <c r="O20" s="52"/>
    </row>
    <row r="21" ht="13.75" customHeight="1">
      <c r="A21" s="168">
        <f>IF(B21:B21&lt;&gt;0,A20+1,A20)</f>
      </c>
      <c r="B21" s="168">
        <f>#REF!</f>
      </c>
      <c r="C21" t="s" s="32">
        <v>50</v>
      </c>
      <c r="D21" s="7">
        <f>#REF!</f>
      </c>
      <c r="E21" s="42">
        <f>#REF!</f>
      </c>
      <c r="F21" s="42">
        <f>#REF!</f>
      </c>
      <c r="G21" s="42">
        <f>#REF!</f>
      </c>
      <c r="H21" s="42">
        <f>#REF!</f>
      </c>
      <c r="I21" s="42">
        <f>(G21/10)+(H21*6)</f>
      </c>
      <c r="J21" s="42">
        <f>I21+(F21*0.5)</f>
      </c>
      <c r="K21" s="42">
        <f>I21+F21</f>
      </c>
      <c r="L21" s="178">
        <f>(E21:E21*#REF!)+(F21:F21*#REF!)+(G21:G21*#REF!)+(H21:H21*#REF!)</f>
      </c>
      <c r="M21" s="179">
        <v>0</v>
      </c>
      <c r="N21" s="51"/>
      <c r="O21" s="52"/>
    </row>
    <row r="22" ht="13.75" customHeight="1">
      <c r="A22" s="168">
        <f>IF(B22:B22&lt;&gt;0,A21+1,A21)</f>
      </c>
      <c r="B22" s="168">
        <f>#REF!</f>
      </c>
      <c r="C22" t="s" s="32">
        <v>50</v>
      </c>
      <c r="D22" s="7">
        <f>#REF!</f>
      </c>
      <c r="E22" s="42">
        <f>#REF!</f>
      </c>
      <c r="F22" s="42">
        <f>#REF!</f>
      </c>
      <c r="G22" s="42">
        <f>#REF!</f>
      </c>
      <c r="H22" s="42">
        <f>#REF!</f>
      </c>
      <c r="I22" s="42">
        <f>(G22/10)+(H22*6)</f>
      </c>
      <c r="J22" s="42">
        <f>I22+(F22*0.5)</f>
      </c>
      <c r="K22" s="42">
        <f>I22+F22</f>
      </c>
      <c r="L22" s="178">
        <f>(E22:E22*#REF!)+(F22:F22*#REF!)+(G22:G22*#REF!)+(H22:H22*#REF!)</f>
      </c>
      <c r="M22" s="179">
        <v>0</v>
      </c>
      <c r="N22" s="51"/>
      <c r="O22" s="52"/>
    </row>
    <row r="23" ht="13.75" customHeight="1">
      <c r="A23" s="168">
        <f>IF(B23:B23&lt;&gt;0,A22+1,A22)</f>
      </c>
      <c r="B23" s="168">
        <f>#REF!</f>
      </c>
      <c r="C23" t="s" s="32">
        <v>87</v>
      </c>
      <c r="D23" s="7">
        <f>#REF!</f>
      </c>
      <c r="E23" s="42">
        <f>#REF!</f>
      </c>
      <c r="F23" s="42">
        <f>#REF!</f>
      </c>
      <c r="G23" s="42">
        <f>#REF!</f>
      </c>
      <c r="H23" s="42">
        <f>#REF!</f>
      </c>
      <c r="I23" s="42">
        <f>(G23/10)+(H23*6)</f>
      </c>
      <c r="J23" s="42">
        <f>I23+(F23*0.5)</f>
      </c>
      <c r="K23" s="42">
        <f>I23+F23</f>
      </c>
      <c r="L23" s="178">
        <f>(E23:E23*#REF!)+(F23:F23*#REF!)+(G23:G23*#REF!)+(H23:H23*#REF!)</f>
      </c>
      <c r="M23" s="179">
        <v>0.402045883101404</v>
      </c>
      <c r="N23" s="51"/>
      <c r="O23" s="52"/>
    </row>
    <row r="24" ht="13.75" customHeight="1">
      <c r="A24" s="168">
        <f>IF(B24:B24&lt;&gt;0,A23+1,A23)</f>
      </c>
      <c r="B24" s="168">
        <f>#REF!</f>
      </c>
      <c r="C24" t="s" s="32">
        <v>87</v>
      </c>
      <c r="D24" s="7">
        <f>#REF!</f>
      </c>
      <c r="E24" s="42">
        <f>#REF!</f>
      </c>
      <c r="F24" s="42">
        <f>#REF!</f>
      </c>
      <c r="G24" s="42">
        <f>#REF!</f>
      </c>
      <c r="H24" s="42">
        <f>#REF!</f>
      </c>
      <c r="I24" s="42">
        <f>(G24/10)+(H24*6)</f>
      </c>
      <c r="J24" s="42">
        <f>I24+(F24*0.5)</f>
      </c>
      <c r="K24" s="42">
        <f>I24+F24</f>
      </c>
      <c r="L24" s="178">
        <f>(E24:E24*#REF!)+(F24:F24*#REF!)+(G24:G24*#REF!)+(H24:H24*#REF!)</f>
      </c>
      <c r="M24" s="179">
        <v>0</v>
      </c>
      <c r="N24" s="51"/>
      <c r="O24" s="52"/>
    </row>
    <row r="25" ht="13.75" customHeight="1">
      <c r="A25" s="168">
        <f>IF(B25:B25&lt;&gt;0,A24+1,A24)</f>
      </c>
      <c r="B25" s="168">
        <f>#REF!</f>
      </c>
      <c r="C25" t="s" s="32">
        <v>87</v>
      </c>
      <c r="D25" s="7">
        <f>#REF!</f>
      </c>
      <c r="E25" s="42">
        <f>#REF!</f>
      </c>
      <c r="F25" s="42">
        <f>#REF!</f>
      </c>
      <c r="G25" s="42">
        <f>#REF!</f>
      </c>
      <c r="H25" s="42">
        <f>#REF!</f>
      </c>
      <c r="I25" s="42">
        <f>(G25/10)+(H25*6)</f>
      </c>
      <c r="J25" s="42">
        <f>I25+(F25*0.5)</f>
      </c>
      <c r="K25" s="42">
        <f>I25+F25</f>
      </c>
      <c r="L25" s="178">
        <f>(E25:E25*#REF!)+(F25:F25*#REF!)+(G25:G25*#REF!)+(H25:H25*#REF!)</f>
      </c>
      <c r="M25" s="179">
        <v>0</v>
      </c>
      <c r="N25" s="51"/>
      <c r="O25" s="52"/>
    </row>
    <row r="26" ht="13.75" customHeight="1">
      <c r="A26" s="168">
        <f>IF(B26:B26&lt;&gt;0,A25+1,A25)</f>
      </c>
      <c r="B26" t="s" s="32">
        <f>'DAL'!A$22</f>
        <v>73</v>
      </c>
      <c r="C26" t="s" s="32">
        <v>23</v>
      </c>
      <c r="D26" s="7">
        <f>'DAL'!C$22</f>
        <v>7</v>
      </c>
      <c r="E26" s="42">
        <f>'DAL'!L$22</f>
        <v>110.37967164</v>
      </c>
      <c r="F26" s="42">
        <f>'DAL'!M$22</f>
        <v>78.59032620767999</v>
      </c>
      <c r="G26" s="42">
        <f>'DAL'!N$22</f>
        <v>824.326521556226</v>
      </c>
      <c r="H26" s="42">
        <f>'DAL'!O$22</f>
        <v>6.99453903248352</v>
      </c>
      <c r="I26" s="42">
        <f>(G26/10)+(H26*6)</f>
        <v>124.399886350524</v>
      </c>
      <c r="J26" s="42">
        <f>I26+(F26*0.5)</f>
        <v>163.695049454364</v>
      </c>
      <c r="K26" s="42">
        <f>I26+F26</f>
        <v>202.990212558204</v>
      </c>
      <c r="L26" s="178">
        <f>(E26:E26*#REF!)+(F26:F26*#REF!)+(G26:G26*#REF!)+(H26:H26*#REF!)</f>
      </c>
      <c r="M26" s="179">
        <v>1.14884150144463</v>
      </c>
      <c r="N26" s="51"/>
      <c r="O26" s="52"/>
    </row>
    <row r="27" ht="13.75" customHeight="1">
      <c r="A27" s="168">
        <f>IF(B27:B27&lt;&gt;0,A26+1,A26)</f>
      </c>
      <c r="B27" t="s" s="32">
        <f>'DAL'!A$23</f>
        <v>386</v>
      </c>
      <c r="C27" t="s" s="32">
        <v>23</v>
      </c>
      <c r="D27" s="7">
        <f>'DAL'!C$23</f>
        <v>7</v>
      </c>
      <c r="E27" s="42">
        <f>'DAL'!L$23</f>
        <v>18.2949732</v>
      </c>
      <c r="F27" s="42">
        <f>'DAL'!M$23</f>
        <v>12.2027471244</v>
      </c>
      <c r="G27" s="42">
        <f>'DAL'!N$23</f>
        <v>120.197059175340</v>
      </c>
      <c r="H27" s="42">
        <f>'DAL'!O$23</f>
        <v>0.9884225170764001</v>
      </c>
      <c r="I27" s="42">
        <f>(G27/10)+(H27*6)</f>
        <v>17.9502410199924</v>
      </c>
      <c r="J27" s="42">
        <f>I27+(F27*0.5)</f>
        <v>24.0516145821924</v>
      </c>
      <c r="K27" s="42">
        <f>I27+F27</f>
        <v>30.1529881443924</v>
      </c>
      <c r="L27" s="178">
        <f>(E27:E27*#REF!)+(F27:F27*#REF!)+(G27:G27*#REF!)+(H27:H27*#REF!)</f>
      </c>
      <c r="M27" s="179">
        <v>0</v>
      </c>
      <c r="N27" s="51"/>
      <c r="O27" s="52"/>
    </row>
    <row r="28" ht="13.75" customHeight="1">
      <c r="A28" s="168">
        <f>IF(B28:B28&lt;&gt;0,A27+1,A27)</f>
      </c>
      <c r="B28" s="163">
        <f>'DAL'!A$24</f>
        <v>0</v>
      </c>
      <c r="C28" t="s" s="32">
        <v>23</v>
      </c>
      <c r="D28" s="7">
        <f>'DAL'!C$24</f>
        <v>7</v>
      </c>
      <c r="E28" s="42">
        <f>'DAL'!L$24</f>
        <v>0</v>
      </c>
      <c r="F28" s="42">
        <f>'DAL'!M$24</f>
        <v>0</v>
      </c>
      <c r="G28" s="42">
        <f>'DAL'!N$24</f>
        <v>0</v>
      </c>
      <c r="H28" s="42">
        <f>'DAL'!O$24</f>
        <v>0</v>
      </c>
      <c r="I28" s="42">
        <f>(G28/10)+(H28*6)</f>
        <v>0</v>
      </c>
      <c r="J28" s="42">
        <f>I28+(F28*0.5)</f>
        <v>0</v>
      </c>
      <c r="K28" s="42">
        <f>I28+F28</f>
        <v>0</v>
      </c>
      <c r="L28" s="178">
        <f>(E28:E28*#REF!)+(F28:F28*#REF!)+(G28:G28*#REF!)+(H28:H28*#REF!)</f>
      </c>
      <c r="M28" s="179">
        <v>0</v>
      </c>
      <c r="N28" s="51"/>
      <c r="O28" s="52"/>
    </row>
    <row r="29" ht="13.75" customHeight="1">
      <c r="A29" s="168">
        <f>IF(B29:B29&lt;&gt;0,A28+1,A28)</f>
      </c>
      <c r="B29" t="s" s="32">
        <f>'DEN'!A$22</f>
        <v>173</v>
      </c>
      <c r="C29" t="s" s="32">
        <v>140</v>
      </c>
      <c r="D29" s="7">
        <f>'DEN'!C$22</f>
        <v>14</v>
      </c>
      <c r="E29" s="42">
        <f>'DEN'!L$22</f>
        <v>60.2420035175881</v>
      </c>
      <c r="F29" s="42">
        <f>'DEN'!M$22</f>
        <v>37.2295581738694</v>
      </c>
      <c r="G29" s="42">
        <f>'DEN'!N$22</f>
        <v>401.334637114312</v>
      </c>
      <c r="H29" s="42">
        <f>'DEN'!O$22</f>
        <v>2.3082326067799</v>
      </c>
      <c r="I29" s="42">
        <f>(G29/10)+(H29*6)</f>
        <v>53.9828593521106</v>
      </c>
      <c r="J29" s="42">
        <f>I29+(F29*0.5)</f>
        <v>72.5976384390453</v>
      </c>
      <c r="K29" s="42">
        <f>I29+F29</f>
        <v>91.212417525980</v>
      </c>
      <c r="L29" s="178">
        <f>(E29:E29*#REF!)+(F29:F29*#REF!)+(G29:G29*#REF!)+(H29:H29*#REF!)</f>
      </c>
      <c r="M29" s="179">
        <v>7.43533344348632</v>
      </c>
      <c r="N29" s="51"/>
      <c r="O29" s="52"/>
    </row>
    <row r="30" ht="13.75" customHeight="1">
      <c r="A30" s="168">
        <f>IF(B30:B30&lt;&gt;0,A29+1,A29)</f>
      </c>
      <c r="B30" t="s" s="32">
        <f>'DEN'!A$23</f>
        <v>409</v>
      </c>
      <c r="C30" t="s" s="32">
        <v>140</v>
      </c>
      <c r="D30" s="7">
        <f>'DEN'!C$23</f>
        <v>14</v>
      </c>
      <c r="E30" s="42">
        <f>'DEN'!L$23</f>
        <v>21.8018679396985</v>
      </c>
      <c r="F30" s="42">
        <f>'DEN'!M$23</f>
        <v>13.2991394432161</v>
      </c>
      <c r="G30" s="42">
        <f>'DEN'!N$23</f>
        <v>127.011601928575</v>
      </c>
      <c r="H30" s="42">
        <f>'DEN'!O$23</f>
        <v>0.864444063809047</v>
      </c>
      <c r="I30" s="42">
        <f>(G30/10)+(H30*6)</f>
        <v>17.8878245757118</v>
      </c>
      <c r="J30" s="42">
        <f>I30+(F30*0.5)</f>
        <v>24.5373942973199</v>
      </c>
      <c r="K30" s="42">
        <f>I30+F30</f>
        <v>31.1869640189279</v>
      </c>
      <c r="L30" s="178">
        <f>(E30:E30*#REF!)+(F30:F30*#REF!)+(G30:G30*#REF!)+(H30:H30*#REF!)</f>
      </c>
      <c r="M30" s="179">
        <v>0</v>
      </c>
      <c r="N30" s="51"/>
      <c r="O30" s="52"/>
    </row>
    <row r="31" ht="13.75" customHeight="1">
      <c r="A31" s="168">
        <f>IF(B31:B31&lt;&gt;0,A30+1,A30)</f>
      </c>
      <c r="B31" s="163">
        <f>'DEN'!A$24</f>
        <v>0</v>
      </c>
      <c r="C31" t="s" s="32">
        <v>140</v>
      </c>
      <c r="D31" s="7">
        <f>'DEN'!C$24</f>
        <v>14</v>
      </c>
      <c r="E31" s="42">
        <f>'DEN'!L$24</f>
        <v>0</v>
      </c>
      <c r="F31" s="42">
        <f>'DEN'!M$24</f>
        <v>0</v>
      </c>
      <c r="G31" s="42">
        <f>'DEN'!N$24</f>
        <v>0</v>
      </c>
      <c r="H31" s="42">
        <f>'DEN'!O$24</f>
        <v>0</v>
      </c>
      <c r="I31" s="42">
        <f>(G31/10)+(H31*6)</f>
        <v>0</v>
      </c>
      <c r="J31" s="42">
        <f>I31+(F31*0.5)</f>
        <v>0</v>
      </c>
      <c r="K31" s="42">
        <f>I31+F31</f>
        <v>0</v>
      </c>
      <c r="L31" s="178">
        <f>(E31:E31*#REF!)+(F31:F31*#REF!)+(G31:G31*#REF!)+(H31:H31*#REF!)</f>
      </c>
      <c r="M31" s="179">
        <v>0</v>
      </c>
      <c r="N31" s="51"/>
      <c r="O31" s="52"/>
    </row>
    <row r="32" ht="13.75" customHeight="1">
      <c r="A32" s="168">
        <f>IF(B32:B32&lt;&gt;0,A31+1,A31)</f>
      </c>
      <c r="B32" t="s" s="32">
        <f>'DET'!A$22</f>
        <v>32</v>
      </c>
      <c r="C32" t="s" s="32">
        <v>33</v>
      </c>
      <c r="D32" s="7">
        <f>'DET'!C$22</f>
        <v>5</v>
      </c>
      <c r="E32" s="42">
        <f>'DET'!L$22</f>
        <v>121.498293</v>
      </c>
      <c r="F32" s="42">
        <f>'DET'!M$22</f>
        <v>86.26378803</v>
      </c>
      <c r="G32" s="42">
        <f>'DET'!N$22</f>
        <v>896.2653184552649</v>
      </c>
      <c r="H32" s="42">
        <f>'DET'!O$22</f>
        <v>8.296384338654139</v>
      </c>
      <c r="I32" s="42">
        <f>(G32/10)+(H32*6)</f>
        <v>139.404837877451</v>
      </c>
      <c r="J32" s="42">
        <f>I32+(F32*0.5)</f>
        <v>182.536731892451</v>
      </c>
      <c r="K32" s="42">
        <f>I32+F32</f>
        <v>225.668625907451</v>
      </c>
      <c r="L32" s="178">
        <f>(E32:E32*#REF!)+(F32:F32*#REF!)+(G32:G32*#REF!)+(H32:H32*#REF!)</f>
      </c>
      <c r="M32" s="179">
        <v>13.3177867178503</v>
      </c>
      <c r="N32" s="51"/>
      <c r="O32" s="52"/>
    </row>
    <row r="33" ht="13.75" customHeight="1">
      <c r="A33" s="168">
        <f>IF(B33:B33&lt;&gt;0,A32+1,A32)</f>
      </c>
      <c r="B33" t="s" s="32">
        <f>'DET'!A$23</f>
        <v>414</v>
      </c>
      <c r="C33" t="s" s="32">
        <v>33</v>
      </c>
      <c r="D33" s="7">
        <f>'DET'!C$23</f>
        <v>5</v>
      </c>
      <c r="E33" s="42">
        <f>'DET'!L$23</f>
        <v>14.816865</v>
      </c>
      <c r="F33" s="42">
        <f>'DET'!M$23</f>
        <v>9.734680304999999</v>
      </c>
      <c r="G33" s="42">
        <f>'DET'!N$23</f>
        <v>91.61665306546379</v>
      </c>
      <c r="H33" s="42">
        <f>'DET'!O$23</f>
        <v>0.73762301057938</v>
      </c>
      <c r="I33" s="42">
        <f>(G33/10)+(H33*6)</f>
        <v>13.5874033700227</v>
      </c>
      <c r="J33" s="42">
        <f>I33+(F33*0.5)</f>
        <v>18.4547435225227</v>
      </c>
      <c r="K33" s="42">
        <f>I33+F33</f>
        <v>23.3220836750227</v>
      </c>
      <c r="L33" s="178">
        <f>(E33:E33*#REF!)+(F33:F33*#REF!)+(G33:G33*#REF!)+(H33:H33*#REF!)</f>
      </c>
      <c r="M33" s="179">
        <v>0</v>
      </c>
      <c r="N33" s="51"/>
      <c r="O33" s="52"/>
    </row>
    <row r="34" ht="13.75" customHeight="1">
      <c r="A34" s="168">
        <f>IF(B34:B34&lt;&gt;0,A33+1,A33)</f>
      </c>
      <c r="B34" t="s" s="32">
        <f>'DET'!A$24</f>
        <v>415</v>
      </c>
      <c r="C34" t="s" s="32">
        <v>33</v>
      </c>
      <c r="D34" s="7">
        <f>'DET'!C$24</f>
        <v>5</v>
      </c>
      <c r="E34" s="42">
        <f>'DET'!L$24</f>
        <v>8.890119</v>
      </c>
      <c r="F34" s="42">
        <f>'DET'!M$24</f>
        <v>5.885258778</v>
      </c>
      <c r="G34" s="42">
        <f>'DET'!N$24</f>
        <v>56.5873486229319</v>
      </c>
      <c r="H34" s="42">
        <f>'DET'!O$24</f>
        <v>0.547367415816729</v>
      </c>
      <c r="I34" s="42">
        <f>(G34/10)+(H34*6)</f>
        <v>8.942939357193559</v>
      </c>
      <c r="J34" s="42">
        <f>I34+(F34*0.5)</f>
        <v>11.8855687461936</v>
      </c>
      <c r="K34" s="42">
        <f>I34+F34</f>
        <v>14.8281981351936</v>
      </c>
      <c r="L34" s="178">
        <f>(E34:E34*#REF!)+(F34:F34*#REF!)+(G34:G34*#REF!)+(H34:H34*#REF!)</f>
      </c>
      <c r="M34" s="179">
        <v>0</v>
      </c>
      <c r="N34" s="51"/>
      <c r="O34" s="52"/>
    </row>
    <row r="35" ht="13.75" customHeight="1">
      <c r="A35" s="168">
        <f>IF(B35:B35&lt;&gt;0,A34+1,A34)</f>
      </c>
      <c r="B35" t="s" s="32">
        <f>'GB'!A$22</f>
        <v>111</v>
      </c>
      <c r="C35" t="s" s="32">
        <v>53</v>
      </c>
      <c r="D35" s="7">
        <f>'GB'!C$22</f>
        <v>10</v>
      </c>
      <c r="E35" s="42">
        <f>'GB'!L$22</f>
        <v>66.71377440000001</v>
      </c>
      <c r="F35" s="42">
        <f>'GB'!M$22</f>
        <v>47.5002073728</v>
      </c>
      <c r="G35" s="42">
        <f>'GB'!N$22</f>
        <v>511.024836601313</v>
      </c>
      <c r="H35" s="42">
        <f>'GB'!O$22</f>
        <v>3.49234845555382</v>
      </c>
      <c r="I35" s="42">
        <f>(G35/10)+(H35*6)</f>
        <v>72.0565743934542</v>
      </c>
      <c r="J35" s="42">
        <f>I35+(F35*0.5)</f>
        <v>95.80667807985419</v>
      </c>
      <c r="K35" s="42">
        <f>I35+F35</f>
        <v>119.556781766254</v>
      </c>
      <c r="L35" s="178">
        <f>(E35:E35*#REF!)+(F35:F35*#REF!)+(G35:G35*#REF!)+(H35:H35*#REF!)</f>
      </c>
      <c r="M35" s="179">
        <v>4.88071281544452</v>
      </c>
      <c r="N35" s="51"/>
      <c r="O35" s="52"/>
    </row>
    <row r="36" ht="13.75" customHeight="1">
      <c r="A36" s="168">
        <f>IF(B36:B36&lt;&gt;0,A35+1,A35)</f>
      </c>
      <c r="B36" t="s" s="32">
        <f>'GB'!A$23</f>
        <v>177</v>
      </c>
      <c r="C36" t="s" s="32">
        <v>53</v>
      </c>
      <c r="D36" s="7">
        <f>'GB'!C$23</f>
        <v>10</v>
      </c>
      <c r="E36" s="42">
        <f>'GB'!L$23</f>
        <v>44.4758496</v>
      </c>
      <c r="F36" s="42">
        <f>'GB'!M$23</f>
        <v>32.5118460576</v>
      </c>
      <c r="G36" s="42">
        <f>'GB'!N$23</f>
        <v>336.368906111810</v>
      </c>
      <c r="H36" s="42">
        <f>'GB'!O$23</f>
        <v>2.53909112816219</v>
      </c>
      <c r="I36" s="42">
        <f>(G36/10)+(H36*6)</f>
        <v>48.8714373801541</v>
      </c>
      <c r="J36" s="42">
        <f>I36+(F36*0.5)</f>
        <v>65.1273604089541</v>
      </c>
      <c r="K36" s="42">
        <f>I36+F36</f>
        <v>81.3832834377541</v>
      </c>
      <c r="L36" s="178">
        <f>(E36:E36*#REF!)+(F36:F36*#REF!)+(G36:G36*#REF!)+(H36:H36*#REF!)</f>
      </c>
      <c r="M36" s="179">
        <v>0</v>
      </c>
      <c r="N36" s="51"/>
      <c r="O36" s="52"/>
    </row>
    <row r="37" ht="13.75" customHeight="1">
      <c r="A37" s="168">
        <f>IF(B37:B37&lt;&gt;0,A36+1,A36)</f>
      </c>
      <c r="B37" s="163">
        <f>'GB'!A$24</f>
        <v>0</v>
      </c>
      <c r="C37" t="s" s="32">
        <v>53</v>
      </c>
      <c r="D37" s="7">
        <f>'GB'!C$24</f>
        <v>10</v>
      </c>
      <c r="E37" s="42">
        <f>'GB'!L$24</f>
        <v>0</v>
      </c>
      <c r="F37" s="42">
        <f>'GB'!M$24</f>
        <v>0</v>
      </c>
      <c r="G37" s="42">
        <f>'GB'!N$24</f>
        <v>0</v>
      </c>
      <c r="H37" s="42">
        <f>'GB'!O$24</f>
        <v>0</v>
      </c>
      <c r="I37" s="42">
        <f>(G37/10)+(H37*6)</f>
        <v>0</v>
      </c>
      <c r="J37" s="42">
        <f>I37+(F37*0.5)</f>
        <v>0</v>
      </c>
      <c r="K37" s="42">
        <f>I37+F37</f>
        <v>0</v>
      </c>
      <c r="L37" s="178">
        <f>(E37:E37*#REF!)+(F37:F37*#REF!)+(G37:G37*#REF!)+(H37:H37*#REF!)</f>
      </c>
      <c r="M37" s="179">
        <v>0</v>
      </c>
      <c r="N37" s="51"/>
      <c r="O37" s="52"/>
    </row>
    <row r="38" ht="13.75" customHeight="1">
      <c r="A38" s="168">
        <f>IF(B38:B38&lt;&gt;0,A37+1,A37)</f>
      </c>
      <c r="B38" t="s" s="32">
        <f>'HOU'!A$22</f>
        <v>107</v>
      </c>
      <c r="C38" t="s" s="32">
        <v>60</v>
      </c>
      <c r="D38" s="7">
        <f>'HOU'!C$22</f>
        <v>14</v>
      </c>
      <c r="E38" s="42">
        <f>'HOU'!L$22</f>
        <v>68.92645760000001</v>
      </c>
      <c r="F38" s="42">
        <f>'HOU'!M$22</f>
        <v>47.0078440832</v>
      </c>
      <c r="G38" s="42">
        <f>'HOU'!N$22</f>
        <v>511.445343625216</v>
      </c>
      <c r="H38" s="42">
        <f>'HOU'!O$22</f>
        <v>3.96858133443604</v>
      </c>
      <c r="I38" s="42">
        <f>(G38/10)+(H38*6)</f>
        <v>74.9560223691378</v>
      </c>
      <c r="J38" s="42">
        <f>I38+(F38*0.5)</f>
        <v>98.4599444107378</v>
      </c>
      <c r="K38" s="42">
        <f>I38+F38</f>
        <v>121.963866452338</v>
      </c>
      <c r="L38" s="178">
        <f>(E38:E38*#REF!)+(F38:F38*#REF!)+(G38:G38*#REF!)+(H38:H38*#REF!)</f>
      </c>
      <c r="M38" s="179">
        <v>0</v>
      </c>
      <c r="N38" s="51"/>
      <c r="O38" s="52"/>
    </row>
    <row r="39" ht="13.75" customHeight="1">
      <c r="A39" s="168">
        <f>IF(B39:B39&lt;&gt;0,A38+1,A38)</f>
      </c>
      <c r="B39" t="s" s="32">
        <f>'HOU'!A$23</f>
        <v>236</v>
      </c>
      <c r="C39" t="s" s="32">
        <v>60</v>
      </c>
      <c r="D39" s="7">
        <f>'HOU'!C$23</f>
        <v>14</v>
      </c>
      <c r="E39" s="42">
        <f>'HOU'!L$23</f>
        <v>23.767744</v>
      </c>
      <c r="F39" s="42">
        <f>'HOU'!M$23</f>
        <v>15.995691712</v>
      </c>
      <c r="G39" s="42">
        <f>'HOU'!N$23</f>
        <v>168.911970138901</v>
      </c>
      <c r="H39" s="42">
        <f>'HOU'!O$23</f>
        <v>1.29720524198685</v>
      </c>
      <c r="I39" s="42">
        <f>(G39/10)+(H39*6)</f>
        <v>24.6744284658112</v>
      </c>
      <c r="J39" s="42">
        <f>I39+(F39*0.5)</f>
        <v>32.6722743218112</v>
      </c>
      <c r="K39" s="42">
        <f>I39+F39</f>
        <v>40.6701201778112</v>
      </c>
      <c r="L39" s="178">
        <f>(E39:E39*#REF!)+(F39:F39*#REF!)+(G39:G39*#REF!)+(H39:H39*#REF!)</f>
      </c>
      <c r="M39" s="179">
        <v>0</v>
      </c>
      <c r="N39" s="51"/>
      <c r="O39" s="52"/>
    </row>
    <row r="40" ht="13.75" customHeight="1">
      <c r="A40" s="168">
        <f>IF(B40:B40&lt;&gt;0,A39+1,A39)</f>
      </c>
      <c r="B40" t="s" s="32">
        <f>'HOU'!A$24</f>
        <v>421</v>
      </c>
      <c r="C40" t="s" s="32">
        <v>60</v>
      </c>
      <c r="D40" s="7">
        <f>'HOU'!C$24</f>
        <v>14</v>
      </c>
      <c r="E40" s="42">
        <f>'HOU'!L$24</f>
        <v>5.941936</v>
      </c>
      <c r="F40" s="42">
        <f>'HOU'!M$24</f>
        <v>4.064284224</v>
      </c>
      <c r="G40" s="42">
        <f>'HOU'!N$24</f>
        <v>44.138126672640</v>
      </c>
      <c r="H40" s="42">
        <f>'HOU'!O$24</f>
        <v>0.333271306368</v>
      </c>
      <c r="I40" s="42">
        <f>(G40/10)+(H40*6)</f>
        <v>6.413440505472</v>
      </c>
      <c r="J40" s="42">
        <f>I40+(F40*0.5)</f>
        <v>8.445582617472001</v>
      </c>
      <c r="K40" s="42">
        <f>I40+F40</f>
        <v>10.477724729472</v>
      </c>
      <c r="L40" s="178">
        <f>(E40:E40*#REF!)+(F40:F40*#REF!)+(G40:G40*#REF!)+(H40:H40*#REF!)</f>
      </c>
      <c r="M40" s="179">
        <v>0</v>
      </c>
      <c r="N40" s="51"/>
      <c r="O40" s="52"/>
    </row>
    <row r="41" ht="13.75" customHeight="1">
      <c r="A41" s="168">
        <f>IF(B41:B41&lt;&gt;0,A40+1,A40)</f>
      </c>
      <c r="B41" t="s" s="32">
        <f>'IND'!A$22</f>
        <v>426</v>
      </c>
      <c r="C41" t="s" s="32">
        <v>29</v>
      </c>
      <c r="D41" s="7">
        <f>'IND'!C$22</f>
        <v>14</v>
      </c>
      <c r="E41" s="42">
        <f>'IND'!L$22</f>
        <v>6.4395408</v>
      </c>
      <c r="F41" s="42">
        <f>'IND'!M$22</f>
        <v>3.8894826432</v>
      </c>
      <c r="G41" s="42">
        <f>'IND'!N$22</f>
        <v>41.850833240832</v>
      </c>
      <c r="H41" s="42">
        <f>'IND'!O$22</f>
        <v>0.330606024672</v>
      </c>
      <c r="I41" s="42">
        <f>(G41/10)+(H41*6)</f>
        <v>6.1687194721152</v>
      </c>
      <c r="J41" s="42">
        <f>I41+(F41*0.5)</f>
        <v>8.1134607937152</v>
      </c>
      <c r="K41" s="42">
        <f>I41+F41</f>
        <v>10.0582021153152</v>
      </c>
      <c r="L41" s="178">
        <f>(E41:E41*#REF!)+(F41:F41*#REF!)+(G41:G41*#REF!)+(H41:H41*#REF!)</f>
      </c>
      <c r="M41" s="179">
        <v>0</v>
      </c>
      <c r="N41" s="51"/>
      <c r="O41" s="52"/>
    </row>
    <row r="42" ht="13.75" customHeight="1">
      <c r="A42" s="168">
        <f>IF(B42:B42&lt;&gt;0,A41+1,A41)</f>
      </c>
      <c r="B42" t="s" s="32">
        <f>'IND'!A$23</f>
        <v>215</v>
      </c>
      <c r="C42" t="s" s="32">
        <v>29</v>
      </c>
      <c r="D42" s="7">
        <f>'IND'!C$23</f>
        <v>14</v>
      </c>
      <c r="E42" s="42">
        <f>'IND'!L$23</f>
        <v>33.2709608</v>
      </c>
      <c r="F42" s="42">
        <f>'IND'!M$23</f>
        <v>20.3950989704</v>
      </c>
      <c r="G42" s="42">
        <f>'IND'!N$23</f>
        <v>237.348463044346</v>
      </c>
      <c r="H42" s="42">
        <f>'IND'!O$23</f>
        <v>2.3046461836552</v>
      </c>
      <c r="I42" s="42">
        <f>(G42/10)+(H42*6)</f>
        <v>37.5627234063658</v>
      </c>
      <c r="J42" s="42">
        <f>I42+(F42*0.5)</f>
        <v>47.7602728915658</v>
      </c>
      <c r="K42" s="42">
        <f>I42+F42</f>
        <v>57.9578223767658</v>
      </c>
      <c r="L42" s="178">
        <f>(E42:E42*#REF!)+(F42:F42*#REF!)+(G42:G42*#REF!)+(H42:H42*#REF!)</f>
      </c>
      <c r="M42" s="179">
        <v>0</v>
      </c>
      <c r="N42" s="51"/>
      <c r="O42" s="52"/>
    </row>
    <row r="43" ht="13.75" customHeight="1">
      <c r="A43" s="168">
        <f>IF(B43:B43&lt;&gt;0,A42+1,A42)</f>
      </c>
      <c r="B43" t="s" s="32">
        <f>'IND'!A$24</f>
        <v>197</v>
      </c>
      <c r="C43" t="s" s="32">
        <v>29</v>
      </c>
      <c r="D43" s="7">
        <f>'IND'!C$24</f>
        <v>14</v>
      </c>
      <c r="E43" s="42">
        <f>'IND'!L$24</f>
        <v>40.24713</v>
      </c>
      <c r="F43" s="42">
        <f>'IND'!M$24</f>
        <v>24.83247921</v>
      </c>
      <c r="G43" s="42">
        <f>'IND'!N$24</f>
        <v>276.359422049123</v>
      </c>
      <c r="H43" s="42">
        <f>'IND'!O$24</f>
        <v>1.9865983368</v>
      </c>
      <c r="I43" s="42">
        <f>(G43/10)+(H43*6)</f>
        <v>39.5555322257123</v>
      </c>
      <c r="J43" s="42">
        <f>I43+(F43*0.5)</f>
        <v>51.9717718307123</v>
      </c>
      <c r="K43" s="42">
        <f>I43+F43</f>
        <v>64.3880114357123</v>
      </c>
      <c r="L43" s="178">
        <f>(E43:E43*#REF!)+(F43:F43*#REF!)+(G43:G43*#REF!)+(H43:H43*#REF!)</f>
      </c>
      <c r="M43" s="179">
        <v>0</v>
      </c>
      <c r="N43" s="51"/>
      <c r="O43" s="52"/>
    </row>
    <row r="44" ht="13.75" customHeight="1">
      <c r="A44" s="168">
        <f>IF(B44:B44&lt;&gt;0,A43+1,A43)</f>
      </c>
      <c r="B44" t="s" s="32">
        <f>'JAX'!A$22</f>
        <v>57</v>
      </c>
      <c r="C44" t="s" s="32">
        <v>58</v>
      </c>
      <c r="D44" s="7">
        <f>'JAX'!C$22</f>
        <v>12</v>
      </c>
      <c r="E44" s="42">
        <f>'JAX'!L$22</f>
        <v>125.25601088</v>
      </c>
      <c r="F44" s="42">
        <f>'JAX'!M$22</f>
        <v>91.68739996415999</v>
      </c>
      <c r="G44" s="42">
        <f>'JAX'!N$22</f>
        <v>851.117674200509</v>
      </c>
      <c r="H44" s="42">
        <f>'JAX'!O$22</f>
        <v>5.19697002165659</v>
      </c>
      <c r="I44" s="42">
        <f>(G44/10)+(H44*6)</f>
        <v>116.293587549990</v>
      </c>
      <c r="J44" s="42">
        <f>I44+(F44*0.5)</f>
        <v>162.137287532070</v>
      </c>
      <c r="K44" s="42">
        <f>I44+F44</f>
        <v>207.980987514150</v>
      </c>
      <c r="L44" s="178">
        <f>(E44:E44*#REF!)+(F44:F44*#REF!)+(G44:G44*#REF!)+(H44:H44*#REF!)</f>
      </c>
      <c r="M44" s="179">
        <v>0</v>
      </c>
      <c r="N44" s="51"/>
      <c r="O44" s="52"/>
    </row>
    <row r="45" ht="13.75" customHeight="1">
      <c r="A45" s="168">
        <f>IF(B45:B45&lt;&gt;0,A44+1,A44)</f>
      </c>
      <c r="B45" t="s" s="32">
        <f>'JAX'!A$23</f>
        <v>432</v>
      </c>
      <c r="C45" t="s" s="32">
        <v>58</v>
      </c>
      <c r="D45" s="7">
        <f>'JAX'!C$23</f>
        <v>12</v>
      </c>
      <c r="E45" s="42">
        <f>'JAX'!L$23</f>
        <v>18.0657708</v>
      </c>
      <c r="F45" s="42">
        <f>'JAX'!M$23</f>
        <v>11.9776060404</v>
      </c>
      <c r="G45" s="42">
        <f>'JAX'!N$23</f>
        <v>112.972813358242</v>
      </c>
      <c r="H45" s="42">
        <f>'JAX'!O$23</f>
        <v>0.958208483232</v>
      </c>
      <c r="I45" s="42">
        <f>(G45/10)+(H45*6)</f>
        <v>17.0465322352162</v>
      </c>
      <c r="J45" s="42">
        <f>I45+(F45*0.5)</f>
        <v>23.0353352554162</v>
      </c>
      <c r="K45" s="42">
        <f>I45+F45</f>
        <v>29.0241382756162</v>
      </c>
      <c r="L45" s="178">
        <f>(E45:E45*#REF!)+(F45:F45*#REF!)+(G45:G45*#REF!)+(H45:H45*#REF!)</f>
      </c>
      <c r="M45" s="179">
        <v>0</v>
      </c>
      <c r="N45" s="51"/>
      <c r="O45" s="52"/>
    </row>
    <row r="46" ht="13.75" customHeight="1">
      <c r="A46" s="168">
        <f>IF(B46:B46&lt;&gt;0,A45+1,A45)</f>
      </c>
      <c r="B46" t="s" s="32">
        <f>'JAX'!A$24</f>
        <v>433</v>
      </c>
      <c r="C46" t="s" s="32">
        <v>58</v>
      </c>
      <c r="D46" s="7">
        <f>'JAX'!C$24</f>
        <v>12</v>
      </c>
      <c r="E46" s="42">
        <f>'JAX'!L$24</f>
        <v>9.0328854</v>
      </c>
      <c r="F46" s="42">
        <f>'JAX'!M$24</f>
        <v>6.142362072</v>
      </c>
      <c r="G46" s="42">
        <f>'JAX'!N$24</f>
        <v>60.1451188412388</v>
      </c>
      <c r="H46" s="42">
        <f>'JAX'!O$24</f>
        <v>0.459958855662802</v>
      </c>
      <c r="I46" s="42">
        <f>(G46/10)+(H46*6)</f>
        <v>8.77426501810069</v>
      </c>
      <c r="J46" s="42">
        <f>I46+(F46*0.5)</f>
        <v>11.8454460541007</v>
      </c>
      <c r="K46" s="42">
        <f>I46+F46</f>
        <v>14.9166270901007</v>
      </c>
      <c r="L46" s="178">
        <f>(E46:E46*#REF!)+(F46:F46*#REF!)+(G46:G46*#REF!)+(H46:H46*#REF!)</f>
      </c>
      <c r="M46" s="179">
        <v>0</v>
      </c>
      <c r="N46" s="51"/>
      <c r="O46" s="52"/>
    </row>
    <row r="47" ht="13.75" customHeight="1">
      <c r="A47" s="168">
        <f>IF(B47:B47&lt;&gt;0,A46+1,A46)</f>
      </c>
      <c r="B47" t="s" s="32">
        <f>'KC'!A$22</f>
        <v>24</v>
      </c>
      <c r="C47" t="s" s="32">
        <v>25</v>
      </c>
      <c r="D47" s="7">
        <f>'KC'!C$22</f>
        <v>6</v>
      </c>
      <c r="E47" s="42">
        <f>'KC'!L$22</f>
        <v>129.21888</v>
      </c>
      <c r="F47" s="42">
        <f>'KC'!M$22</f>
        <v>96.00962783999999</v>
      </c>
      <c r="G47" s="42">
        <f>'KC'!N$22</f>
        <v>1034.0236918368</v>
      </c>
      <c r="H47" s="42">
        <f>'KC'!O$22</f>
        <v>8.256827994240</v>
      </c>
      <c r="I47" s="42">
        <f>(G47/10)+(H47*6)</f>
        <v>152.943337149120</v>
      </c>
      <c r="J47" s="42">
        <f>I47+(F47*0.5)</f>
        <v>200.948151069120</v>
      </c>
      <c r="K47" s="42">
        <f>I47+F47</f>
        <v>248.952964989120</v>
      </c>
      <c r="L47" s="178">
        <f>(E47:E47*#REF!)+(F47:F47*#REF!)+(G47:G47*#REF!)+(H47:H47*#REF!)</f>
      </c>
      <c r="M47" s="179">
        <v>30</v>
      </c>
      <c r="N47" s="51"/>
      <c r="O47" s="52"/>
    </row>
    <row r="48" ht="13.75" customHeight="1">
      <c r="A48" s="168">
        <f>IF(B48:B48&lt;&gt;0,A47+1,A47)</f>
      </c>
      <c r="B48" t="s" s="32">
        <f>'KC'!A$23</f>
        <v>239</v>
      </c>
      <c r="C48" t="s" s="32">
        <v>25</v>
      </c>
      <c r="D48" s="7">
        <f>'KC'!C$23</f>
        <v>6</v>
      </c>
      <c r="E48" s="42">
        <f>'KC'!L$23</f>
        <v>18.91008</v>
      </c>
      <c r="F48" s="42">
        <f>'KC'!M$23</f>
        <v>13.1425056</v>
      </c>
      <c r="G48" s="42">
        <f>'KC'!N$23</f>
        <v>131.950756224</v>
      </c>
      <c r="H48" s="42">
        <f>'KC'!O$23</f>
        <v>1.01195326917574</v>
      </c>
      <c r="I48" s="42">
        <f>(G48/10)+(H48*6)</f>
        <v>19.2667952374544</v>
      </c>
      <c r="J48" s="42">
        <f>I48+(F48*0.5)</f>
        <v>25.8380480374544</v>
      </c>
      <c r="K48" s="42">
        <f>I48+F48</f>
        <v>32.4093008374544</v>
      </c>
      <c r="L48" s="178">
        <f>(E48:E48*#REF!)+(F48:F48*#REF!)+(G48:G48*#REF!)+(H48:H48*#REF!)</f>
      </c>
      <c r="M48" s="179">
        <v>0</v>
      </c>
      <c r="N48" s="51"/>
      <c r="O48" s="52"/>
    </row>
    <row r="49" ht="13.75" customHeight="1">
      <c r="A49" s="168">
        <f>IF(B49:B49&lt;&gt;0,A48+1,A48)</f>
      </c>
      <c r="B49" s="163">
        <f>'KC'!A$24</f>
        <v>0</v>
      </c>
      <c r="C49" t="s" s="32">
        <v>25</v>
      </c>
      <c r="D49" s="7">
        <f>'KC'!C$24</f>
        <v>6</v>
      </c>
      <c r="E49" s="42">
        <f>'KC'!L$24</f>
        <v>0</v>
      </c>
      <c r="F49" s="42">
        <f>'KC'!M$24</f>
        <v>0</v>
      </c>
      <c r="G49" s="42">
        <f>'KC'!N$24</f>
        <v>0</v>
      </c>
      <c r="H49" s="42">
        <f>'KC'!O$24</f>
        <v>0</v>
      </c>
      <c r="I49" s="42">
        <f>(G49/10)+(H49*6)</f>
        <v>0</v>
      </c>
      <c r="J49" s="42">
        <f>I49+(F49*0.5)</f>
        <v>0</v>
      </c>
      <c r="K49" s="42">
        <f>I49+F49</f>
        <v>0</v>
      </c>
      <c r="L49" s="178">
        <f>(E49:E49*#REF!)+(F49:F49*#REF!)+(G49:G49*#REF!)+(H49:H49*#REF!)</f>
      </c>
      <c r="M49" s="179">
        <v>0</v>
      </c>
      <c r="N49" s="51"/>
      <c r="O49" s="52"/>
    </row>
    <row r="50" ht="13.75" customHeight="1">
      <c r="A50" s="168">
        <f>IF(B50:B50&lt;&gt;0,A49+1,A49)</f>
      </c>
      <c r="B50" t="s" s="32">
        <f>'LAC'!A$22</f>
        <v>212</v>
      </c>
      <c r="C50" t="s" s="32">
        <v>127</v>
      </c>
      <c r="D50" s="7">
        <f>'LAC'!C$22</f>
        <v>5</v>
      </c>
      <c r="E50" s="42">
        <f>'LAC'!L$22</f>
        <v>34.06007346</v>
      </c>
      <c r="F50" s="42">
        <f>'LAC'!M$22</f>
        <v>24.489192817740</v>
      </c>
      <c r="G50" s="42">
        <f>'LAC'!N$22</f>
        <v>242.137023873022</v>
      </c>
      <c r="H50" s="42">
        <f>'LAC'!O$22</f>
        <v>2.5713652458627</v>
      </c>
      <c r="I50" s="42">
        <f>(G50/10)+(H50*6)</f>
        <v>39.6418938624784</v>
      </c>
      <c r="J50" s="42">
        <f>I50+(F50*0.5)</f>
        <v>51.8864902713484</v>
      </c>
      <c r="K50" s="42">
        <f>I50+F50</f>
        <v>64.1310866802184</v>
      </c>
      <c r="L50" s="178">
        <f>(E50:E50*#REF!)+(F50:F50*#REF!)+(G50:G50*#REF!)+(H50:H50*#REF!)</f>
      </c>
      <c r="M50" s="179">
        <v>0</v>
      </c>
      <c r="N50" s="51"/>
      <c r="O50" s="52"/>
    </row>
    <row r="51" ht="13.75" customHeight="1">
      <c r="A51" s="168">
        <f>IF(B51:B51&lt;&gt;0,A50+1,A50)</f>
      </c>
      <c r="B51" t="s" s="32">
        <f>'LAC'!A$23</f>
        <v>148</v>
      </c>
      <c r="C51" t="s" s="32">
        <v>127</v>
      </c>
      <c r="D51" s="7">
        <f>'LAC'!C$23</f>
        <v>5</v>
      </c>
      <c r="E51" s="42">
        <f>'LAC'!L$23</f>
        <v>56.39454786</v>
      </c>
      <c r="F51" s="42">
        <f>'LAC'!M$23</f>
        <v>39.645367145580</v>
      </c>
      <c r="G51" s="42">
        <f>'LAC'!N$23</f>
        <v>399.228847155991</v>
      </c>
      <c r="H51" s="42">
        <f>'LAC'!O$23</f>
        <v>3.33021084022872</v>
      </c>
      <c r="I51" s="42">
        <f>(G51/10)+(H51*6)</f>
        <v>59.9041497569714</v>
      </c>
      <c r="J51" s="42">
        <f>I51+(F51*0.5)</f>
        <v>79.7268333297614</v>
      </c>
      <c r="K51" s="42">
        <f>I51+F51</f>
        <v>99.5495169025514</v>
      </c>
      <c r="L51" s="178">
        <f>(E51:E51*#REF!)+(F51:F51*#REF!)+(G51:G51*#REF!)+(H51:H51*#REF!)</f>
      </c>
      <c r="M51" s="179">
        <v>0</v>
      </c>
      <c r="N51" s="51"/>
      <c r="O51" s="52"/>
    </row>
    <row r="52" ht="13.75" customHeight="1">
      <c r="A52" s="168">
        <f>IF(B52:B52&lt;&gt;0,A51+1,A51)</f>
      </c>
      <c r="B52" s="163">
        <f>'LAC'!A$24</f>
        <v>0</v>
      </c>
      <c r="C52" t="s" s="32">
        <v>127</v>
      </c>
      <c r="D52" s="7">
        <f>'LAC'!C$24</f>
        <v>5</v>
      </c>
      <c r="E52" s="42">
        <f>'LAC'!L$24</f>
        <v>0</v>
      </c>
      <c r="F52" s="42">
        <f>'LAC'!M$24</f>
        <v>0</v>
      </c>
      <c r="G52" s="42">
        <f>'LAC'!N$24</f>
        <v>0</v>
      </c>
      <c r="H52" s="42">
        <f>'LAC'!O$24</f>
        <v>0</v>
      </c>
      <c r="I52" s="42">
        <f>(G52/10)+(H52*6)</f>
        <v>0</v>
      </c>
      <c r="J52" s="42">
        <f>I52+(F52*0.5)</f>
        <v>0</v>
      </c>
      <c r="K52" s="42">
        <f>I52+F52</f>
        <v>0</v>
      </c>
      <c r="L52" s="178">
        <f>(E52:E52*#REF!)+(F52:F52*#REF!)+(G52:G52*#REF!)+(H52:H52*#REF!)</f>
      </c>
      <c r="M52" s="179">
        <v>0</v>
      </c>
      <c r="N52" s="51"/>
      <c r="O52" s="52"/>
    </row>
    <row r="53" ht="13.75" customHeight="1">
      <c r="A53" s="168">
        <f>IF(B53:B53&lt;&gt;0,A52+1,A52)</f>
      </c>
      <c r="B53" t="s" s="32">
        <f>'LAR'!A$22</f>
        <v>218</v>
      </c>
      <c r="C53" t="s" s="32">
        <v>56</v>
      </c>
      <c r="D53" s="7">
        <f>'LAR'!C$22</f>
        <v>6</v>
      </c>
      <c r="E53" s="42">
        <f>'LAR'!L$22</f>
        <v>31.99992236</v>
      </c>
      <c r="F53" s="42">
        <f>'LAR'!M$22</f>
        <v>21.663947437720</v>
      </c>
      <c r="G53" s="42">
        <f>'LAR'!N$22</f>
        <v>221.431238817043</v>
      </c>
      <c r="H53" s="42">
        <f>'LAR'!O$22</f>
        <v>1.30379443255227</v>
      </c>
      <c r="I53" s="42">
        <f>(G53/10)+(H53*6)</f>
        <v>29.9658904770179</v>
      </c>
      <c r="J53" s="42">
        <f>I53+(F53*0.5)</f>
        <v>40.7978641958779</v>
      </c>
      <c r="K53" s="42">
        <f>I53+F53</f>
        <v>51.6298379147379</v>
      </c>
      <c r="L53" s="178">
        <f>(E53:E53*#REF!)+(F53:F53*#REF!)+(G53:G53*#REF!)+(H53:H53*#REF!)</f>
      </c>
      <c r="M53" s="179">
        <v>6.88282722712442</v>
      </c>
      <c r="N53" s="51"/>
      <c r="O53" s="52"/>
    </row>
    <row r="54" ht="13.75" customHeight="1">
      <c r="A54" s="168">
        <f>IF(B54:B54&lt;&gt;0,A53+1,A53)</f>
      </c>
      <c r="B54" t="s" s="32">
        <f>'LAR'!A$23</f>
        <v>165</v>
      </c>
      <c r="C54" t="s" s="32">
        <v>56</v>
      </c>
      <c r="D54" s="7">
        <f>'LAR'!C$23</f>
        <v>6</v>
      </c>
      <c r="E54" s="42">
        <f>'LAR'!L$23</f>
        <v>62.79230048</v>
      </c>
      <c r="F54" s="42">
        <f>'LAR'!M$23</f>
        <v>41.568502917760</v>
      </c>
      <c r="G54" s="42">
        <f>'LAR'!N$23</f>
        <v>422.577318044492</v>
      </c>
      <c r="H54" s="42">
        <f>'LAR'!O$23</f>
        <v>3.02226673481148</v>
      </c>
      <c r="I54" s="42">
        <f>(G54/10)+(H54*6)</f>
        <v>60.3913322133181</v>
      </c>
      <c r="J54" s="42">
        <f>I54+(F54*0.5)</f>
        <v>81.1755836721981</v>
      </c>
      <c r="K54" s="42">
        <f>I54+F54</f>
        <v>101.959835131078</v>
      </c>
      <c r="L54" s="178">
        <f>(E54:E54*#REF!)+(F54:F54*#REF!)+(G54:G54*#REF!)+(H54:H54*#REF!)</f>
      </c>
      <c r="M54" s="179">
        <v>0</v>
      </c>
      <c r="N54" s="51"/>
      <c r="O54" s="52"/>
    </row>
    <row r="55" ht="13.75" customHeight="1">
      <c r="A55" s="168">
        <f>IF(B55:B55&lt;&gt;0,A54+1,A54)</f>
      </c>
      <c r="B55" s="163">
        <f>'LAR'!A$24</f>
        <v>0</v>
      </c>
      <c r="C55" t="s" s="32">
        <v>56</v>
      </c>
      <c r="D55" s="7">
        <f>'LAR'!C$24</f>
        <v>6</v>
      </c>
      <c r="E55" s="42">
        <f>'LAR'!L$24</f>
        <v>0</v>
      </c>
      <c r="F55" s="42">
        <f>'LAR'!M$24</f>
        <v>0</v>
      </c>
      <c r="G55" s="42">
        <f>'LAR'!N$24</f>
        <v>0</v>
      </c>
      <c r="H55" s="42">
        <f>'LAR'!O$24</f>
        <v>0</v>
      </c>
      <c r="I55" s="42">
        <f>(G55/10)+(H55*6)</f>
        <v>0</v>
      </c>
      <c r="J55" s="42">
        <f>I55+(F55*0.5)</f>
        <v>0</v>
      </c>
      <c r="K55" s="42">
        <f>I55+F55</f>
        <v>0</v>
      </c>
      <c r="L55" s="178">
        <f>(E55:E55*#REF!)+(F55:F55*#REF!)+(G55:G55*#REF!)+(H55:H55*#REF!)</f>
      </c>
      <c r="M55" s="179">
        <v>0</v>
      </c>
      <c r="N55" s="51"/>
      <c r="O55" s="52"/>
    </row>
    <row r="56" ht="13.75" customHeight="1">
      <c r="A56" s="168">
        <f>IF(B56:B56&lt;&gt;0,A55+1,A55)</f>
      </c>
      <c r="B56" t="s" s="32">
        <f>'MIA'!A$22</f>
        <v>134</v>
      </c>
      <c r="C56" t="s" s="32">
        <v>31</v>
      </c>
      <c r="D56" s="7">
        <f>'MIA'!C$22</f>
        <v>6</v>
      </c>
      <c r="E56" s="42">
        <f>'MIA'!L$22</f>
        <v>61.5646584</v>
      </c>
      <c r="F56" s="42">
        <f>'MIA'!M$22</f>
        <v>41.9255323704</v>
      </c>
      <c r="G56" s="42">
        <f>'MIA'!N$22</f>
        <v>461.205019931387</v>
      </c>
      <c r="H56" s="42">
        <f>'MIA'!O$22</f>
        <v>3.0905162053529</v>
      </c>
      <c r="I56" s="42">
        <f>(G56/10)+(H56*6)</f>
        <v>64.66359922525611</v>
      </c>
      <c r="J56" s="42">
        <f>I56+(F56*0.5)</f>
        <v>85.6263654104561</v>
      </c>
      <c r="K56" s="42">
        <f>I56+F56</f>
        <v>106.589131595656</v>
      </c>
      <c r="L56" s="178">
        <f>(E56:E56*#REF!)+(F56:F56*#REF!)+(G56:G56*#REF!)+(H56:H56*#REF!)</f>
      </c>
      <c r="M56" s="179">
        <v>2.01336012510609</v>
      </c>
      <c r="N56" s="51"/>
      <c r="O56" s="52"/>
    </row>
    <row r="57" ht="13.75" customHeight="1">
      <c r="A57" s="168">
        <f>IF(B57:B57&lt;&gt;0,A56+1,A56)</f>
      </c>
      <c r="B57" t="s" s="32">
        <f>'MIA'!A$23</f>
        <v>445</v>
      </c>
      <c r="C57" t="s" s="32">
        <v>31</v>
      </c>
      <c r="D57" s="7">
        <f>'MIA'!C$23</f>
        <v>6</v>
      </c>
      <c r="E57" s="42">
        <f>'MIA'!L$23</f>
        <v>7.62229104</v>
      </c>
      <c r="F57" s="42">
        <f>'MIA'!M$23</f>
        <v>5.5642724592</v>
      </c>
      <c r="G57" s="42">
        <f>'MIA'!N$23</f>
        <v>52.7166653986984</v>
      </c>
      <c r="H57" s="42">
        <f>'MIA'!O$23</f>
        <v>0.278213622960</v>
      </c>
      <c r="I57" s="42">
        <f>(G57/10)+(H57*6)</f>
        <v>6.94094827762984</v>
      </c>
      <c r="J57" s="42">
        <f>I57+(F57*0.5)</f>
        <v>9.72308450722984</v>
      </c>
      <c r="K57" s="42">
        <f>I57+F57</f>
        <v>12.5052207368298</v>
      </c>
      <c r="L57" s="178">
        <f>(E57:E57*#REF!)+(F57:F57*#REF!)+(G57:G57*#REF!)+(H57:H57*#REF!)</f>
      </c>
      <c r="M57" s="179">
        <v>0</v>
      </c>
      <c r="N57" s="51"/>
      <c r="O57" s="52"/>
    </row>
    <row r="58" ht="13.75" customHeight="1">
      <c r="A58" s="168">
        <f>IF(B58:B58&lt;&gt;0,A57+1,A57)</f>
      </c>
      <c r="B58" t="s" s="32">
        <f>'MIA'!A$24</f>
        <v>446</v>
      </c>
      <c r="C58" t="s" s="32">
        <v>31</v>
      </c>
      <c r="D58" s="7">
        <f>'MIA'!C$24</f>
        <v>6</v>
      </c>
      <c r="E58" s="42">
        <f>'MIA'!L$24</f>
        <v>8.7949512</v>
      </c>
      <c r="F58" s="42">
        <f>'MIA'!M$24</f>
        <v>6.2092355472</v>
      </c>
      <c r="G58" s="42">
        <f>'MIA'!N$24</f>
        <v>54.9064333831796</v>
      </c>
      <c r="H58" s="42">
        <f>'MIA'!O$24</f>
        <v>0.377646774419804</v>
      </c>
      <c r="I58" s="42">
        <f>(G58/10)+(H58*6)</f>
        <v>7.75652398483678</v>
      </c>
      <c r="J58" s="42">
        <f>I58+(F58*0.5)</f>
        <v>10.8611417584368</v>
      </c>
      <c r="K58" s="42">
        <f>I58+F58</f>
        <v>13.9657595320368</v>
      </c>
      <c r="L58" s="178">
        <f>(E58:E58*#REF!)+(F58:F58*#REF!)+(G58:G58*#REF!)+(H58:H58*#REF!)</f>
      </c>
      <c r="M58" s="179">
        <v>0</v>
      </c>
      <c r="N58" s="51"/>
      <c r="O58" s="52"/>
    </row>
    <row r="59" ht="13.75" customHeight="1">
      <c r="A59" s="168">
        <f>IF(B59:B59&lt;&gt;0,A58+1,A58)</f>
      </c>
      <c r="B59" t="s" s="32">
        <f>'MIN'!A$22</f>
        <v>77</v>
      </c>
      <c r="C59" t="s" s="32">
        <v>39</v>
      </c>
      <c r="D59" s="7">
        <f>'MIN'!C$22</f>
        <v>6</v>
      </c>
      <c r="E59" s="42">
        <f>'MIN'!L$22</f>
        <v>102.64716</v>
      </c>
      <c r="F59" s="42">
        <f>'MIN'!M$22</f>
        <v>67.54183128</v>
      </c>
      <c r="G59" s="42">
        <f>'MIN'!N$22</f>
        <v>682.8479142408</v>
      </c>
      <c r="H59" s="42">
        <f>'MIN'!O$22</f>
        <v>4.930553683440</v>
      </c>
      <c r="I59" s="42">
        <f>(G59/10)+(H59*6)</f>
        <v>97.868113524720</v>
      </c>
      <c r="J59" s="42">
        <f>I59+(F59*0.5)</f>
        <v>131.639029164720</v>
      </c>
      <c r="K59" s="42">
        <f>I59+F59</f>
        <v>165.409944804720</v>
      </c>
      <c r="L59" s="178">
        <f>(E59:E59*#REF!)+(F59:F59*#REF!)+(G59:G59*#REF!)+(H59:H59*#REF!)</f>
      </c>
      <c r="M59" s="179">
        <v>2.3510155315424</v>
      </c>
      <c r="N59" s="51"/>
      <c r="O59" s="52"/>
    </row>
    <row r="60" ht="13.75" customHeight="1">
      <c r="A60" s="168">
        <f>IF(B60:B60&lt;&gt;0,A59+1,A59)</f>
      </c>
      <c r="B60" t="s" s="32">
        <f>'MIN'!A$23</f>
        <v>221</v>
      </c>
      <c r="C60" t="s" s="32">
        <v>39</v>
      </c>
      <c r="D60" s="7">
        <f>'MIN'!C$23</f>
        <v>6</v>
      </c>
      <c r="E60" s="42">
        <f>'MIN'!L$23</f>
        <v>36.082032</v>
      </c>
      <c r="F60" s="42">
        <f>'MIN'!M$23</f>
        <v>23.200746576</v>
      </c>
      <c r="G60" s="42">
        <f>'MIN'!N$23</f>
        <v>220.661668387561</v>
      </c>
      <c r="H60" s="42">
        <f>'MIN'!O$23</f>
        <v>1.577650767168</v>
      </c>
      <c r="I60" s="42">
        <f>(G60/10)+(H60*6)</f>
        <v>31.5320714417641</v>
      </c>
      <c r="J60" s="42">
        <f>I60+(F60*0.5)</f>
        <v>43.1324447297641</v>
      </c>
      <c r="K60" s="42">
        <f>I60+F60</f>
        <v>54.7328180177641</v>
      </c>
      <c r="L60" s="178">
        <f>(E60:E60*#REF!)+(F60:F60*#REF!)+(G60:G60*#REF!)+(H60:H60*#REF!)</f>
      </c>
      <c r="M60" s="179">
        <v>0</v>
      </c>
      <c r="N60" s="51"/>
      <c r="O60" s="52"/>
    </row>
    <row r="61" ht="13.75" customHeight="1">
      <c r="A61" s="168">
        <f>IF(B61:B61&lt;&gt;0,A60+1,A60)</f>
      </c>
      <c r="B61" t="s" s="32">
        <f>'MIN'!A$24</f>
        <v>449</v>
      </c>
      <c r="C61" t="s" s="32">
        <v>39</v>
      </c>
      <c r="D61" s="7">
        <f>'MIN'!C$24</f>
        <v>6</v>
      </c>
      <c r="E61" s="42">
        <f>'MIN'!L$24</f>
        <v>15.5526</v>
      </c>
      <c r="F61" s="42">
        <f>'MIN'!M$24</f>
        <v>9.798138</v>
      </c>
      <c r="G61" s="42">
        <f>'MIN'!N$24</f>
        <v>90.8406044371778</v>
      </c>
      <c r="H61" s="42">
        <f>'MIN'!O$24</f>
        <v>0.634003313846965</v>
      </c>
      <c r="I61" s="42">
        <f>(G61/10)+(H61*6)</f>
        <v>12.8880803267996</v>
      </c>
      <c r="J61" s="42">
        <f>I61+(F61*0.5)</f>
        <v>17.7871493267996</v>
      </c>
      <c r="K61" s="42">
        <f>I61+F61</f>
        <v>22.6862183267996</v>
      </c>
      <c r="L61" s="178">
        <f>(E61:E61*#REF!)+(F61:F61*#REF!)+(G61:G61*#REF!)+(H61:H61*#REF!)</f>
      </c>
      <c r="M61" s="179">
        <v>0</v>
      </c>
      <c r="N61" s="51"/>
      <c r="O61" s="52"/>
    </row>
    <row r="62" ht="13.75" customHeight="1">
      <c r="A62" s="168">
        <f>IF(B62:B62&lt;&gt;0,A61+1,A61)</f>
      </c>
      <c r="B62" t="s" s="32">
        <f>'NE'!A$22</f>
        <v>101</v>
      </c>
      <c r="C62" t="s" s="32">
        <v>102</v>
      </c>
      <c r="D62" s="7">
        <f>'NE'!C$22</f>
        <v>14</v>
      </c>
      <c r="E62" s="42">
        <f>'NE'!L$22</f>
        <v>75.96231664</v>
      </c>
      <c r="F62" s="42">
        <f>'NE'!M$22</f>
        <v>48.843769599520</v>
      </c>
      <c r="G62" s="42">
        <f>'NE'!N$22</f>
        <v>520.186146234888</v>
      </c>
      <c r="H62" s="42">
        <f>'NE'!O$22</f>
        <v>4.20056418555872</v>
      </c>
      <c r="I62" s="42">
        <f>(G62/10)+(H62*6)</f>
        <v>77.2219997368411</v>
      </c>
      <c r="J62" s="42">
        <f>I62+(F62*0.5)</f>
        <v>101.643884536601</v>
      </c>
      <c r="K62" s="42">
        <f>I62+F62</f>
        <v>126.065769336361</v>
      </c>
      <c r="L62" s="178">
        <f>(E62:E62*#REF!)+(F62:F62*#REF!)+(G62:G62*#REF!)+(H62:H62*#REF!)</f>
      </c>
      <c r="M62" s="179">
        <v>0.991534063866209</v>
      </c>
      <c r="N62" s="51"/>
      <c r="O62" s="52"/>
    </row>
    <row r="63" ht="13.75" customHeight="1">
      <c r="A63" s="168">
        <f>IF(B63:B63&lt;&gt;0,A62+1,A62)</f>
      </c>
      <c r="B63" t="s" s="32">
        <f>'NE'!A$23</f>
        <v>233</v>
      </c>
      <c r="C63" t="s" s="32">
        <v>102</v>
      </c>
      <c r="D63" s="7">
        <f>'NE'!C$23</f>
        <v>14</v>
      </c>
      <c r="E63" s="42">
        <f>'NE'!L$23</f>
        <v>30.61167984</v>
      </c>
      <c r="F63" s="42">
        <f>'NE'!M$23</f>
        <v>19.866980216160</v>
      </c>
      <c r="G63" s="42">
        <f>'NE'!N$23</f>
        <v>187.849073747377</v>
      </c>
      <c r="H63" s="42">
        <f>'NE'!O$23</f>
        <v>1.1920188129696</v>
      </c>
      <c r="I63" s="42">
        <f>(G63/10)+(H63*6)</f>
        <v>25.9370202525553</v>
      </c>
      <c r="J63" s="42">
        <f>I63+(F63*0.5)</f>
        <v>35.8705103606353</v>
      </c>
      <c r="K63" s="42">
        <f>I63+F63</f>
        <v>45.8040004687153</v>
      </c>
      <c r="L63" s="178">
        <f>(E63:E63*#REF!)+(F63:F63*#REF!)+(G63:G63*#REF!)+(H63:H63*#REF!)</f>
      </c>
      <c r="M63" s="179">
        <v>3.63131422523306</v>
      </c>
      <c r="N63" s="51"/>
      <c r="O63" s="52"/>
    </row>
    <row r="64" ht="13.75" customHeight="1">
      <c r="A64" s="168">
        <f>IF(B64:B64&lt;&gt;0,A63+1,A63)</f>
      </c>
      <c r="B64" s="163">
        <f>'NE'!A$24</f>
        <v>0</v>
      </c>
      <c r="C64" t="s" s="32">
        <v>102</v>
      </c>
      <c r="D64" s="7">
        <f>'NE'!C$24</f>
        <v>14</v>
      </c>
      <c r="E64" s="42">
        <f>'NE'!L$24</f>
        <v>0</v>
      </c>
      <c r="F64" s="42">
        <f>'NE'!M$24</f>
        <v>0</v>
      </c>
      <c r="G64" s="42">
        <f>'NE'!N$24</f>
        <v>0</v>
      </c>
      <c r="H64" s="42">
        <f>'NE'!O$24</f>
        <v>0</v>
      </c>
      <c r="I64" s="42">
        <f>(G64/10)+(H64*6)</f>
        <v>0</v>
      </c>
      <c r="J64" s="42">
        <f>I64+(F64*0.5)</f>
        <v>0</v>
      </c>
      <c r="K64" s="42">
        <f>I64+F64</f>
        <v>0</v>
      </c>
      <c r="L64" s="178">
        <f>(E64:E64*#REF!)+(F64:F64*#REF!)+(G64:G64*#REF!)+(H64:H64*#REF!)</f>
      </c>
      <c r="M64" s="179">
        <v>0</v>
      </c>
      <c r="N64" s="51"/>
      <c r="O64" s="52"/>
    </row>
    <row r="65" ht="13.75" customHeight="1">
      <c r="A65" s="168">
        <f>IF(B65:B65&lt;&gt;0,A64+1,A64)</f>
      </c>
      <c r="B65" t="s" s="32">
        <f>'NO'!A$22</f>
        <v>130</v>
      </c>
      <c r="C65" t="s" s="32">
        <v>97</v>
      </c>
      <c r="D65" s="7">
        <f>'NO'!C$22</f>
        <v>12</v>
      </c>
      <c r="E65" s="42">
        <f>'NO'!L$22</f>
        <v>67.8726194608</v>
      </c>
      <c r="F65" s="42">
        <f>'NO'!M$22</f>
        <v>43.5742216938336</v>
      </c>
      <c r="G65" s="42">
        <f>'NO'!N$22</f>
        <v>456.222101134438</v>
      </c>
      <c r="H65" s="42">
        <f>'NO'!O$22</f>
        <v>4.09597683922036</v>
      </c>
      <c r="I65" s="42">
        <f>(G65/10)+(H65*6)</f>
        <v>70.198071148766</v>
      </c>
      <c r="J65" s="42">
        <f>I65+(F65*0.5)</f>
        <v>91.98518199568279</v>
      </c>
      <c r="K65" s="42">
        <f>I65+F65</f>
        <v>113.7722928426</v>
      </c>
      <c r="L65" s="178">
        <f>(E65:E65*#REF!)+(F65:F65*#REF!)+(G65:G65*#REF!)+(H65:H65*#REF!)</f>
      </c>
      <c r="M65" s="179">
        <v>3.38164063192972</v>
      </c>
      <c r="N65" s="51"/>
      <c r="O65" s="52"/>
    </row>
    <row r="66" ht="13.75" customHeight="1">
      <c r="A66" s="168">
        <f>IF(B66:B66&lt;&gt;0,A65+1,A65)</f>
      </c>
      <c r="B66" t="s" s="32">
        <f>'NO'!A$23</f>
        <v>96</v>
      </c>
      <c r="C66" t="s" s="32">
        <v>97</v>
      </c>
      <c r="D66" s="7">
        <f>'NO'!C$23</f>
        <v>12</v>
      </c>
      <c r="E66" s="42">
        <f>'NO'!L$23</f>
        <v>30.598312052</v>
      </c>
      <c r="F66" s="42">
        <f>'NO'!M$23</f>
        <v>21.174031939984</v>
      </c>
      <c r="G66" s="42">
        <f>'NO'!N$23</f>
        <v>201.788524388048</v>
      </c>
      <c r="H66" s="42">
        <f>'NO'!O$23</f>
        <v>1.5880523954988</v>
      </c>
      <c r="I66" s="42">
        <f>(G66/10)+(H66*6)</f>
        <v>29.7071668117976</v>
      </c>
      <c r="J66" s="42">
        <f>I66+(F66*0.5)</f>
        <v>40.2941827817896</v>
      </c>
      <c r="K66" s="42">
        <f>I66+F66</f>
        <v>50.8811987517816</v>
      </c>
      <c r="L66" s="178">
        <f>(E66:E66*#REF!)+(F66:F66*#REF!)+(G66:G66*#REF!)+(H66:H66*#REF!)</f>
      </c>
      <c r="M66" s="179">
        <v>0</v>
      </c>
      <c r="N66" s="51"/>
      <c r="O66" s="52"/>
    </row>
    <row r="67" ht="13.75" customHeight="1">
      <c r="A67" s="168">
        <f>IF(B67:B67&lt;&gt;0,A66+1,A66)</f>
      </c>
      <c r="B67" t="s" s="32">
        <f>'NO'!A$24</f>
        <v>456</v>
      </c>
      <c r="C67" t="s" s="32">
        <v>97</v>
      </c>
      <c r="D67" s="7">
        <f>'NO'!C$24</f>
        <v>12</v>
      </c>
      <c r="E67" s="42">
        <f>'NO'!L$24</f>
        <v>5.563329464</v>
      </c>
      <c r="F67" s="42">
        <f>'NO'!M$24</f>
        <v>3.955527248904</v>
      </c>
      <c r="G67" s="42">
        <f>'NO'!N$24</f>
        <v>42.0868099283386</v>
      </c>
      <c r="H67" s="42">
        <f>'NO'!O$24</f>
        <v>0.329676208059792</v>
      </c>
      <c r="I67" s="42">
        <f>(G67/10)+(H67*6)</f>
        <v>6.18673824119261</v>
      </c>
      <c r="J67" s="42">
        <f>I67+(F67*0.5)</f>
        <v>8.16450186564461</v>
      </c>
      <c r="K67" s="42">
        <f>I67+F67</f>
        <v>10.1422654900966</v>
      </c>
      <c r="L67" s="178">
        <f>(E67:E67*#REF!)+(F67:F67*#REF!)+(G67:G67*#REF!)+(H67:H67*#REF!)+(('NO'!F24/10)+('NO'!G24*6)+('NO'!H24*-0.5)+('NO'!J24/10)+('NO'!K24*6))</f>
      </c>
      <c r="M67" s="179">
        <v>0</v>
      </c>
      <c r="N67" s="51"/>
      <c r="O67" s="52"/>
    </row>
    <row r="68" ht="13.75" customHeight="1">
      <c r="A68" s="168">
        <f>IF(B68:B68&lt;&gt;0,A67+1,A67)</f>
      </c>
      <c r="B68" t="s" s="32">
        <f>'NYG'!A$22</f>
        <v>209</v>
      </c>
      <c r="C68" t="s" s="32">
        <v>156</v>
      </c>
      <c r="D68" s="7">
        <f>'NYG'!C$22</f>
        <v>11</v>
      </c>
      <c r="E68" s="42">
        <f>'NYG'!L$22</f>
        <v>45.31403184</v>
      </c>
      <c r="F68" s="42">
        <f>'NYG'!M$22</f>
        <v>31.447938096960</v>
      </c>
      <c r="G68" s="42">
        <f>'NYG'!N$22</f>
        <v>274.522861997336</v>
      </c>
      <c r="H68" s="42">
        <f>'NYG'!O$22</f>
        <v>1.63529278104192</v>
      </c>
      <c r="I68" s="42">
        <f>(G68/10)+(H68*6)</f>
        <v>37.2640428859851</v>
      </c>
      <c r="J68" s="42">
        <f>I68+(F68*0.5)</f>
        <v>52.9880119344651</v>
      </c>
      <c r="K68" s="42">
        <f>I68+F68</f>
        <v>68.71198098294509</v>
      </c>
      <c r="L68" s="178">
        <f>(E68:E68*#REF!)+(F68:F68*#REF!)+(G68:G68*#REF!)+(H68:H68*#REF!)</f>
      </c>
      <c r="M68" s="179">
        <v>1.03704126401073</v>
      </c>
      <c r="N68" s="51"/>
      <c r="O68" s="52"/>
    </row>
    <row r="69" ht="13.75" customHeight="1">
      <c r="A69" s="168">
        <f>IF(B69:B69&lt;&gt;0,A68+1,A68)</f>
      </c>
      <c r="B69" t="s" s="32">
        <f>'NYG'!A$23</f>
        <v>181</v>
      </c>
      <c r="C69" t="s" s="32">
        <v>156</v>
      </c>
      <c r="D69" s="7">
        <f>'NYG'!C$23</f>
        <v>11</v>
      </c>
      <c r="E69" s="42">
        <f>'NYG'!L$23</f>
        <v>60.02637984</v>
      </c>
      <c r="F69" s="42">
        <f>'NYG'!M$23</f>
        <v>40.937991050880</v>
      </c>
      <c r="G69" s="42">
        <f>'NYG'!N$23</f>
        <v>391.016967870870</v>
      </c>
      <c r="H69" s="42">
        <f>'NYG'!O$23</f>
        <v>2.4562794630528</v>
      </c>
      <c r="I69" s="42">
        <f>(G69/10)+(H69*6)</f>
        <v>53.8393735654038</v>
      </c>
      <c r="J69" s="42">
        <f>I69+(F69*0.5)</f>
        <v>74.3083690908438</v>
      </c>
      <c r="K69" s="42">
        <f>I69+F69</f>
        <v>94.7773646162838</v>
      </c>
      <c r="L69" s="178">
        <f>(E69:E69*#REF!)+(F69:F69*#REF!)+(G69:G69*#REF!)+(H69:H69*#REF!)</f>
      </c>
      <c r="M69" s="179">
        <v>0</v>
      </c>
      <c r="N69" s="51"/>
      <c r="O69" s="52"/>
    </row>
    <row r="70" ht="13.75" customHeight="1">
      <c r="A70" s="168">
        <f>IF(B70:B70&lt;&gt;0,A69+1,A69)</f>
      </c>
      <c r="B70" t="s" s="32">
        <f>'NYG'!A$24</f>
        <v>459</v>
      </c>
      <c r="C70" t="s" s="32">
        <v>156</v>
      </c>
      <c r="D70" s="7">
        <f>'NYG'!C$24</f>
        <v>11</v>
      </c>
      <c r="E70" s="42">
        <f>'NYG'!L$24</f>
        <v>7.65042096</v>
      </c>
      <c r="F70" s="42">
        <f>'NYG'!M$24</f>
        <v>4.972773624</v>
      </c>
      <c r="G70" s="42">
        <f>'NYG'!N$24</f>
        <v>44.6529359083044</v>
      </c>
      <c r="H70" s="42">
        <f>'NYG'!O$24</f>
        <v>0.249914015046195</v>
      </c>
      <c r="I70" s="42">
        <f>(G70/10)+(H70*6)</f>
        <v>5.96477768110761</v>
      </c>
      <c r="J70" s="42">
        <f>I70+(F70*0.5)</f>
        <v>8.45116449310761</v>
      </c>
      <c r="K70" s="42">
        <f>I70+F70</f>
        <v>10.9375513051076</v>
      </c>
      <c r="L70" s="178">
        <f>(E70:E70*#REF!)+(F70:F70*#REF!)+(G70:G70*#REF!)+(H70:H70*#REF!)</f>
      </c>
      <c r="M70" s="179">
        <v>0</v>
      </c>
      <c r="N70" s="51"/>
      <c r="O70" s="52"/>
    </row>
    <row r="71" ht="13.75" customHeight="1">
      <c r="A71" s="168">
        <f>IF(B71:B71&lt;&gt;0,A70+1,A70)</f>
      </c>
      <c r="B71" t="s" s="32">
        <f>'NYJ'!A$22</f>
        <v>138</v>
      </c>
      <c r="C71" t="s" s="32">
        <v>37</v>
      </c>
      <c r="D71" s="7">
        <f>'NYJ'!C$22</f>
        <v>12</v>
      </c>
      <c r="E71" s="42">
        <f>'NYJ'!L$22</f>
        <v>67.54635888</v>
      </c>
      <c r="F71" s="42">
        <f>'NYJ'!M$22</f>
        <v>47.822822087040</v>
      </c>
      <c r="G71" s="42">
        <f>'NYJ'!N$22</f>
        <v>480.808301741301</v>
      </c>
      <c r="H71" s="42">
        <f>'NYJ'!O$22</f>
        <v>3.3475975460928</v>
      </c>
      <c r="I71" s="42">
        <f>(G71/10)+(H71*6)</f>
        <v>68.1664154506869</v>
      </c>
      <c r="J71" s="42">
        <f>I71+(F71*0.5)</f>
        <v>92.0778264942069</v>
      </c>
      <c r="K71" s="42">
        <f>I71+F71</f>
        <v>115.989237537727</v>
      </c>
      <c r="L71" s="178">
        <f>(E71:E71*#REF!)+(F71:F71*#REF!)+(G71:G71*#REF!)+(H71:H71*#REF!)</f>
      </c>
      <c r="M71" s="179">
        <v>0</v>
      </c>
      <c r="N71" s="51"/>
      <c r="O71" s="52"/>
    </row>
    <row r="72" ht="13.75" customHeight="1">
      <c r="A72" s="168">
        <f>IF(B72:B72&lt;&gt;0,A71+1,A71)</f>
      </c>
      <c r="B72" t="s" s="32">
        <f>'NYJ'!A$23</f>
        <v>230</v>
      </c>
      <c r="C72" t="s" s="32">
        <v>37</v>
      </c>
      <c r="D72" s="7">
        <f>'NYJ'!C$23</f>
        <v>12</v>
      </c>
      <c r="E72" s="42">
        <f>'NYJ'!L$23</f>
        <v>30.21810792</v>
      </c>
      <c r="F72" s="42">
        <f>'NYJ'!M$23</f>
        <v>20.6994039252</v>
      </c>
      <c r="G72" s="42">
        <f>'NYJ'!N$23</f>
        <v>207.803915321129</v>
      </c>
      <c r="H72" s="42">
        <f>'NYJ'!O$23</f>
        <v>1.4903570826144</v>
      </c>
      <c r="I72" s="42">
        <f>(G72/10)+(H72*6)</f>
        <v>29.7225340277993</v>
      </c>
      <c r="J72" s="42">
        <f>I72+(F72*0.5)</f>
        <v>40.0722359903993</v>
      </c>
      <c r="K72" s="42">
        <f>I72+F72</f>
        <v>50.4219379529993</v>
      </c>
      <c r="L72" s="178">
        <f>(E72:E72*#REF!)+(F72:F72*#REF!)+(G72:G72*#REF!)+(H72:H72*#REF!)</f>
      </c>
      <c r="M72" s="179">
        <v>0</v>
      </c>
      <c r="N72" s="51"/>
      <c r="O72" s="52"/>
    </row>
    <row r="73" ht="13.75" customHeight="1">
      <c r="A73" s="168">
        <f>IF(B73:B73&lt;&gt;0,A72+1,A72)</f>
      </c>
      <c r="B73" s="163">
        <f>'NYJ'!A$24</f>
        <v>0</v>
      </c>
      <c r="C73" t="s" s="32">
        <v>37</v>
      </c>
      <c r="D73" s="7">
        <f>'NYJ'!C$24</f>
        <v>12</v>
      </c>
      <c r="E73" s="42">
        <f>'NYJ'!L$24</f>
        <v>0</v>
      </c>
      <c r="F73" s="42">
        <f>'NYJ'!M$24</f>
        <v>0</v>
      </c>
      <c r="G73" s="42">
        <f>'NYJ'!N$24</f>
        <v>0</v>
      </c>
      <c r="H73" s="42">
        <f>'NYJ'!O$24</f>
        <v>0</v>
      </c>
      <c r="I73" s="42">
        <f>(G73/10)+(H73*6)</f>
        <v>0</v>
      </c>
      <c r="J73" s="42">
        <f>I73+(F73*0.5)</f>
        <v>0</v>
      </c>
      <c r="K73" s="42">
        <f>I73+F73</f>
        <v>0</v>
      </c>
      <c r="L73" s="178">
        <f>(E73:E73*#REF!)+(F73:F73*#REF!)+(G73:G73*#REF!)+(H73:H73*#REF!)</f>
      </c>
      <c r="M73" s="179">
        <v>0</v>
      </c>
      <c r="N73" s="51"/>
      <c r="O73" s="52"/>
    </row>
    <row r="74" ht="13.75" customHeight="1">
      <c r="A74" s="168">
        <f>IF(B74:B74&lt;&gt;0,A73+1,A73)</f>
      </c>
      <c r="B74" t="s" s="32">
        <f>'LV'!A$22</f>
        <v>81</v>
      </c>
      <c r="C74" t="s" s="32">
        <v>82</v>
      </c>
      <c r="D74" s="7">
        <f>'LV'!C$22</f>
        <v>10</v>
      </c>
      <c r="E74" s="42">
        <f>'LV'!L$22</f>
        <v>103.12197</v>
      </c>
      <c r="F74" s="42">
        <f>'LV'!M$22</f>
        <v>70.22606157</v>
      </c>
      <c r="G74" s="42">
        <f>'LV'!N$22</f>
        <v>781.6160652741</v>
      </c>
      <c r="H74" s="42">
        <f>'LV'!O$22</f>
        <v>4.89128789563124</v>
      </c>
      <c r="I74" s="42">
        <f>(G74/10)+(H74*6)</f>
        <v>107.509333901197</v>
      </c>
      <c r="J74" s="42">
        <f>I74+(F74*0.5)</f>
        <v>142.622364686197</v>
      </c>
      <c r="K74" s="42">
        <f>I74+F74</f>
        <v>177.735395471197</v>
      </c>
      <c r="L74" s="178">
        <f>(E74:E74*#REF!)+(F74:F74*#REF!)+(G74:G74*#REF!)+(H74:H74*#REF!)</f>
      </c>
      <c r="M74" s="179">
        <v>21.5872201108975</v>
      </c>
      <c r="N74" s="51"/>
      <c r="O74" s="52"/>
    </row>
    <row r="75" ht="13.75" customHeight="1">
      <c r="A75" s="168">
        <f>IF(B75:B75&lt;&gt;0,A74+1,A74)</f>
      </c>
      <c r="B75" t="s" s="32">
        <f>'LV'!A$23</f>
        <v>185</v>
      </c>
      <c r="C75" t="s" s="32">
        <v>82</v>
      </c>
      <c r="D75" s="7">
        <f>'LV'!C$23</f>
        <v>10</v>
      </c>
      <c r="E75" s="42">
        <f>'LV'!L$23</f>
        <v>48.35663</v>
      </c>
      <c r="F75" s="42">
        <f>'LV'!M$23</f>
        <v>32.3989421</v>
      </c>
      <c r="G75" s="42">
        <f>'LV'!N$23</f>
        <v>351.204532364</v>
      </c>
      <c r="H75" s="42">
        <f>'LV'!O$23</f>
        <v>2.03689299046918</v>
      </c>
      <c r="I75" s="42">
        <f>(G75/10)+(H75*6)</f>
        <v>47.3418111792151</v>
      </c>
      <c r="J75" s="42">
        <f>I75+(F75*0.5)</f>
        <v>63.5412822292151</v>
      </c>
      <c r="K75" s="42">
        <f>I75+F75</f>
        <v>79.7407532792151</v>
      </c>
      <c r="L75" s="178">
        <f>(E75:E75*#REF!)+(F75:F75*#REF!)+(G75:G75*#REF!)+(H75:H75*#REF!)</f>
      </c>
      <c r="M75" s="179">
        <v>0</v>
      </c>
      <c r="N75" s="51"/>
      <c r="O75" s="52"/>
    </row>
    <row r="76" ht="13.75" customHeight="1">
      <c r="A76" s="168">
        <f>IF(B76:B76&lt;&gt;0,A75+1,A75)</f>
      </c>
      <c r="B76" t="s" s="32">
        <f>'LV'!A$24</f>
        <v>438</v>
      </c>
      <c r="C76" t="s" s="32">
        <v>82</v>
      </c>
      <c r="D76" s="7">
        <f>'LV'!C$24</f>
        <v>10</v>
      </c>
      <c r="E76" s="42">
        <f>'LV'!L$24</f>
        <v>11.06959</v>
      </c>
      <c r="F76" s="42">
        <f>'LV'!M$24</f>
        <v>7.23951186</v>
      </c>
      <c r="G76" s="42">
        <f>'LV'!N$24</f>
        <v>75.442865461184</v>
      </c>
      <c r="H76" s="42">
        <f>'LV'!O$24</f>
        <v>0.461217635813381</v>
      </c>
      <c r="I76" s="42">
        <f>(G76/10)+(H76*6)</f>
        <v>10.3115923609987</v>
      </c>
      <c r="J76" s="42">
        <f>I76+(F76*0.5)</f>
        <v>13.9313482909987</v>
      </c>
      <c r="K76" s="42">
        <f>I76+F76</f>
        <v>17.5511042209987</v>
      </c>
      <c r="L76" s="178">
        <f>(E76:E76*#REF!)+(F76:F76*#REF!)+(G76:G76*#REF!)+(H76:H76*#REF!)</f>
      </c>
      <c r="M76" s="179">
        <v>0</v>
      </c>
      <c r="N76" s="51"/>
      <c r="O76" s="52"/>
    </row>
    <row r="77" ht="13.75" customHeight="1">
      <c r="A77" s="168">
        <f>IF(B77:B77&lt;&gt;0,A76+1,A76)</f>
      </c>
      <c r="B77" t="s" s="32">
        <f>'PHI'!A$22</f>
        <v>92</v>
      </c>
      <c r="C77" t="s" s="32">
        <v>19</v>
      </c>
      <c r="D77" s="7">
        <f>'PHI'!C$22</f>
        <v>5</v>
      </c>
      <c r="E77" s="42">
        <f>'PHI'!L$22</f>
        <v>90.92911968</v>
      </c>
      <c r="F77" s="42">
        <f>'PHI'!M$22</f>
        <v>62.195517861120</v>
      </c>
      <c r="G77" s="42">
        <f>'PHI'!N$22</f>
        <v>691.614158615654</v>
      </c>
      <c r="H77" s="42">
        <f>'PHI'!O$22</f>
        <v>3.83239093072436</v>
      </c>
      <c r="I77" s="42">
        <f>(G77/10)+(H77*6)</f>
        <v>92.15576144591159</v>
      </c>
      <c r="J77" s="42">
        <f>I77+(F77*0.5)</f>
        <v>123.253520376472</v>
      </c>
      <c r="K77" s="42">
        <f>I77+F77</f>
        <v>154.351279307032</v>
      </c>
      <c r="L77" s="178">
        <f>(E77:E77*#REF!)+(F77:F77*#REF!)+(G77:G77*#REF!)+(H77:H77*#REF!)</f>
      </c>
      <c r="M77" s="179">
        <v>7.01496459801236</v>
      </c>
      <c r="N77" s="51"/>
      <c r="O77" s="52"/>
    </row>
    <row r="78" ht="13.75" customHeight="1">
      <c r="A78" s="168">
        <f>IF(B78:B78&lt;&gt;0,A77+1,A77)</f>
      </c>
      <c r="B78" t="s" s="32">
        <f>'PHI'!A$23</f>
        <v>466</v>
      </c>
      <c r="C78" t="s" s="32">
        <v>19</v>
      </c>
      <c r="D78" s="7">
        <f>'PHI'!C$23</f>
        <v>5</v>
      </c>
      <c r="E78" s="42">
        <f>'PHI'!L$23</f>
        <v>15.61972608</v>
      </c>
      <c r="F78" s="42">
        <f>'PHI'!M$23</f>
        <v>10.3090192128</v>
      </c>
      <c r="G78" s="42">
        <f>'PHI'!N$23</f>
        <v>106.285988083968</v>
      </c>
      <c r="H78" s="42">
        <f>'PHI'!O$23</f>
        <v>0.7628674217472</v>
      </c>
      <c r="I78" s="42">
        <f>(G78/10)+(H78*6)</f>
        <v>15.205803338880</v>
      </c>
      <c r="J78" s="42">
        <f>I78+(F78*0.5)</f>
        <v>20.360312945280</v>
      </c>
      <c r="K78" s="42">
        <f>I78+F78</f>
        <v>25.514822551680</v>
      </c>
      <c r="L78" s="178">
        <f>(E78:E78*#REF!)+(F78:F78*#REF!)+(G78:G78*#REF!)+(H78:H78*#REF!)</f>
      </c>
      <c r="M78" s="179">
        <v>0</v>
      </c>
      <c r="N78" s="51"/>
      <c r="O78" s="52"/>
    </row>
    <row r="79" ht="13.75" customHeight="1">
      <c r="A79" s="168">
        <f>IF(B79:B79&lt;&gt;0,A78+1,A78)</f>
      </c>
      <c r="B79" t="s" s="32">
        <f>'PHI'!A$24</f>
        <v>467</v>
      </c>
      <c r="C79" t="s" s="32">
        <v>19</v>
      </c>
      <c r="D79" s="7">
        <f>'PHI'!C$24</f>
        <v>5</v>
      </c>
      <c r="E79" s="42">
        <f>'PHI'!L$24</f>
        <v>5.5784736</v>
      </c>
      <c r="F79" s="42">
        <f>'PHI'!M$24</f>
        <v>3.6650571552</v>
      </c>
      <c r="G79" s="42">
        <f>'PHI'!N$24</f>
        <v>37.2065243418653</v>
      </c>
      <c r="H79" s="42">
        <f>'PHI'!O$24</f>
        <v>0.256554000864</v>
      </c>
      <c r="I79" s="42">
        <f>(G79/10)+(H79*6)</f>
        <v>5.25997643937053</v>
      </c>
      <c r="J79" s="42">
        <f>I79+(F79*0.5)</f>
        <v>7.09250501697053</v>
      </c>
      <c r="K79" s="42">
        <f>I79+F79</f>
        <v>8.925033594570531</v>
      </c>
      <c r="L79" s="178">
        <f>(E79:E79*#REF!)+(F79:F79*#REF!)+(G79:G79*#REF!)+(H79:H79*#REF!)</f>
      </c>
      <c r="M79" s="179">
        <v>0</v>
      </c>
      <c r="N79" s="51"/>
      <c r="O79" s="52"/>
    </row>
    <row r="80" ht="13.75" customHeight="1">
      <c r="A80" s="168">
        <f>IF(B80:B80&lt;&gt;0,A79+1,A79)</f>
      </c>
      <c r="B80" t="s" s="32">
        <f>'PIT'!A$22</f>
        <v>124</v>
      </c>
      <c r="C80" t="s" s="32">
        <v>125</v>
      </c>
      <c r="D80" s="7">
        <f>'PIT'!C$22</f>
        <v>9</v>
      </c>
      <c r="E80" s="42">
        <f>'PIT'!L$22</f>
        <v>61.65768</v>
      </c>
      <c r="F80" s="42">
        <f>'PIT'!M$22</f>
        <v>42.79042992</v>
      </c>
      <c r="G80" s="42">
        <f>'PIT'!N$22</f>
        <v>427.103862739362</v>
      </c>
      <c r="H80" s="42">
        <f>'PIT'!O$22</f>
        <v>3.35824173573869</v>
      </c>
      <c r="I80" s="42">
        <f>(G80/10)+(H80*6)</f>
        <v>62.8598366883683</v>
      </c>
      <c r="J80" s="42">
        <f>I80+(F80*0.5)</f>
        <v>84.25505164836829</v>
      </c>
      <c r="K80" s="42">
        <f>I80+F80</f>
        <v>105.650266608368</v>
      </c>
      <c r="L80" s="178">
        <f>(E80:E80*#REF!)+(F80:F80*#REF!)+(G80:G80*#REF!)+(H80:H80*#REF!)</f>
      </c>
      <c r="M80" s="179">
        <v>0</v>
      </c>
      <c r="N80" s="51"/>
      <c r="O80" s="52"/>
    </row>
    <row r="81" ht="13.75" customHeight="1">
      <c r="A81" s="168">
        <f>IF(B81:B81&lt;&gt;0,A80+1,A80)</f>
      </c>
      <c r="B81" t="s" s="32">
        <f>'PIT'!A$23</f>
        <v>224</v>
      </c>
      <c r="C81" t="s" s="32">
        <v>125</v>
      </c>
      <c r="D81" s="7">
        <f>'PIT'!C$23</f>
        <v>9</v>
      </c>
      <c r="E81" s="42">
        <f>'PIT'!L$23</f>
        <v>34.682445</v>
      </c>
      <c r="F81" s="42">
        <f>'PIT'!M$23</f>
        <v>23.410650375</v>
      </c>
      <c r="G81" s="42">
        <f>'PIT'!N$23</f>
        <v>226.069590619512</v>
      </c>
      <c r="H81" s="42">
        <f>'PIT'!O$23</f>
        <v>1.802620078875</v>
      </c>
      <c r="I81" s="42">
        <f>(G81/10)+(H81*6)</f>
        <v>33.4226795352012</v>
      </c>
      <c r="J81" s="42">
        <f>I81+(F81*0.5)</f>
        <v>45.1280047227012</v>
      </c>
      <c r="K81" s="42">
        <f>I81+F81</f>
        <v>56.8333299102012</v>
      </c>
      <c r="L81" s="178">
        <f>(E81:E81*#REF!)+(F81:F81*#REF!)+(G81:G81*#REF!)+(H81:H81*#REF!)</f>
      </c>
      <c r="M81" s="179">
        <v>0</v>
      </c>
      <c r="N81" s="51"/>
      <c r="O81" s="52"/>
    </row>
    <row r="82" ht="13.75" customHeight="1">
      <c r="A82" s="168">
        <f>IF(B82:B82&lt;&gt;0,A81+1,A81)</f>
      </c>
      <c r="B82" s="163">
        <f>'PIT'!A$24</f>
        <v>0</v>
      </c>
      <c r="C82" t="s" s="32">
        <v>125</v>
      </c>
      <c r="D82" s="7">
        <f>'PIT'!C$24</f>
        <v>9</v>
      </c>
      <c r="E82" s="42">
        <f>'PIT'!L$24</f>
        <v>0</v>
      </c>
      <c r="F82" s="42">
        <f>'PIT'!M$24</f>
        <v>0</v>
      </c>
      <c r="G82" s="42">
        <f>'PIT'!N$24</f>
        <v>0</v>
      </c>
      <c r="H82" s="42">
        <f>'PIT'!O$24</f>
        <v>0</v>
      </c>
      <c r="I82" s="42">
        <f>(G82/10)+(H82*6)</f>
        <v>0</v>
      </c>
      <c r="J82" s="42">
        <f>I82+(F82*0.5)</f>
        <v>0</v>
      </c>
      <c r="K82" s="42">
        <f>I82+F82</f>
        <v>0</v>
      </c>
      <c r="L82" s="178">
        <f>(E82:E82*#REF!)+(F82:F82*#REF!)+(G82:G82*#REF!)+(H82:H82*#REF!)</f>
      </c>
      <c r="M82" s="179">
        <v>0</v>
      </c>
      <c r="N82" s="51"/>
      <c r="O82" s="52"/>
    </row>
    <row r="83" ht="13.75" customHeight="1">
      <c r="A83" s="168">
        <f>IF(B83:B83&lt;&gt;0,A82+1,A82)</f>
      </c>
      <c r="B83" t="s" s="32">
        <f>'SEA'!A$22</f>
        <v>169</v>
      </c>
      <c r="C83" t="s" s="32">
        <v>106</v>
      </c>
      <c r="D83" s="7">
        <f>'SEA'!C$22</f>
        <v>10</v>
      </c>
      <c r="E83" s="42">
        <f>'SEA'!L$22</f>
        <v>56.88727716</v>
      </c>
      <c r="F83" s="42">
        <f>'SEA'!M$22</f>
        <v>39.422883071880</v>
      </c>
      <c r="G83" s="42">
        <f>'SEA'!N$22</f>
        <v>424.145122167113</v>
      </c>
      <c r="H83" s="42">
        <f>'SEA'!O$22</f>
        <v>2.37738139946174</v>
      </c>
      <c r="I83" s="42">
        <f>(G83/10)+(H83*6)</f>
        <v>56.6788006134817</v>
      </c>
      <c r="J83" s="42">
        <f>I83+(F83*0.5)</f>
        <v>76.3902421494217</v>
      </c>
      <c r="K83" s="42">
        <f>I83+F83</f>
        <v>96.10168368536171</v>
      </c>
      <c r="L83" s="178">
        <f>(E83:E83*#REF!)+(F83:F83*#REF!)+(G83:G83*#REF!)+(H83:H83*#REF!)</f>
      </c>
      <c r="M83" s="179">
        <v>1.33925410668457</v>
      </c>
      <c r="N83" s="51"/>
      <c r="O83" s="52"/>
    </row>
    <row r="84" ht="13.75" customHeight="1">
      <c r="A84" s="168">
        <f>IF(B84:B84&lt;&gt;0,A83+1,A83)</f>
      </c>
      <c r="B84" t="s" s="32">
        <f>'SEA'!A$23</f>
        <v>476</v>
      </c>
      <c r="C84" t="s" s="32">
        <v>106</v>
      </c>
      <c r="D84" s="7">
        <f>'SEA'!C$23</f>
        <v>10</v>
      </c>
      <c r="E84" s="42">
        <f>'SEA'!L$23</f>
        <v>17.4144726</v>
      </c>
      <c r="F84" s="42">
        <f>'SEA'!M$23</f>
        <v>11.31940719</v>
      </c>
      <c r="G84" s="42">
        <f>'SEA'!N$23</f>
        <v>117.374994044457</v>
      </c>
      <c r="H84" s="42">
        <f>'SEA'!O$23</f>
        <v>0.672311722185806</v>
      </c>
      <c r="I84" s="42">
        <f>(G84/10)+(H84*6)</f>
        <v>15.7713697375605</v>
      </c>
      <c r="J84" s="42">
        <f>I84+(F84*0.5)</f>
        <v>21.4310733325605</v>
      </c>
      <c r="K84" s="42">
        <f>I84+F84</f>
        <v>27.0907769275605</v>
      </c>
      <c r="L84" s="178">
        <f>(E84:E84*#REF!)+(F84:F84*#REF!)+(G84:G84*#REF!)+(H84:H84*#REF!)</f>
      </c>
      <c r="M84" s="179">
        <v>0</v>
      </c>
      <c r="N84" s="51"/>
      <c r="O84" s="52"/>
    </row>
    <row r="85" ht="13.75" customHeight="1">
      <c r="A85" s="168">
        <f>IF(B85:B85&lt;&gt;0,A84+1,A84)</f>
      </c>
      <c r="B85" t="s" s="32">
        <f>'SEA'!A$24</f>
        <v>477</v>
      </c>
      <c r="C85" t="s" s="32">
        <v>106</v>
      </c>
      <c r="D85" s="7">
        <f>'SEA'!C$24</f>
        <v>10</v>
      </c>
      <c r="E85" s="42">
        <f>'SEA'!L$24</f>
        <v>5.8048242</v>
      </c>
      <c r="F85" s="42">
        <f>'SEA'!M$24</f>
        <v>3.8950370382</v>
      </c>
      <c r="G85" s="42">
        <f>'SEA'!N$24</f>
        <v>38.793821749006</v>
      </c>
      <c r="H85" s="42">
        <f>'SEA'!O$24</f>
        <v>0.289221597918996</v>
      </c>
      <c r="I85" s="42">
        <f>(G85/10)+(H85*6)</f>
        <v>5.61471176241458</v>
      </c>
      <c r="J85" s="42">
        <f>I85+(F85*0.5)</f>
        <v>7.56223028151458</v>
      </c>
      <c r="K85" s="42">
        <f>I85+F85</f>
        <v>9.509748800614579</v>
      </c>
      <c r="L85" s="178">
        <f>(E85:E85*#REF!)+(F85:F85*#REF!)+(G85:G85*#REF!)+(H85:H85*#REF!)</f>
      </c>
      <c r="M85" s="179">
        <v>0</v>
      </c>
      <c r="N85" s="51"/>
      <c r="O85" s="52"/>
    </row>
    <row r="86" ht="13.75" customHeight="1">
      <c r="A86" s="168">
        <f>IF(B86:B86&lt;&gt;0,A85+1,A85)</f>
      </c>
      <c r="B86" t="s" s="32">
        <f>'SF'!A$22</f>
        <v>67</v>
      </c>
      <c r="C86" t="s" s="32">
        <v>21</v>
      </c>
      <c r="D86" s="7">
        <f>'SF'!C$22</f>
        <v>9</v>
      </c>
      <c r="E86" s="42">
        <f>'SF'!L$22</f>
        <v>96.38864676</v>
      </c>
      <c r="F86" s="42">
        <f>'SF'!M$22</f>
        <v>68.821493786640</v>
      </c>
      <c r="G86" s="42">
        <f>'SF'!N$22</f>
        <v>905.002643294316</v>
      </c>
      <c r="H86" s="42">
        <f>'SF'!O$22</f>
        <v>6.12511294701096</v>
      </c>
      <c r="I86" s="42">
        <f>(G86/10)+(H86*6)</f>
        <v>127.250942011497</v>
      </c>
      <c r="J86" s="42">
        <f>I86+(F86*0.5)</f>
        <v>161.661688904817</v>
      </c>
      <c r="K86" s="42">
        <f>I86+F86</f>
        <v>196.072435798137</v>
      </c>
      <c r="L86" s="178">
        <f>(E86:E86*#REF!)+(F86:F86*#REF!)+(G86:G86*#REF!)+(H86:H86*#REF!)</f>
      </c>
      <c r="M86" s="179">
        <v>20.8640546717828</v>
      </c>
      <c r="N86" s="51"/>
      <c r="O86" s="52"/>
    </row>
    <row r="87" ht="13.75" customHeight="1">
      <c r="A87" s="168">
        <f>IF(B87:B87&lt;&gt;0,A86+1,A86)</f>
      </c>
      <c r="B87" t="s" s="32">
        <f>'SF'!A$23</f>
        <v>473</v>
      </c>
      <c r="C87" t="s" s="32">
        <v>21</v>
      </c>
      <c r="D87" s="7">
        <f>'SF'!C$23</f>
        <v>9</v>
      </c>
      <c r="E87" s="42">
        <f>'SF'!L$23</f>
        <v>10.6506792</v>
      </c>
      <c r="F87" s="42">
        <f>'SF'!M$23</f>
        <v>6.816434688</v>
      </c>
      <c r="G87" s="42">
        <f>'SF'!N$23</f>
        <v>74.6919557172548</v>
      </c>
      <c r="H87" s="42">
        <f>'SF'!O$23</f>
        <v>0.647561295360</v>
      </c>
      <c r="I87" s="42">
        <f>(G87/10)+(H87*6)</f>
        <v>11.3545633438855</v>
      </c>
      <c r="J87" s="42">
        <f>I87+(F87*0.5)</f>
        <v>14.7627806878855</v>
      </c>
      <c r="K87" s="42">
        <f>I87+F87</f>
        <v>18.1709980318855</v>
      </c>
      <c r="L87" s="178">
        <f>(E87:E87*#REF!)+(F87:F87*#REF!)+(G87:G87*#REF!)+(H87:H87*#REF!)</f>
      </c>
      <c r="M87" s="179">
        <v>0</v>
      </c>
      <c r="N87" s="51"/>
      <c r="O87" s="52"/>
    </row>
    <row r="88" ht="13.75" customHeight="1">
      <c r="A88" s="168">
        <f>IF(B88:B88&lt;&gt;0,A87+1,A87)</f>
      </c>
      <c r="B88" s="163">
        <f>'SF'!A$24</f>
        <v>0</v>
      </c>
      <c r="C88" t="s" s="32">
        <v>21</v>
      </c>
      <c r="D88" s="7">
        <f>'SF'!C$24</f>
        <v>9</v>
      </c>
      <c r="E88" s="42">
        <f>'SF'!L$24</f>
        <v>0</v>
      </c>
      <c r="F88" s="42">
        <f>'SF'!M$24</f>
        <v>0</v>
      </c>
      <c r="G88" s="42">
        <f>'SF'!N$24</f>
        <v>0</v>
      </c>
      <c r="H88" s="42">
        <f>'SF'!O$24</f>
        <v>0</v>
      </c>
      <c r="I88" s="42">
        <f>(G88/10)+(H88*6)</f>
        <v>0</v>
      </c>
      <c r="J88" s="42">
        <f>I88+(F88*0.5)</f>
        <v>0</v>
      </c>
      <c r="K88" s="42">
        <f>I88+F88</f>
        <v>0</v>
      </c>
      <c r="L88" s="178">
        <f>(E88:E88*#REF!)+(F88:F88*#REF!)+(G88:G88*#REF!)+(H88:H88*#REF!)</f>
      </c>
      <c r="M88" s="179">
        <v>0</v>
      </c>
      <c r="N88" s="51"/>
      <c r="O88" s="52"/>
    </row>
    <row r="89" ht="13.75" customHeight="1">
      <c r="A89" s="168">
        <f>IF(B89:B89&lt;&gt;0,A88+1,A88)</f>
      </c>
      <c r="B89" t="s" s="32">
        <f>'TB'!A$22</f>
        <v>120</v>
      </c>
      <c r="C89" t="s" s="32">
        <v>72</v>
      </c>
      <c r="D89" s="7">
        <f>'TB'!C$22</f>
        <v>11</v>
      </c>
      <c r="E89" s="42">
        <f>'TB'!L$22</f>
        <v>73.53831408000001</v>
      </c>
      <c r="F89" s="42">
        <f>'TB'!M$22</f>
        <v>48.1675957224</v>
      </c>
      <c r="G89" s="42">
        <f>'TB'!N$22</f>
        <v>481.127306074973</v>
      </c>
      <c r="H89" s="42">
        <f>'TB'!O$22</f>
        <v>3.58366912174656</v>
      </c>
      <c r="I89" s="42">
        <f>(G89/10)+(H89*6)</f>
        <v>69.6147453379767</v>
      </c>
      <c r="J89" s="42">
        <f>I89+(F89*0.5)</f>
        <v>93.6985431991767</v>
      </c>
      <c r="K89" s="42">
        <f>I89+F89</f>
        <v>117.782341060377</v>
      </c>
      <c r="L89" s="178">
        <f>(E89:E89*#REF!)+(F89:F89*#REF!)+(G89:G89*#REF!)+(H89:H89*#REF!)</f>
      </c>
      <c r="M89" s="179">
        <v>2.48757126924741</v>
      </c>
      <c r="N89" s="51"/>
      <c r="O89" s="52"/>
    </row>
    <row r="90" ht="13.75" customHeight="1">
      <c r="A90" s="168">
        <f>IF(B90:B90&lt;&gt;0,A89+1,A89)</f>
      </c>
      <c r="B90" t="s" s="32">
        <f>'TB'!A$23</f>
        <v>480</v>
      </c>
      <c r="C90" t="s" s="32">
        <v>72</v>
      </c>
      <c r="D90" s="7">
        <f>'TB'!C$23</f>
        <v>11</v>
      </c>
      <c r="E90" s="42">
        <f>'TB'!L$23</f>
        <v>20.7567822</v>
      </c>
      <c r="F90" s="42">
        <f>'TB'!M$23</f>
        <v>12.661637142</v>
      </c>
      <c r="G90" s="42">
        <f>'TB'!N$23</f>
        <v>116.493344826140</v>
      </c>
      <c r="H90" s="42">
        <f>'TB'!O$23</f>
        <v>0.709051679952</v>
      </c>
      <c r="I90" s="42">
        <f>(G90/10)+(H90*6)</f>
        <v>15.903644562326</v>
      </c>
      <c r="J90" s="42">
        <f>I90+(F90*0.5)</f>
        <v>22.234463133326</v>
      </c>
      <c r="K90" s="42">
        <f>I90+F90</f>
        <v>28.565281704326</v>
      </c>
      <c r="L90" s="178">
        <f>(E90:E90*#REF!)+(F90:F90*#REF!)+(G90:G90*#REF!)+(H90:H90*#REF!)</f>
      </c>
      <c r="M90" s="179">
        <v>0</v>
      </c>
      <c r="N90" s="51"/>
      <c r="O90" s="52"/>
    </row>
    <row r="91" ht="13.75" customHeight="1">
      <c r="A91" s="168">
        <f>IF(B91:B91&lt;&gt;0,A90+1,A90)</f>
      </c>
      <c r="B91" t="s" s="32">
        <f>'TB'!A$24</f>
        <v>481</v>
      </c>
      <c r="C91" t="s" s="32">
        <v>72</v>
      </c>
      <c r="D91" s="7">
        <f>'TB'!C$24</f>
        <v>11</v>
      </c>
      <c r="E91" s="42">
        <f>'TB'!L$24</f>
        <v>5.9305092</v>
      </c>
      <c r="F91" s="42">
        <f>'TB'!M$24</f>
        <v>3.6057495936</v>
      </c>
      <c r="G91" s="42">
        <f>'TB'!N$24</f>
        <v>38.338544183838</v>
      </c>
      <c r="H91" s="42">
        <f>'TB'!O$24</f>
        <v>0.252402471552</v>
      </c>
      <c r="I91" s="42">
        <f>(G91/10)+(H91*6)</f>
        <v>5.3482692476958</v>
      </c>
      <c r="J91" s="42">
        <f>I91+(F91*0.5)</f>
        <v>7.1511440444958</v>
      </c>
      <c r="K91" s="42">
        <f>I91+F91</f>
        <v>8.954018841295801</v>
      </c>
      <c r="L91" s="178">
        <f>(E91:E91*#REF!)+(F91:F91*#REF!)+(G91:G91*#REF!)+(H91:H91*#REF!)</f>
      </c>
      <c r="M91" s="179">
        <v>0</v>
      </c>
      <c r="N91" s="51"/>
      <c r="O91" s="52"/>
    </row>
    <row r="92" ht="13.75" customHeight="1">
      <c r="A92" s="168">
        <f>IF(B92:B92&lt;&gt;0,A91+1,A91)</f>
      </c>
      <c r="B92" t="s" s="32">
        <f>'TEN'!A$22</f>
        <v>161</v>
      </c>
      <c r="C92" t="s" s="32">
        <v>117</v>
      </c>
      <c r="D92" s="7">
        <f>'TEN'!C$22</f>
        <v>5</v>
      </c>
      <c r="E92" s="42">
        <f>'TEN'!L$22</f>
        <v>82.72057794</v>
      </c>
      <c r="F92" s="42">
        <f>'TEN'!M$22</f>
        <v>54.5955814404</v>
      </c>
      <c r="G92" s="42">
        <f>'TEN'!N$22</f>
        <v>601.643307473208</v>
      </c>
      <c r="H92" s="42">
        <f>'TEN'!O$22</f>
        <v>3.821690700828</v>
      </c>
      <c r="I92" s="42">
        <f>(G92/10)+(H92*6)</f>
        <v>83.09447495228881</v>
      </c>
      <c r="J92" s="42">
        <f>I92+(F92*0.5)</f>
        <v>110.392265672489</v>
      </c>
      <c r="K92" s="42">
        <f>I92+F92</f>
        <v>137.690056392689</v>
      </c>
      <c r="L92" s="178">
        <f>(E92:E92*#REF!)+(F92:F92*#REF!)+(G92:G92*#REF!)+(H92:H92*#REF!)</f>
      </c>
      <c r="M92" s="179">
        <v>0.262922510744267</v>
      </c>
      <c r="N92" s="51"/>
      <c r="O92" s="52"/>
    </row>
    <row r="93" ht="13.75" customHeight="1">
      <c r="A93" s="168">
        <f>IF(B93:B93&lt;&gt;0,A92+1,A92)</f>
      </c>
      <c r="B93" t="s" s="32">
        <f>'TEN'!A$23</f>
        <v>487</v>
      </c>
      <c r="C93" t="s" s="32">
        <v>117</v>
      </c>
      <c r="D93" s="7">
        <f>'TEN'!C$23</f>
        <v>5</v>
      </c>
      <c r="E93" s="42">
        <f>'TEN'!L$23</f>
        <v>14.4616395</v>
      </c>
      <c r="F93" s="42">
        <f>'TEN'!M$23</f>
        <v>9.414527314500001</v>
      </c>
      <c r="G93" s="42">
        <f>'TEN'!N$23</f>
        <v>98.4737874215211</v>
      </c>
      <c r="H93" s="42">
        <f>'TEN'!O$23</f>
        <v>0.58257469683817</v>
      </c>
      <c r="I93" s="42">
        <f>(G93/10)+(H93*6)</f>
        <v>13.3428269231811</v>
      </c>
      <c r="J93" s="42">
        <f>I93+(F93*0.5)</f>
        <v>18.0500905804311</v>
      </c>
      <c r="K93" s="42">
        <f>I93+F93</f>
        <v>22.7573542376811</v>
      </c>
      <c r="L93" s="178">
        <f>(E93:E93*#REF!)+(F93:F93*#REF!)+(G93:G93*#REF!)+(H93:H93*#REF!)</f>
      </c>
      <c r="M93" s="179">
        <v>0</v>
      </c>
      <c r="N93" s="51"/>
      <c r="O93" s="52"/>
    </row>
    <row r="94" ht="13.75" customHeight="1">
      <c r="A94" s="168">
        <f>IF(B94:B94&lt;&gt;0,A93+1,A93)</f>
      </c>
      <c r="B94" s="163">
        <f>'TEN'!A$24</f>
        <v>0</v>
      </c>
      <c r="C94" t="s" s="32">
        <v>117</v>
      </c>
      <c r="D94" s="7">
        <f>'TEN'!C$24</f>
        <v>5</v>
      </c>
      <c r="E94" s="42">
        <f>'TEN'!L$24</f>
        <v>0</v>
      </c>
      <c r="F94" s="42">
        <f>'TEN'!M$24</f>
        <v>0</v>
      </c>
      <c r="G94" s="42">
        <f>'TEN'!N$24</f>
        <v>0</v>
      </c>
      <c r="H94" s="42">
        <f>'TEN'!O$24</f>
        <v>0</v>
      </c>
      <c r="I94" s="42">
        <f>(G94/10)+(H94*6)</f>
        <v>0</v>
      </c>
      <c r="J94" s="42">
        <f>I94+(F94*0.5)</f>
        <v>0</v>
      </c>
      <c r="K94" s="42">
        <f>I94+F94</f>
        <v>0</v>
      </c>
      <c r="L94" s="178">
        <f>(E94:E94*#REF!)+(F94:F94*#REF!)+(G94:G94*#REF!)+(H94:H94*#REF!)</f>
      </c>
      <c r="M94" s="179">
        <v>0</v>
      </c>
      <c r="N94" s="51"/>
      <c r="O94" s="52"/>
    </row>
    <row r="95" ht="13.75" customHeight="1">
      <c r="A95" s="168">
        <f>IF(B95:B95&lt;&gt;0,A94+1,A94)</f>
      </c>
      <c r="B95" t="s" s="32">
        <f>'WSH'!A$22</f>
        <v>205</v>
      </c>
      <c r="C95" t="s" s="32">
        <v>69</v>
      </c>
      <c r="D95" s="7">
        <f>'WSH'!C$22</f>
        <v>14</v>
      </c>
      <c r="E95" s="42">
        <f>'WSH'!L$22</f>
        <v>45.8927532</v>
      </c>
      <c r="F95" s="42">
        <f>'WSH'!M$22</f>
        <v>29.7843968268</v>
      </c>
      <c r="G95" s="42">
        <f>'WSH'!N$22</f>
        <v>287.419429378620</v>
      </c>
      <c r="H95" s="42">
        <f>'WSH'!O$22</f>
        <v>2.084907777876</v>
      </c>
      <c r="I95" s="42">
        <f>(G95/10)+(H95*6)</f>
        <v>41.251389605118</v>
      </c>
      <c r="J95" s="42">
        <f>I95+(F95*0.5)</f>
        <v>56.143588018518</v>
      </c>
      <c r="K95" s="42">
        <f>I95+F95</f>
        <v>71.035786431918</v>
      </c>
      <c r="L95" s="178">
        <f>(E95:E95*#REF!)+(F95:F95*#REF!)+(G95:G95*#REF!)+(H95:H95*#REF!)</f>
      </c>
      <c r="M95" s="179">
        <v>4.51126934269532</v>
      </c>
      <c r="N95" s="51"/>
      <c r="O95" s="52"/>
    </row>
    <row r="96" ht="13.75" customHeight="1">
      <c r="A96" s="168">
        <f>IF(B96:B96&lt;&gt;0,A95+1,A95)</f>
      </c>
      <c r="B96" t="s" s="32">
        <f>'WSH'!A$23</f>
        <v>157</v>
      </c>
      <c r="C96" t="s" s="32">
        <v>69</v>
      </c>
      <c r="D96" s="7">
        <f>'WSH'!C$23</f>
        <v>14</v>
      </c>
      <c r="E96" s="42">
        <f>'WSH'!L$23</f>
        <v>60.0571832</v>
      </c>
      <c r="F96" s="42">
        <f>'WSH'!M$23</f>
        <v>39.1572834464</v>
      </c>
      <c r="G96" s="42">
        <f>'WSH'!N$23</f>
        <v>411.1514761872</v>
      </c>
      <c r="H96" s="42">
        <f>'WSH'!O$23</f>
        <v>3.132582675712</v>
      </c>
      <c r="I96" s="42">
        <f>(G96/10)+(H96*6)</f>
        <v>59.910643672992</v>
      </c>
      <c r="J96" s="42">
        <f>I96+(F96*0.5)</f>
        <v>79.489285396192</v>
      </c>
      <c r="K96" s="42">
        <f>I96+F96</f>
        <v>99.067927119392</v>
      </c>
      <c r="L96" s="178">
        <f>(E96:E96*#REF!)+(F96:F96*#REF!)+(G96:G96*#REF!)+(H96:H96*#REF!)</f>
      </c>
      <c r="M96" s="179">
        <v>0</v>
      </c>
      <c r="N96" s="51"/>
      <c r="O96" s="52"/>
    </row>
    <row r="97" ht="13.75" customHeight="1">
      <c r="A97" s="168">
        <f>IF(B97:B97&lt;&gt;0,A96+1,A96)</f>
      </c>
      <c r="B97" s="163">
        <f>'WSH'!A$24</f>
        <v>0</v>
      </c>
      <c r="C97" t="s" s="32">
        <v>69</v>
      </c>
      <c r="D97" s="7">
        <f>'WSH'!C$24</f>
        <v>14</v>
      </c>
      <c r="E97" s="42">
        <f>'WSH'!L$24</f>
        <v>0</v>
      </c>
      <c r="F97" s="42">
        <f>'WSH'!M$24</f>
        <v>0</v>
      </c>
      <c r="G97" s="42">
        <f>'WSH'!N$24</f>
        <v>0</v>
      </c>
      <c r="H97" s="42">
        <f>'WSH'!O$24</f>
        <v>0</v>
      </c>
      <c r="I97" s="42">
        <f>(G97/10)+(H97*6)</f>
        <v>0</v>
      </c>
      <c r="J97" s="42">
        <f>I97+(F97*0.5)</f>
        <v>0</v>
      </c>
      <c r="K97" s="42">
        <f>I97+F97</f>
        <v>0</v>
      </c>
      <c r="L97" s="178">
        <f>(E97:E97*#REF!)+(F97:F97*#REF!)+(G97:G97*#REF!)+(H97:H97*#REF!)</f>
      </c>
      <c r="M97" s="179">
        <v>0</v>
      </c>
      <c r="N97" s="51"/>
      <c r="O97" s="52"/>
    </row>
    <row r="98" ht="13.75" customHeight="1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23"/>
      <c r="O98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1:F34"/>
  <sheetViews>
    <sheetView workbookViewId="0" showGridLines="0" defaultGridColor="1"/>
  </sheetViews>
  <sheetFormatPr defaultColWidth="9.2" defaultRowHeight="15" customHeight="1" outlineLevelRow="0" outlineLevelCol="0"/>
  <cols>
    <col min="1" max="1" width="10" style="187" customWidth="1"/>
    <col min="2" max="2" width="26.6016" style="187" customWidth="1"/>
    <col min="3" max="3" width="7" style="187" customWidth="1"/>
    <col min="4" max="4" width="10" style="187" customWidth="1"/>
    <col min="5" max="5" width="8.42188" style="187" customWidth="1"/>
    <col min="6" max="6" width="9.21094" style="187" customWidth="1"/>
    <col min="7" max="16384" width="9.21094" style="187" customWidth="1"/>
  </cols>
  <sheetData>
    <row r="1" ht="13.75" customHeight="1">
      <c r="A1" t="s" s="155">
        <v>578</v>
      </c>
      <c r="B1" t="s" s="156">
        <v>1</v>
      </c>
      <c r="C1" t="s" s="156">
        <v>3</v>
      </c>
      <c r="D1" t="s" s="156">
        <v>574</v>
      </c>
      <c r="E1" t="s" s="157">
        <v>13</v>
      </c>
      <c r="F1" s="177"/>
    </row>
    <row r="2" ht="13.75" customHeight="1">
      <c r="A2" s="163">
        <v>1</v>
      </c>
      <c r="B2" t="s" s="32">
        <f>'DST'!B2</f>
        <v>509</v>
      </c>
      <c r="C2" s="7">
        <f>'DST'!D2</f>
        <v>11</v>
      </c>
      <c r="D2" s="42">
        <v>97.05</v>
      </c>
      <c r="E2" s="188">
        <v>0.160130949518881</v>
      </c>
      <c r="F2" s="180"/>
    </row>
    <row r="3" ht="13.75" customHeight="1">
      <c r="A3" s="163">
        <v>2</v>
      </c>
      <c r="B3" t="s" s="32">
        <f>'DST'!B3</f>
        <v>511</v>
      </c>
      <c r="C3" s="7">
        <f>'DST'!D3</f>
        <v>12</v>
      </c>
      <c r="D3" s="42">
        <v>100.6</v>
      </c>
      <c r="E3" s="188">
        <v>0</v>
      </c>
      <c r="F3" s="180"/>
    </row>
    <row r="4" ht="13.75" customHeight="1">
      <c r="A4" s="163">
        <v>3</v>
      </c>
      <c r="B4" t="s" s="32">
        <f>'DST'!B4</f>
        <v>513</v>
      </c>
      <c r="C4" s="7">
        <f>'DST'!D4</f>
        <v>14</v>
      </c>
      <c r="D4" s="42">
        <v>117.275</v>
      </c>
      <c r="E4" s="188">
        <v>0.26989971239398</v>
      </c>
      <c r="F4" s="180"/>
    </row>
    <row r="5" ht="13.75" customHeight="1">
      <c r="A5" s="163">
        <v>4</v>
      </c>
      <c r="B5" t="s" s="32">
        <f>'DST'!B5</f>
        <v>515</v>
      </c>
      <c r="C5" s="7">
        <f>'DST'!D5</f>
        <v>12</v>
      </c>
      <c r="D5" s="42">
        <v>113.475</v>
      </c>
      <c r="E5" s="188">
        <v>0.126487985338432</v>
      </c>
      <c r="F5" s="180"/>
    </row>
    <row r="6" ht="13.75" customHeight="1">
      <c r="A6" s="163">
        <v>5</v>
      </c>
      <c r="B6" t="s" s="32">
        <f>'DST'!B6</f>
        <v>517</v>
      </c>
      <c r="C6" s="7">
        <f>'DST'!D6</f>
        <v>11</v>
      </c>
      <c r="D6" s="42">
        <v>94.75</v>
      </c>
      <c r="E6" s="188">
        <v>0</v>
      </c>
      <c r="F6" s="180"/>
    </row>
    <row r="7" ht="13.75" customHeight="1">
      <c r="A7" s="163">
        <v>6</v>
      </c>
      <c r="B7" t="s" s="32">
        <f>'DST'!B7</f>
        <v>519</v>
      </c>
      <c r="C7" s="7">
        <f>'DST'!D7</f>
        <v>7</v>
      </c>
      <c r="D7" s="42">
        <v>99.5</v>
      </c>
      <c r="E7" s="188">
        <v>0</v>
      </c>
      <c r="F7" s="180"/>
    </row>
    <row r="8" ht="13.75" customHeight="1">
      <c r="A8" s="163">
        <v>7</v>
      </c>
      <c r="B8" t="s" s="32">
        <f>'DST'!B8</f>
        <v>521</v>
      </c>
      <c r="C8" s="7">
        <f>'DST'!D8</f>
        <v>12</v>
      </c>
      <c r="D8" s="42">
        <v>111.225</v>
      </c>
      <c r="E8" s="188">
        <v>0</v>
      </c>
      <c r="F8" s="180"/>
    </row>
    <row r="9" ht="13.75" customHeight="1">
      <c r="A9" s="163">
        <v>8</v>
      </c>
      <c r="B9" t="s" s="32">
        <f>'DST'!B9</f>
        <v>523</v>
      </c>
      <c r="C9" s="7">
        <f>'DST'!D9</f>
        <v>10</v>
      </c>
      <c r="D9" s="42">
        <v>113.55</v>
      </c>
      <c r="E9" s="188">
        <v>0.0573954104121934</v>
      </c>
      <c r="F9" s="180"/>
    </row>
    <row r="10" ht="13.75" customHeight="1">
      <c r="A10" s="163">
        <v>9</v>
      </c>
      <c r="B10" t="s" s="32">
        <f>'DST'!B10</f>
        <v>525</v>
      </c>
      <c r="C10" s="7">
        <f>'DST'!D10</f>
        <v>7</v>
      </c>
      <c r="D10" s="42">
        <v>119.25</v>
      </c>
      <c r="E10" s="188">
        <v>0</v>
      </c>
      <c r="F10" s="180"/>
    </row>
    <row r="11" ht="13.75" customHeight="1">
      <c r="A11" s="163">
        <v>10</v>
      </c>
      <c r="B11" t="s" s="32">
        <f>'DST'!B11</f>
        <v>527</v>
      </c>
      <c r="C11" s="7">
        <f>'DST'!D11</f>
        <v>14</v>
      </c>
      <c r="D11" s="42">
        <v>104.35</v>
      </c>
      <c r="E11" s="188">
        <v>0</v>
      </c>
      <c r="F11" s="180"/>
    </row>
    <row r="12" ht="13.75" customHeight="1">
      <c r="A12" s="163">
        <v>11</v>
      </c>
      <c r="B12" t="s" s="32">
        <f>'DST'!B12</f>
        <v>529</v>
      </c>
      <c r="C12" s="7">
        <f>'DST'!D12</f>
        <v>5</v>
      </c>
      <c r="D12" s="42">
        <v>105.15</v>
      </c>
      <c r="E12" s="188">
        <v>0</v>
      </c>
      <c r="F12" s="180"/>
    </row>
    <row r="13" ht="13.75" customHeight="1">
      <c r="A13" s="163">
        <v>12</v>
      </c>
      <c r="B13" t="s" s="32">
        <f>'DST'!B13</f>
        <v>531</v>
      </c>
      <c r="C13" s="7">
        <f>'DST'!D13</f>
        <v>10</v>
      </c>
      <c r="D13" s="42">
        <v>106.975</v>
      </c>
      <c r="E13" s="188">
        <v>0.111351033179647</v>
      </c>
      <c r="F13" s="180"/>
    </row>
    <row r="14" ht="13.75" customHeight="1">
      <c r="A14" s="163">
        <v>13</v>
      </c>
      <c r="B14" t="s" s="32">
        <f>'DST'!B14</f>
        <v>533</v>
      </c>
      <c r="C14" s="7">
        <f>'DST'!D14</f>
        <v>14</v>
      </c>
      <c r="D14" s="42">
        <v>111.775</v>
      </c>
      <c r="E14" s="188">
        <v>0</v>
      </c>
      <c r="F14" s="180"/>
    </row>
    <row r="15" ht="13.75" customHeight="1">
      <c r="A15" s="163">
        <v>14</v>
      </c>
      <c r="B15" t="s" s="32">
        <f>'DST'!B15</f>
        <v>535</v>
      </c>
      <c r="C15" s="7">
        <f>'DST'!D15</f>
        <v>14</v>
      </c>
      <c r="D15" s="42">
        <v>113.375</v>
      </c>
      <c r="E15" s="188">
        <v>0.304364925936532</v>
      </c>
      <c r="F15" s="180"/>
    </row>
    <row r="16" ht="13.75" customHeight="1">
      <c r="A16" s="163">
        <v>15</v>
      </c>
      <c r="B16" t="s" s="32">
        <f>'DST'!B16</f>
        <v>537</v>
      </c>
      <c r="C16" s="7">
        <f>'DST'!D16</f>
        <v>12</v>
      </c>
      <c r="D16" s="42">
        <v>106.375</v>
      </c>
      <c r="E16" s="188">
        <v>0</v>
      </c>
      <c r="F16" s="180"/>
    </row>
    <row r="17" ht="13.75" customHeight="1">
      <c r="A17" s="163">
        <v>16</v>
      </c>
      <c r="B17" t="s" s="32">
        <f>'DST'!B17</f>
        <v>539</v>
      </c>
      <c r="C17" s="7">
        <f>'DST'!D17</f>
        <v>6</v>
      </c>
      <c r="D17" s="42">
        <v>112.175</v>
      </c>
      <c r="E17" s="188">
        <v>0</v>
      </c>
      <c r="F17" s="180"/>
    </row>
    <row r="18" ht="13.75" customHeight="1">
      <c r="A18" s="163">
        <v>17</v>
      </c>
      <c r="B18" t="s" s="32">
        <f>'DST'!B18</f>
        <v>541</v>
      </c>
      <c r="C18" s="7">
        <f>'DST'!D18</f>
        <v>10</v>
      </c>
      <c r="D18" s="42">
        <v>103.3</v>
      </c>
      <c r="E18" s="188">
        <v>0</v>
      </c>
      <c r="F18" s="180"/>
    </row>
    <row r="19" ht="13.75" customHeight="1">
      <c r="A19" s="163">
        <v>18</v>
      </c>
      <c r="B19" t="s" s="32">
        <f>'DST'!B19</f>
        <v>543</v>
      </c>
      <c r="C19" s="7">
        <f>'DST'!D19</f>
        <v>5</v>
      </c>
      <c r="D19" s="42">
        <v>109.975</v>
      </c>
      <c r="E19" s="188">
        <v>0</v>
      </c>
      <c r="F19" s="180"/>
    </row>
    <row r="20" ht="13.75" customHeight="1">
      <c r="A20" s="163">
        <v>19</v>
      </c>
      <c r="B20" t="s" s="32">
        <f>'DST'!B20</f>
        <v>545</v>
      </c>
      <c r="C20" s="7">
        <f>'DST'!D20</f>
        <v>6</v>
      </c>
      <c r="D20" s="42">
        <v>99.84999999999999</v>
      </c>
      <c r="E20" s="188">
        <v>1.46895373516714</v>
      </c>
      <c r="F20" s="180"/>
    </row>
    <row r="21" ht="13.75" customHeight="1">
      <c r="A21" s="163">
        <v>20</v>
      </c>
      <c r="B21" t="s" s="32">
        <f>'DST'!B21</f>
        <v>547</v>
      </c>
      <c r="C21" s="7">
        <f>'DST'!D21</f>
        <v>6</v>
      </c>
      <c r="D21" s="42">
        <v>111.725</v>
      </c>
      <c r="E21" s="188">
        <v>0</v>
      </c>
      <c r="F21" s="180"/>
    </row>
    <row r="22" ht="13.75" customHeight="1">
      <c r="A22" s="163">
        <v>21</v>
      </c>
      <c r="B22" t="s" s="32">
        <f>'DST'!B22</f>
        <v>549</v>
      </c>
      <c r="C22" s="7">
        <f>'DST'!D22</f>
        <v>6</v>
      </c>
      <c r="D22" s="42">
        <v>106.425</v>
      </c>
      <c r="E22" s="188">
        <v>0</v>
      </c>
      <c r="F22" s="180"/>
    </row>
    <row r="23" ht="13.75" customHeight="1">
      <c r="A23" s="163">
        <v>22</v>
      </c>
      <c r="B23" t="s" s="32">
        <f>'DST'!B23</f>
        <v>551</v>
      </c>
      <c r="C23" s="7">
        <f>'DST'!D23</f>
        <v>14</v>
      </c>
      <c r="D23" s="42">
        <v>100.6</v>
      </c>
      <c r="E23" s="188">
        <v>0</v>
      </c>
      <c r="F23" s="180"/>
    </row>
    <row r="24" ht="13.75" customHeight="1">
      <c r="A24" s="163">
        <v>23</v>
      </c>
      <c r="B24" t="s" s="32">
        <f>'DST'!B24</f>
        <v>553</v>
      </c>
      <c r="C24" s="7">
        <f>'DST'!D24</f>
        <v>12</v>
      </c>
      <c r="D24" s="42">
        <v>105.375</v>
      </c>
      <c r="E24" s="188">
        <v>0</v>
      </c>
      <c r="F24" s="180"/>
    </row>
    <row r="25" ht="13.75" customHeight="1">
      <c r="A25" s="163">
        <v>24</v>
      </c>
      <c r="B25" t="s" s="32">
        <f>'DST'!B25</f>
        <v>555</v>
      </c>
      <c r="C25" s="7">
        <f>'DST'!D25</f>
        <v>11</v>
      </c>
      <c r="D25" s="42">
        <v>110.4</v>
      </c>
      <c r="E25" s="188">
        <v>0</v>
      </c>
      <c r="F25" s="180"/>
    </row>
    <row r="26" ht="13.75" customHeight="1">
      <c r="A26" s="163">
        <v>25</v>
      </c>
      <c r="B26" t="s" s="32">
        <f>'DST'!B26</f>
        <v>557</v>
      </c>
      <c r="C26" s="7">
        <f>'DST'!D26</f>
        <v>12</v>
      </c>
      <c r="D26" s="42">
        <v>115.575</v>
      </c>
      <c r="E26" s="188">
        <v>0</v>
      </c>
      <c r="F26" s="180"/>
    </row>
    <row r="27" ht="13.75" customHeight="1">
      <c r="A27" s="163">
        <v>26</v>
      </c>
      <c r="B27" t="s" s="32">
        <f>'DST'!B27</f>
        <v>559</v>
      </c>
      <c r="C27" s="7">
        <f>'DST'!D27</f>
        <v>5</v>
      </c>
      <c r="D27" s="42">
        <v>115.475</v>
      </c>
      <c r="E27" s="188">
        <v>0</v>
      </c>
      <c r="F27" s="180"/>
    </row>
    <row r="28" ht="13.75" customHeight="1">
      <c r="A28" s="163">
        <v>27</v>
      </c>
      <c r="B28" t="s" s="32">
        <f>'DST'!B28</f>
        <v>561</v>
      </c>
      <c r="C28" s="7">
        <f>'DST'!D28</f>
        <v>9</v>
      </c>
      <c r="D28" s="42">
        <v>112.375</v>
      </c>
      <c r="E28" s="188">
        <v>0.691749305602477</v>
      </c>
      <c r="F28" s="180"/>
    </row>
    <row r="29" ht="13.75" customHeight="1">
      <c r="A29" s="163">
        <v>28</v>
      </c>
      <c r="B29" t="s" s="32">
        <f>'DST'!B29</f>
        <v>563</v>
      </c>
      <c r="C29" s="7">
        <f>'DST'!D29</f>
        <v>9</v>
      </c>
      <c r="D29" s="42">
        <v>110.55</v>
      </c>
      <c r="E29" s="188">
        <v>0.219098066267232</v>
      </c>
      <c r="F29" s="180"/>
    </row>
    <row r="30" ht="13.75" customHeight="1">
      <c r="A30" s="163">
        <v>29</v>
      </c>
      <c r="B30" t="s" s="32">
        <f>'DST'!B30</f>
        <v>565</v>
      </c>
      <c r="C30" s="7">
        <f>'DST'!D30</f>
        <v>10</v>
      </c>
      <c r="D30" s="42">
        <v>106.5</v>
      </c>
      <c r="E30" s="188">
        <v>0</v>
      </c>
      <c r="F30" s="180"/>
    </row>
    <row r="31" ht="13.75" customHeight="1">
      <c r="A31" s="163">
        <v>30</v>
      </c>
      <c r="B31" t="s" s="32">
        <f>'DST'!B31</f>
        <v>567</v>
      </c>
      <c r="C31" s="7">
        <f>'DST'!D31</f>
        <v>11</v>
      </c>
      <c r="D31" s="42">
        <v>109.275</v>
      </c>
      <c r="E31" s="188">
        <v>2</v>
      </c>
      <c r="F31" s="180"/>
    </row>
    <row r="32" ht="13.75" customHeight="1">
      <c r="A32" s="163">
        <v>31</v>
      </c>
      <c r="B32" t="s" s="32">
        <f>'DST'!B32</f>
        <v>569</v>
      </c>
      <c r="C32" s="7">
        <f>'DST'!D32</f>
        <v>5</v>
      </c>
      <c r="D32" s="42">
        <v>97.95</v>
      </c>
      <c r="E32" s="188">
        <v>0</v>
      </c>
      <c r="F32" s="180"/>
    </row>
    <row r="33" ht="13.75" customHeight="1">
      <c r="A33" s="163">
        <v>32</v>
      </c>
      <c r="B33" t="s" s="32">
        <f>'DST'!B33</f>
        <v>571</v>
      </c>
      <c r="C33" s="7">
        <f>'DST'!D33</f>
        <v>14</v>
      </c>
      <c r="D33" s="42">
        <v>108.675</v>
      </c>
      <c r="E33" s="188">
        <v>1.10547053718243</v>
      </c>
      <c r="F33" s="180"/>
    </row>
    <row r="34" ht="13.75" customHeight="1">
      <c r="A34" s="181"/>
      <c r="B34" s="182"/>
      <c r="C34" s="182"/>
      <c r="D34" s="182"/>
      <c r="E34" s="182"/>
      <c r="F34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05" customWidth="1"/>
    <col min="2" max="15" width="8.8125" style="105" customWidth="1"/>
    <col min="16" max="16" width="4.8125" style="105" customWidth="1"/>
    <col min="17" max="27" width="8.8125" style="105" customWidth="1"/>
    <col min="28" max="28" hidden="1" width="8.8" style="105" customWidth="1"/>
    <col min="29" max="29" width="8.8125" style="105" customWidth="1"/>
    <col min="30" max="30" width="4.8125" style="105" customWidth="1"/>
    <col min="31" max="40" width="8.8125" style="105" customWidth="1"/>
    <col min="41" max="16384" width="8.8125" style="105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33</v>
      </c>
    </row>
    <row r="2" ht="13.75" customHeight="1">
      <c r="A2" t="s" s="39">
        <v>93</v>
      </c>
      <c r="B2" t="s" s="40">
        <v>378</v>
      </c>
      <c r="C2" s="41">
        <f>VLOOKUP($AN$1,'DST'!C1:D66,2,FALSE)</f>
        <v>5</v>
      </c>
      <c r="D2" s="42">
        <f>D$32*Q2</f>
        <v>592.6746000000001</v>
      </c>
      <c r="E2" s="42">
        <f>D2*R2</f>
        <v>399.631113275488</v>
      </c>
      <c r="F2" s="42">
        <f>E2*S2</f>
        <v>4482.2463890701</v>
      </c>
      <c r="G2" s="42">
        <f>D2*T2</f>
        <v>30.8190792</v>
      </c>
      <c r="H2" s="42">
        <f>E2*U2</f>
        <v>6.42392138548654</v>
      </c>
      <c r="I2" s="42">
        <f>D$35*W2</f>
        <v>31.297378</v>
      </c>
      <c r="J2" s="42">
        <f>I2*V2</f>
        <v>60.704217478590</v>
      </c>
      <c r="K2" s="42">
        <f>I2*X2</f>
        <v>1.23216195363023</v>
      </c>
      <c r="L2" s="43"/>
      <c r="M2" s="43"/>
      <c r="N2" s="43"/>
      <c r="O2" s="43"/>
      <c r="P2" s="44"/>
      <c r="Q2" s="45">
        <f>(AE2/SUM(AE$2:AE$25))</f>
        <v>0.98</v>
      </c>
      <c r="R2" s="46">
        <v>0.674284191148883</v>
      </c>
      <c r="S2" s="47">
        <v>11.2159595190984</v>
      </c>
      <c r="T2" s="46">
        <v>0.052</v>
      </c>
      <c r="U2" s="46">
        <v>0.0160746277556677</v>
      </c>
      <c r="V2" s="47">
        <v>1.93959434808213</v>
      </c>
      <c r="W2" s="45">
        <f>(AF2/SUM(AF$2:AF$20))*0.98</f>
        <v>0.06859999999999999</v>
      </c>
      <c r="X2" s="46">
        <v>0.0393694945829082</v>
      </c>
      <c r="Y2" s="48"/>
      <c r="Z2" s="49"/>
      <c r="AA2" s="48"/>
      <c r="AB2" s="48"/>
      <c r="AC2" s="48"/>
      <c r="AD2" s="44"/>
      <c r="AE2" s="46">
        <v>0.98</v>
      </c>
      <c r="AF2" s="46">
        <v>0.07000000000000001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410</v>
      </c>
      <c r="B3" t="s" s="40">
        <v>378</v>
      </c>
      <c r="C3" s="41">
        <f>VLOOKUP($AN$1,'DST'!C1:D66,2,FALSE)</f>
        <v>5</v>
      </c>
      <c r="D3" s="42">
        <f>D$32*Q3</f>
        <v>12.0954</v>
      </c>
      <c r="E3" s="42">
        <f>D3*R3</f>
        <v>7.81029079700813</v>
      </c>
      <c r="F3" s="42">
        <f>E3*S3</f>
        <v>82.32317993923689</v>
      </c>
      <c r="G3" s="42">
        <f>D3*T3</f>
        <v>0.513806255606032</v>
      </c>
      <c r="H3" s="42">
        <f>E3*U3</f>
        <v>0.184733867716475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0.02</v>
      </c>
      <c r="R3" s="46">
        <v>0.645724060139237</v>
      </c>
      <c r="S3" s="47">
        <v>10.5403476104593</v>
      </c>
      <c r="T3" s="46">
        <v>0.0424794761319206</v>
      </c>
      <c r="U3" s="46">
        <v>0.0236526235088764</v>
      </c>
      <c r="V3" s="47">
        <v>4.21311475409836</v>
      </c>
      <c r="W3" s="45">
        <f>(AF3/SUM(AF$2:AF$20))*0.98</f>
        <v>0</v>
      </c>
      <c r="X3" s="46">
        <v>0.0491803278688525</v>
      </c>
      <c r="Y3" s="48"/>
      <c r="Z3" s="49"/>
      <c r="AA3" s="48"/>
      <c r="AB3" s="48"/>
      <c r="AC3" s="48"/>
      <c r="AD3" s="44"/>
      <c r="AE3" s="46">
        <v>0.02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5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65</v>
      </c>
      <c r="B6" t="s" s="40">
        <v>380</v>
      </c>
      <c r="C6" s="41">
        <f>VLOOKUP($AN$1,'DST'!C1:D66,2,FALSE)</f>
        <v>5</v>
      </c>
      <c r="D6" s="43"/>
      <c r="E6" s="43"/>
      <c r="F6" s="43"/>
      <c r="G6" s="43"/>
      <c r="H6" s="43"/>
      <c r="I6" s="42">
        <f>D$35*W6</f>
        <v>179.7363708</v>
      </c>
      <c r="J6" s="42">
        <f>I6*V6</f>
        <v>850.940602220535</v>
      </c>
      <c r="K6" s="42">
        <f>I6*X6</f>
        <v>7.84434137276288</v>
      </c>
      <c r="L6" s="42">
        <f>((D$2+D$3+D$4)*AA6)</f>
        <v>71.120952</v>
      </c>
      <c r="M6" s="42">
        <f>L6*Y6</f>
        <v>53.340714</v>
      </c>
      <c r="N6" s="42">
        <f>M6*Z6</f>
        <v>383.880510255927</v>
      </c>
      <c r="O6" s="42">
        <f>M6*AH6</f>
        <v>2.40033213</v>
      </c>
      <c r="P6" s="44"/>
      <c r="Q6" s="50"/>
      <c r="R6" s="50"/>
      <c r="S6" s="43"/>
      <c r="T6" s="50"/>
      <c r="U6" s="50"/>
      <c r="V6" s="47">
        <v>4.73438179725689</v>
      </c>
      <c r="W6" s="45">
        <f>(AF6/SUM(AF$2:AF$20))*0.98</f>
        <v>0.39396</v>
      </c>
      <c r="X6" s="46">
        <v>0.0436435949933116</v>
      </c>
      <c r="Y6" s="46">
        <v>0.75</v>
      </c>
      <c r="Z6" s="47">
        <v>7.19676362517245</v>
      </c>
      <c r="AA6" s="45">
        <f>(AG6/SUM(AG$6:AG$25))*0.98</f>
        <v>0.1176</v>
      </c>
      <c r="AB6" s="45">
        <v>0.135119266531642</v>
      </c>
      <c r="AC6" s="45">
        <f>(AH6/SUM(AH$6:AH$25))*0.98</f>
        <v>0.0578243332320317</v>
      </c>
      <c r="AD6" s="44"/>
      <c r="AE6" s="50"/>
      <c r="AF6" s="46">
        <v>0.402</v>
      </c>
      <c r="AG6" s="57">
        <v>0.12</v>
      </c>
      <c r="AH6" s="57">
        <v>0.045</v>
      </c>
      <c r="AI6" s="51"/>
      <c r="AJ6" s="18"/>
      <c r="AK6" s="18"/>
      <c r="AL6" s="18"/>
      <c r="AM6" s="18"/>
      <c r="AN6" s="52"/>
    </row>
    <row r="7" ht="13.75" customHeight="1">
      <c r="A7" t="s" s="39">
        <v>154</v>
      </c>
      <c r="B7" t="s" s="40">
        <v>380</v>
      </c>
      <c r="C7" s="41">
        <f>VLOOKUP($AN$1,'DST'!C1:D66,2,FALSE)</f>
        <v>5</v>
      </c>
      <c r="D7" s="43"/>
      <c r="E7" s="43"/>
      <c r="F7" s="43"/>
      <c r="G7" s="43"/>
      <c r="H7" s="43"/>
      <c r="I7" s="42">
        <f>D$35*W7</f>
        <v>200.3032192</v>
      </c>
      <c r="J7" s="42">
        <f>I7*V7</f>
        <v>889.3462932480001</v>
      </c>
      <c r="K7" s="42">
        <f>I7*X7</f>
        <v>10.135342891520</v>
      </c>
      <c r="L7" s="42">
        <f>((D$2+D$3+D$4)*AA7)</f>
        <v>23.706984</v>
      </c>
      <c r="M7" s="42">
        <f>L7*Y7</f>
        <v>17.377219272</v>
      </c>
      <c r="N7" s="42">
        <f>M7*Z7</f>
        <v>129.234433682751</v>
      </c>
      <c r="O7" s="42">
        <f>M7*AH7</f>
        <v>0.695088770880</v>
      </c>
      <c r="P7" s="44"/>
      <c r="Q7" s="50"/>
      <c r="R7" s="50"/>
      <c r="S7" s="43"/>
      <c r="T7" s="50"/>
      <c r="U7" s="50"/>
      <c r="V7" s="47">
        <v>4.44</v>
      </c>
      <c r="W7" s="45">
        <f>(AF7/SUM(AF$2:AF$20))*0.98</f>
        <v>0.43904</v>
      </c>
      <c r="X7" s="46">
        <v>0.0506</v>
      </c>
      <c r="Y7" s="46">
        <v>0.733</v>
      </c>
      <c r="Z7" s="47">
        <v>7.43700310503575</v>
      </c>
      <c r="AA7" s="45">
        <f>(AG7/SUM(AG$6:AG$25))*0.98</f>
        <v>0.0392</v>
      </c>
      <c r="AB7" s="45">
        <v>0.07749800010385501</v>
      </c>
      <c r="AC7" s="45">
        <f>(AH7/SUM(AH$6:AH$25))*0.98</f>
        <v>0.0513994073173615</v>
      </c>
      <c r="AD7" s="44"/>
      <c r="AE7" s="50"/>
      <c r="AF7" s="46">
        <v>0.448</v>
      </c>
      <c r="AG7" s="57">
        <v>0.04</v>
      </c>
      <c r="AH7" s="57">
        <v>0.04</v>
      </c>
      <c r="AI7" s="51"/>
      <c r="AJ7" s="18"/>
      <c r="AK7" s="18"/>
      <c r="AL7" s="18"/>
      <c r="AM7" s="18"/>
      <c r="AN7" s="52"/>
    </row>
    <row r="8" ht="13.75" customHeight="1">
      <c r="A8" t="s" s="39">
        <v>411</v>
      </c>
      <c r="B8" t="s" s="40">
        <v>380</v>
      </c>
      <c r="C8" s="41">
        <f>VLOOKUP($AN$1,'DST'!C1:D66,2,FALSE)</f>
        <v>5</v>
      </c>
      <c r="D8" s="43"/>
      <c r="E8" s="43"/>
      <c r="F8" s="43"/>
      <c r="G8" s="43"/>
      <c r="H8" s="43"/>
      <c r="I8" s="42">
        <f>D$35*W8</f>
        <v>22.35527</v>
      </c>
      <c r="J8" s="42">
        <f>I8*V8</f>
        <v>91.3019011018699</v>
      </c>
      <c r="K8" s="42">
        <f>I8*X8</f>
        <v>0.7786284347503249</v>
      </c>
      <c r="L8" s="42">
        <f>((D$2+D$3+D$4)*AA8)</f>
        <v>5.926746</v>
      </c>
      <c r="M8" s="42">
        <f>L8*Y8</f>
        <v>4.1487222</v>
      </c>
      <c r="N8" s="42">
        <f>M8*Z8</f>
        <v>31.2254428026527</v>
      </c>
      <c r="O8" s="42">
        <f>M8*AH8</f>
        <v>0.124461666</v>
      </c>
      <c r="P8" s="44"/>
      <c r="Q8" s="50"/>
      <c r="R8" s="50"/>
      <c r="S8" s="43"/>
      <c r="T8" s="50"/>
      <c r="U8" s="50"/>
      <c r="V8" s="47">
        <v>4.08413323130832</v>
      </c>
      <c r="W8" s="45">
        <f>(AF8/SUM(AF$2:AF$20))*0.98</f>
        <v>0.049</v>
      </c>
      <c r="X8" s="46">
        <v>0.0348297486342292</v>
      </c>
      <c r="Y8" s="46">
        <v>0.7</v>
      </c>
      <c r="Z8" s="47">
        <v>7.52652052785137</v>
      </c>
      <c r="AA8" s="45">
        <f>(AG8/SUM(AG$6:AG$25))*0.98</f>
        <v>0.0098</v>
      </c>
      <c r="AB8" s="45">
        <v>0.0197182853579346</v>
      </c>
      <c r="AC8" s="45">
        <f>(AH8/SUM(AH$6:AH$25))*0.98</f>
        <v>0.0385495554880211</v>
      </c>
      <c r="AD8" s="44"/>
      <c r="AE8" s="50"/>
      <c r="AF8" s="46">
        <v>0.05</v>
      </c>
      <c r="AG8" s="57">
        <v>0.01</v>
      </c>
      <c r="AH8" s="57">
        <v>0.03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5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0.00571007967003189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5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5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45</v>
      </c>
      <c r="B13" t="s" s="40">
        <v>381</v>
      </c>
      <c r="C13" s="41">
        <f>VLOOKUP($AN$1,'DST'!C1:D66,2,FALSE)</f>
        <v>5</v>
      </c>
      <c r="D13" s="43"/>
      <c r="E13" s="43"/>
      <c r="F13" s="43"/>
      <c r="G13" s="43"/>
      <c r="H13" s="43"/>
      <c r="I13" s="42">
        <f>D$35*W13</f>
        <v>13.413162</v>
      </c>
      <c r="J13" s="42">
        <f>I13*V13</f>
        <v>123.26695878</v>
      </c>
      <c r="K13" s="42">
        <f>I13*X13</f>
        <v>0.281676402</v>
      </c>
      <c r="L13" s="42">
        <f>((D$2+D$3+D$4)*AA13)</f>
        <v>151.7246976</v>
      </c>
      <c r="M13" s="42">
        <f>L13*Y13</f>
        <v>108.1797093888</v>
      </c>
      <c r="N13" s="42">
        <f>M13*Z13</f>
        <v>1337.101208045570</v>
      </c>
      <c r="O13" s="42">
        <f>M13*AH13</f>
        <v>8.23313887662998</v>
      </c>
      <c r="P13" s="44"/>
      <c r="Q13" s="50"/>
      <c r="R13" s="50"/>
      <c r="S13" s="43"/>
      <c r="T13" s="50"/>
      <c r="U13" s="50"/>
      <c r="V13" s="47">
        <v>9.19</v>
      </c>
      <c r="W13" s="45">
        <f>(AF13/SUM(AF$2:AF$20))*0.98</f>
        <v>0.0294</v>
      </c>
      <c r="X13" s="46">
        <v>0.021</v>
      </c>
      <c r="Y13" s="46">
        <v>0.713</v>
      </c>
      <c r="Z13" s="47">
        <v>12.36</v>
      </c>
      <c r="AA13" s="45">
        <f>(AG13/SUM(AG$6:AG$25))*0.98</f>
        <v>0.25088</v>
      </c>
      <c r="AB13" s="45">
        <v>0.103855510606179</v>
      </c>
      <c r="AC13" s="45">
        <f>(AH13/SUM(AH$6:AH$25))*0.98</f>
        <v>0.09779524760493601</v>
      </c>
      <c r="AD13" s="44"/>
      <c r="AE13" s="50"/>
      <c r="AF13" s="46">
        <v>0.03</v>
      </c>
      <c r="AG13" s="57">
        <v>0.256</v>
      </c>
      <c r="AH13" s="57">
        <v>0.0761061286182598</v>
      </c>
      <c r="AI13" s="51"/>
      <c r="AJ13" s="18"/>
      <c r="AK13" s="18"/>
      <c r="AL13" s="18"/>
      <c r="AM13" s="18"/>
      <c r="AN13" s="52"/>
    </row>
    <row r="14" ht="13.75" customHeight="1">
      <c r="A14" t="s" s="39">
        <v>235</v>
      </c>
      <c r="B14" t="s" s="40">
        <v>381</v>
      </c>
      <c r="C14" s="41">
        <f>VLOOKUP($AN$1,'DST'!C1:D66,2,FALSE)</f>
        <v>5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109.0521264</v>
      </c>
      <c r="M14" s="42">
        <f>L14*Y14</f>
        <v>65.21317158719999</v>
      </c>
      <c r="N14" s="42">
        <f>M14*Z14</f>
        <v>945.5909880144</v>
      </c>
      <c r="O14" s="42">
        <f>M14*AH14</f>
        <v>6.28885483958894</v>
      </c>
      <c r="P14" s="44"/>
      <c r="Q14" s="50"/>
      <c r="R14" s="50"/>
      <c r="S14" s="43"/>
      <c r="T14" s="50"/>
      <c r="U14" s="50"/>
      <c r="V14" s="47">
        <v>6.88</v>
      </c>
      <c r="W14" s="45">
        <f>(AF14/SUM(AF$2:AF$20))*0.98</f>
        <v>0</v>
      </c>
      <c r="X14" s="46">
        <v>0.0205479452054795</v>
      </c>
      <c r="Y14" s="46">
        <v>0.598</v>
      </c>
      <c r="Z14" s="47">
        <v>14.5</v>
      </c>
      <c r="AA14" s="45">
        <f>(AG14/SUM(AG$6:AG$25))*0.98</f>
        <v>0.18032</v>
      </c>
      <c r="AB14" s="45">
        <v>0.117316013831419</v>
      </c>
      <c r="AC14" s="45">
        <f>(AH14/SUM(AH$6:AH$25))*0.98</f>
        <v>0.123917992175694</v>
      </c>
      <c r="AD14" s="44"/>
      <c r="AE14" s="50"/>
      <c r="AF14" s="46">
        <v>0</v>
      </c>
      <c r="AG14" s="57">
        <v>0.184</v>
      </c>
      <c r="AH14" s="57">
        <v>0.096435347131979</v>
      </c>
      <c r="AI14" s="51"/>
      <c r="AJ14" s="18"/>
      <c r="AK14" s="18"/>
      <c r="AL14" s="18"/>
      <c r="AM14" s="18"/>
      <c r="AN14" s="52"/>
    </row>
    <row r="15" ht="13.75" customHeight="1">
      <c r="A15" t="s" s="39">
        <v>335</v>
      </c>
      <c r="B15" t="s" s="40">
        <v>381</v>
      </c>
      <c r="C15" s="41">
        <f>VLOOKUP($AN$1,'DST'!C1:D66,2,FALSE)</f>
        <v>5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50.377341</v>
      </c>
      <c r="M15" s="42">
        <f>L15*Y15</f>
        <v>35.465648064</v>
      </c>
      <c r="N15" s="42">
        <f>M15*Z15</f>
        <v>425.485054627507</v>
      </c>
      <c r="O15" s="42">
        <f>M15*AH15</f>
        <v>2.588992308672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0.00666666666666667</v>
      </c>
      <c r="Y15" s="46">
        <v>0.704</v>
      </c>
      <c r="Z15" s="47">
        <v>11.9971036158621</v>
      </c>
      <c r="AA15" s="45">
        <f>(AG15/SUM(AG$6:AG$25))*0.98</f>
        <v>0.0833</v>
      </c>
      <c r="AB15" s="45">
        <v>0.109121529698613</v>
      </c>
      <c r="AC15" s="45">
        <f>(AH15/SUM(AH$6:AH$25))*0.98</f>
        <v>0.09380391835418481</v>
      </c>
      <c r="AD15" s="44"/>
      <c r="AE15" s="50"/>
      <c r="AF15" s="46">
        <v>0</v>
      </c>
      <c r="AG15" s="57">
        <v>0.08500000000000001</v>
      </c>
      <c r="AH15" s="57">
        <v>0.073</v>
      </c>
      <c r="AI15" s="51"/>
      <c r="AJ15" s="18"/>
      <c r="AK15" s="18"/>
      <c r="AL15" s="18"/>
      <c r="AM15" s="18"/>
      <c r="AN15" s="52"/>
    </row>
    <row r="16" ht="13.75" customHeight="1">
      <c r="A16" t="s" s="39">
        <v>412</v>
      </c>
      <c r="B16" t="s" s="40">
        <v>381</v>
      </c>
      <c r="C16" s="41">
        <f>VLOOKUP($AN$1,'DST'!C1:D66,2,FALSE)</f>
        <v>5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23.706984</v>
      </c>
      <c r="M16" s="42">
        <f>L16*Y16</f>
        <v>13.323325008</v>
      </c>
      <c r="N16" s="42">
        <f>M16*Z16</f>
        <v>170.938259852640</v>
      </c>
      <c r="O16" s="42">
        <f>M16*AH16</f>
        <v>0.942193044342457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0.5620000000000001</v>
      </c>
      <c r="Z16" s="47">
        <v>12.83</v>
      </c>
      <c r="AA16" s="45">
        <f>(AG16/SUM(AG$6:AG$25))*0.98</f>
        <v>0.0392</v>
      </c>
      <c r="AB16" s="45">
        <v>0.09335882671206119</v>
      </c>
      <c r="AC16" s="45">
        <f>(AH16/SUM(AH$6:AH$25))*0.98</f>
        <v>0.0908710176113397</v>
      </c>
      <c r="AD16" s="44"/>
      <c r="AE16" s="50"/>
      <c r="AF16" s="46">
        <v>0</v>
      </c>
      <c r="AG16" s="57">
        <v>0.04</v>
      </c>
      <c r="AH16" s="57">
        <v>0.07071756065221831</v>
      </c>
      <c r="AI16" s="51"/>
      <c r="AJ16" s="18"/>
      <c r="AK16" s="18"/>
      <c r="AL16" s="18"/>
      <c r="AM16" s="18"/>
      <c r="AN16" s="52"/>
    </row>
    <row r="17" ht="13.75" customHeight="1">
      <c r="A17" t="s" s="39">
        <v>413</v>
      </c>
      <c r="B17" t="s" s="40">
        <v>381</v>
      </c>
      <c r="C17" s="41">
        <f>VLOOKUP($AN$1,'DST'!C1:D66,2,FALSE)</f>
        <v>5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11.853492</v>
      </c>
      <c r="M17" s="42">
        <f>L17*Y17</f>
        <v>6.75649044</v>
      </c>
      <c r="N17" s="42">
        <f>M17*Z17</f>
        <v>87.9019406244</v>
      </c>
      <c r="O17" s="42">
        <f>M17*AH17</f>
        <v>0.448913839422203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0.57</v>
      </c>
      <c r="Z17" s="47">
        <v>13.01</v>
      </c>
      <c r="AA17" s="45">
        <f>(AG17/SUM(AG$6:AG$25))*0.98</f>
        <v>0.0196</v>
      </c>
      <c r="AB17" s="45">
        <v>0.0165485117599574</v>
      </c>
      <c r="AC17" s="45">
        <f>(AH17/SUM(AH$6:AH$25))*0.98</f>
        <v>0.0853768146634958</v>
      </c>
      <c r="AD17" s="44"/>
      <c r="AE17" s="50"/>
      <c r="AF17" s="46">
        <v>0</v>
      </c>
      <c r="AG17" s="57">
        <v>0.02</v>
      </c>
      <c r="AH17" s="57">
        <v>0.06644186703270211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5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0.0424837701875504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5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5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32</v>
      </c>
      <c r="B22" t="s" s="40">
        <v>385</v>
      </c>
      <c r="C22" s="41">
        <f>VLOOKUP($AN$1,'DST'!C1:D66,2,FALSE)</f>
        <v>5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121.498293</v>
      </c>
      <c r="M22" s="42">
        <f>L22*Y22</f>
        <v>86.26378803</v>
      </c>
      <c r="N22" s="42">
        <f>M22*Z22</f>
        <v>896.2653184552649</v>
      </c>
      <c r="O22" s="42">
        <f>M22*AH22</f>
        <v>8.296384338654139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0.71</v>
      </c>
      <c r="Z22" s="47">
        <v>10.3898210236672</v>
      </c>
      <c r="AA22" s="45">
        <f>(AG22/SUM(AG$6:AG$25))*0.98</f>
        <v>0.2009</v>
      </c>
      <c r="AB22" s="45">
        <v>0.177307902296722</v>
      </c>
      <c r="AC22" s="45">
        <f>(AH22/SUM(AH$6:AH$25))*0.98</f>
        <v>0.123582921531212</v>
      </c>
      <c r="AD22" s="44"/>
      <c r="AE22" s="50"/>
      <c r="AF22" s="50"/>
      <c r="AG22" s="57">
        <v>0.205</v>
      </c>
      <c r="AH22" s="57">
        <v>0.09617458875987341</v>
      </c>
      <c r="AI22" s="51"/>
      <c r="AJ22" s="18"/>
      <c r="AK22" s="18"/>
      <c r="AL22" s="18"/>
      <c r="AM22" s="18"/>
      <c r="AN22" s="52"/>
    </row>
    <row r="23" ht="13.75" customHeight="1">
      <c r="A23" t="s" s="39">
        <v>414</v>
      </c>
      <c r="B23" t="s" s="40">
        <v>385</v>
      </c>
      <c r="C23" s="41">
        <f>VLOOKUP($AN$1,'DST'!C1:D66,2,FALSE)</f>
        <v>5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14.816865</v>
      </c>
      <c r="M23" s="42">
        <f>L23*Y23</f>
        <v>9.734680304999999</v>
      </c>
      <c r="N23" s="42">
        <f>M23*Z23</f>
        <v>91.61665306546379</v>
      </c>
      <c r="O23" s="42">
        <f>M23*AH23</f>
        <v>0.73762301057938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0.657</v>
      </c>
      <c r="Z23" s="47">
        <v>9.411367419884041</v>
      </c>
      <c r="AA23" s="45">
        <f>(AG23/SUM(AG$6:AG$25))*0.98</f>
        <v>0.0245</v>
      </c>
      <c r="AB23" s="45">
        <v>0.0451646384461289</v>
      </c>
      <c r="AC23" s="45">
        <f>(AH23/SUM(AH$6:AH$25))*0.98</f>
        <v>0.0973667968016234</v>
      </c>
      <c r="AD23" s="44"/>
      <c r="AE23" s="50"/>
      <c r="AF23" s="50"/>
      <c r="AG23" s="57">
        <v>0.025</v>
      </c>
      <c r="AH23" s="57">
        <v>0.0757727000239049</v>
      </c>
      <c r="AI23" s="51"/>
      <c r="AJ23" s="18"/>
      <c r="AK23" s="18"/>
      <c r="AL23" s="18"/>
      <c r="AM23" s="18"/>
      <c r="AN23" s="52"/>
    </row>
    <row r="24" ht="13.75" customHeight="1">
      <c r="A24" t="s" s="39">
        <v>415</v>
      </c>
      <c r="B24" t="s" s="40">
        <v>385</v>
      </c>
      <c r="C24" s="41">
        <f>VLOOKUP($AN$1,'DST'!C1:D66,2,FALSE)</f>
        <v>5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8.890119</v>
      </c>
      <c r="M24" s="42">
        <f>L24*Y24</f>
        <v>5.885258778</v>
      </c>
      <c r="N24" s="42">
        <f>M24*Z24</f>
        <v>56.5873486229319</v>
      </c>
      <c r="O24" s="42">
        <f>M24*AH24</f>
        <v>0.547367415816729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0.662</v>
      </c>
      <c r="Z24" s="47">
        <v>9.615099481175591</v>
      </c>
      <c r="AA24" s="45">
        <f>(AG24/SUM(AG$6:AG$25))*0.98</f>
        <v>0.0147</v>
      </c>
      <c r="AB24" s="45">
        <v>0.0163792472921129</v>
      </c>
      <c r="AC24" s="45">
        <f>(AH24/SUM(AH$6:AH$25))*0.98</f>
        <v>0.119511995220101</v>
      </c>
      <c r="AD24" s="44"/>
      <c r="AE24" s="50"/>
      <c r="AF24" s="50"/>
      <c r="AG24" s="57">
        <v>0.015</v>
      </c>
      <c r="AH24" s="57">
        <v>0.0930065161897166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5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0.0154184175057922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0.974999999999999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1061</v>
      </c>
      <c r="E29" s="81">
        <v>0.57</v>
      </c>
      <c r="F29" s="82">
        <f>1-E29</f>
        <v>0.43</v>
      </c>
      <c r="G29" s="83">
        <v>4.45</v>
      </c>
      <c r="H29" s="84">
        <v>0.0445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604.77</v>
      </c>
      <c r="E32" s="91">
        <f>SUM(E2:E4)</f>
        <v>407.441404072496</v>
      </c>
      <c r="F32" s="91">
        <f>SUM(F2:F4)</f>
        <v>4564.569569009340</v>
      </c>
      <c r="G32" s="91">
        <f>SUM(G2:G4)</f>
        <v>31.332885455606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456.23</v>
      </c>
      <c r="E35" s="91">
        <f>D35*G29</f>
        <v>2030.2235</v>
      </c>
      <c r="F35" s="91">
        <f>D35*H29</f>
        <v>20.302235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5"/>
      <c r="Q37" s="95"/>
      <c r="R37" s="95"/>
      <c r="S37" s="94"/>
      <c r="T37" s="96"/>
      <c r="U37" s="96"/>
      <c r="V37" s="85"/>
      <c r="W37" s="94"/>
      <c r="X37" s="68"/>
      <c r="Y37" s="68"/>
      <c r="Z37" s="85"/>
      <c r="AA37" s="92"/>
      <c r="AB37" s="92"/>
      <c r="AC37" s="92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447.1054</v>
      </c>
      <c r="E38" s="42">
        <f>SUM(J2:J4,J6:J11,J13:J20)</f>
        <v>2015.559972828990</v>
      </c>
      <c r="F38" s="42">
        <f>SUM(K2:K4,K6:K11,K13:K20)</f>
        <v>20.2721510546634</v>
      </c>
      <c r="G38" s="42">
        <f>SUM(L6:L11,L13:L20,L22:L25)</f>
        <v>592.6746000000001</v>
      </c>
      <c r="H38" s="42">
        <f>SUM(M6:M11,M13:M20,M22:M25)</f>
        <v>405.688727073</v>
      </c>
      <c r="I38" s="42">
        <f>SUM(N6:N11,N13:N20,N22:N25)</f>
        <v>4555.827158049510</v>
      </c>
      <c r="J38" s="42">
        <f>SUM(O6:O11,O13:O20,O22:O25)</f>
        <v>31.3033502405858</v>
      </c>
      <c r="K38" s="51"/>
      <c r="L38" s="18"/>
      <c r="M38" s="18"/>
      <c r="N38" s="18"/>
      <c r="O38" s="18"/>
      <c r="P38" s="63"/>
      <c r="Q38" s="63"/>
      <c r="R38" s="63"/>
      <c r="S38" s="106"/>
      <c r="T38" s="98"/>
      <c r="U38" s="98"/>
      <c r="V38" s="85"/>
      <c r="W38" s="106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9.124599999999999</v>
      </c>
      <c r="E39" s="42">
        <f>E35-E38</f>
        <v>14.663527171010</v>
      </c>
      <c r="F39" s="42">
        <f>F35-F38</f>
        <v>0.0300839453366</v>
      </c>
      <c r="G39" s="42">
        <f>SUM(D2:D4)-G38</f>
        <v>12.0954</v>
      </c>
      <c r="H39" s="42">
        <f>E32-H38</f>
        <v>1.752676999496</v>
      </c>
      <c r="I39" s="42">
        <f>F32-I38</f>
        <v>8.742410959830</v>
      </c>
      <c r="J39" s="42">
        <f>G32-J38</f>
        <v>0.0295352150202</v>
      </c>
      <c r="K39" s="51"/>
      <c r="L39" s="18"/>
      <c r="M39" s="18"/>
      <c r="N39" s="18"/>
      <c r="O39" s="18"/>
      <c r="P39" s="63"/>
      <c r="Q39" s="63"/>
      <c r="R39" s="63"/>
      <c r="S39" s="106"/>
      <c r="T39" s="98"/>
      <c r="U39" s="98"/>
      <c r="V39" s="85"/>
      <c r="W39" s="106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63"/>
      <c r="Q40" s="63"/>
      <c r="R40" s="63"/>
      <c r="S40" s="18"/>
      <c r="T40" s="63"/>
      <c r="U40" s="63"/>
      <c r="V40" s="85"/>
      <c r="W40" s="63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63"/>
      <c r="Q41" s="63"/>
      <c r="R41" s="63"/>
      <c r="S41" s="18"/>
      <c r="T41" s="63"/>
      <c r="U41" s="63"/>
      <c r="V41" s="85"/>
      <c r="W41" s="63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63"/>
      <c r="Q42" s="63"/>
      <c r="R42" s="63"/>
      <c r="S42" s="18"/>
      <c r="T42" s="63"/>
      <c r="U42" s="63"/>
      <c r="V42" s="85"/>
      <c r="W42" s="63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63"/>
      <c r="Q43" s="63"/>
      <c r="R43" s="63"/>
      <c r="S43" s="18"/>
      <c r="T43" s="63"/>
      <c r="U43" s="63"/>
      <c r="V43" s="85"/>
      <c r="W43" s="63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63"/>
      <c r="Q44" s="63"/>
      <c r="R44" s="63"/>
      <c r="S44" s="18"/>
      <c r="T44" s="63"/>
      <c r="U44" s="63"/>
      <c r="V44" s="85"/>
      <c r="W44" s="63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63"/>
      <c r="O45" s="63"/>
      <c r="P45" s="63"/>
      <c r="Q45" s="63"/>
      <c r="R45" s="63"/>
      <c r="S45" s="18"/>
      <c r="T45" s="63"/>
      <c r="U45" s="63"/>
      <c r="V45" s="85"/>
      <c r="W45" s="63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63"/>
      <c r="O46" s="63"/>
      <c r="P46" s="63"/>
      <c r="Q46" s="63"/>
      <c r="R46" s="63"/>
      <c r="S46" s="18"/>
      <c r="T46" s="63"/>
      <c r="U46" s="63"/>
      <c r="V46" s="85"/>
      <c r="W46" s="63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63"/>
      <c r="O47" s="63"/>
      <c r="P47" s="63"/>
      <c r="Q47" s="63"/>
      <c r="R47" s="63"/>
      <c r="S47" s="18"/>
      <c r="T47" s="63"/>
      <c r="U47" s="63"/>
      <c r="V47" s="85"/>
      <c r="W47" s="63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63"/>
      <c r="O48" s="63"/>
      <c r="P48" s="63"/>
      <c r="Q48" s="63"/>
      <c r="R48" s="63"/>
      <c r="S48" s="18"/>
      <c r="T48" s="63"/>
      <c r="U48" s="63"/>
      <c r="V48" s="85"/>
      <c r="W48" s="63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63"/>
      <c r="O49" s="63"/>
      <c r="P49" s="63"/>
      <c r="Q49" s="63"/>
      <c r="R49" s="63"/>
      <c r="S49" s="18"/>
      <c r="T49" s="63"/>
      <c r="U49" s="63"/>
      <c r="V49" s="85"/>
      <c r="W49" s="63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63"/>
      <c r="O50" s="63"/>
      <c r="P50" s="63"/>
      <c r="Q50" s="63"/>
      <c r="R50" s="63"/>
      <c r="S50" s="18"/>
      <c r="T50" s="63"/>
      <c r="U50" s="63"/>
      <c r="V50" s="85"/>
      <c r="W50" s="63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63"/>
      <c r="O51" s="63"/>
      <c r="P51" s="63"/>
      <c r="Q51" s="63"/>
      <c r="R51" s="63"/>
      <c r="S51" s="18"/>
      <c r="T51" s="63"/>
      <c r="U51" s="63"/>
      <c r="V51" s="18"/>
      <c r="W51" s="63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63"/>
      <c r="O52" s="63"/>
      <c r="P52" s="63"/>
      <c r="Q52" s="63"/>
      <c r="R52" s="63"/>
      <c r="S52" s="18"/>
      <c r="T52" s="63"/>
      <c r="U52" s="63"/>
      <c r="V52" s="18"/>
      <c r="W52" s="63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63"/>
      <c r="O53" s="63"/>
      <c r="P53" s="63"/>
      <c r="Q53" s="63"/>
      <c r="R53" s="63"/>
      <c r="S53" s="18"/>
      <c r="T53" s="63"/>
      <c r="U53" s="63"/>
      <c r="V53" s="18"/>
      <c r="W53" s="63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63"/>
      <c r="O54" s="63"/>
      <c r="P54" s="63"/>
      <c r="Q54" s="63"/>
      <c r="R54" s="63"/>
      <c r="S54" s="18"/>
      <c r="T54" s="63"/>
      <c r="U54" s="63"/>
      <c r="V54" s="18"/>
      <c r="W54" s="63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63"/>
      <c r="O55" s="63"/>
      <c r="P55" s="63"/>
      <c r="Q55" s="63"/>
      <c r="R55" s="63"/>
      <c r="S55" s="18"/>
      <c r="T55" s="63"/>
      <c r="U55" s="63"/>
      <c r="V55" s="18"/>
      <c r="W55" s="63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63"/>
      <c r="O56" s="63"/>
      <c r="P56" s="63"/>
      <c r="Q56" s="63"/>
      <c r="R56" s="63"/>
      <c r="S56" s="18"/>
      <c r="T56" s="63"/>
      <c r="U56" s="63"/>
      <c r="V56" s="18"/>
      <c r="W56" s="63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4" priority="1" operator="greaterThan" stopIfTrue="1">
      <formula>1</formula>
    </cfRule>
  </conditionalFormatting>
  <conditionalFormatting sqref="D39:J39">
    <cfRule type="cellIs" dxfId="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07" customWidth="1"/>
    <col min="2" max="15" width="8.8125" style="107" customWidth="1"/>
    <col min="16" max="16" width="4.8125" style="107" customWidth="1"/>
    <col min="17" max="27" width="8.8125" style="107" customWidth="1"/>
    <col min="28" max="28" hidden="1" width="8.8" style="107" customWidth="1"/>
    <col min="29" max="29" width="8.8125" style="107" customWidth="1"/>
    <col min="30" max="30" width="4.8125" style="107" customWidth="1"/>
    <col min="31" max="40" width="8.8125" style="107" customWidth="1"/>
    <col min="41" max="16384" width="8.8125" style="107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53</v>
      </c>
    </row>
    <row r="2" ht="13.75" customHeight="1">
      <c r="A2" t="s" s="39">
        <v>52</v>
      </c>
      <c r="B2" t="s" s="40">
        <v>378</v>
      </c>
      <c r="C2" s="41">
        <f>VLOOKUP($AN$1,'DST'!C1:D66,2,FALSE)</f>
        <v>10</v>
      </c>
      <c r="D2" s="42">
        <f>D$32*Q2</f>
        <v>576.0216</v>
      </c>
      <c r="E2" s="42">
        <f>D2*R2</f>
        <v>378.885042754614</v>
      </c>
      <c r="F2" s="42">
        <f>E2*S2</f>
        <v>4322.621308675590</v>
      </c>
      <c r="G2" s="42">
        <f>D2*T2</f>
        <v>31.9691988</v>
      </c>
      <c r="H2" s="42">
        <f>E2*U2</f>
        <v>6.84282465782377</v>
      </c>
      <c r="I2" s="42">
        <f>D$35*W2</f>
        <v>49.281848</v>
      </c>
      <c r="J2" s="42">
        <f>I2*V2</f>
        <v>217.580676039636</v>
      </c>
      <c r="K2" s="42">
        <f>I2*X2</f>
        <v>2.21768316</v>
      </c>
      <c r="L2" s="43"/>
      <c r="M2" s="43"/>
      <c r="N2" s="43"/>
      <c r="O2" s="43"/>
      <c r="P2" s="44"/>
      <c r="Q2" s="45">
        <f>(AE2/SUM(AE$2:AE$25))</f>
        <v>0.99</v>
      </c>
      <c r="R2" s="46">
        <v>0.6577618664901</v>
      </c>
      <c r="S2" s="47">
        <v>11.408793752450</v>
      </c>
      <c r="T2" s="46">
        <v>0.0555</v>
      </c>
      <c r="U2" s="46">
        <v>0.018060424365328</v>
      </c>
      <c r="V2" s="47">
        <v>4.4150267262631</v>
      </c>
      <c r="W2" s="45">
        <f>(AF2/SUM(AF$2:AF$20))*0.98</f>
        <v>0.1078</v>
      </c>
      <c r="X2" s="46">
        <v>0.045</v>
      </c>
      <c r="Y2" s="48"/>
      <c r="Z2" s="49"/>
      <c r="AA2" s="48"/>
      <c r="AB2" s="48"/>
      <c r="AC2" s="48"/>
      <c r="AD2" s="44"/>
      <c r="AE2" s="46">
        <v>0.99</v>
      </c>
      <c r="AF2" s="46">
        <v>0.11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416</v>
      </c>
      <c r="B3" t="s" s="40">
        <v>378</v>
      </c>
      <c r="C3" s="41">
        <f>VLOOKUP($AN$1,'DST'!C1:D66,2,FALSE)</f>
        <v>10</v>
      </c>
      <c r="D3" s="42">
        <f>D$32*Q3</f>
        <v>5.8184</v>
      </c>
      <c r="E3" s="42">
        <f>D3*R3</f>
        <v>3.66252310364639</v>
      </c>
      <c r="F3" s="42">
        <f>E3*S3</f>
        <v>40.4860710934689</v>
      </c>
      <c r="G3" s="42">
        <f>D3*T3</f>
        <v>0.303776109987092</v>
      </c>
      <c r="H3" s="42">
        <f>E3*U3</f>
        <v>0.0916766564434713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0.01</v>
      </c>
      <c r="R3" s="46">
        <v>0.6294725532184769</v>
      </c>
      <c r="S3" s="47">
        <v>11.0541476320412</v>
      </c>
      <c r="T3" s="46">
        <v>0.0522095610454922</v>
      </c>
      <c r="U3" s="46">
        <v>0.0250310110951105</v>
      </c>
      <c r="V3" s="47">
        <v>3.2</v>
      </c>
      <c r="W3" s="45">
        <f>(AF3/SUM(AF$2:AF$20))*0.98</f>
        <v>0</v>
      </c>
      <c r="X3" s="46">
        <v>0.0153846153846154</v>
      </c>
      <c r="Y3" s="48"/>
      <c r="Z3" s="49"/>
      <c r="AA3" s="48"/>
      <c r="AB3" s="48"/>
      <c r="AC3" s="48"/>
      <c r="AD3" s="44"/>
      <c r="AE3" s="46">
        <v>0.01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10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70</v>
      </c>
      <c r="B6" t="s" s="40">
        <v>380</v>
      </c>
      <c r="C6" s="41">
        <f>VLOOKUP($AN$1,'DST'!C1:D66,2,FALSE)</f>
        <v>10</v>
      </c>
      <c r="D6" s="43"/>
      <c r="E6" s="43"/>
      <c r="F6" s="43"/>
      <c r="G6" s="43"/>
      <c r="H6" s="43"/>
      <c r="I6" s="42">
        <f>D$35*W6</f>
        <v>244.169156</v>
      </c>
      <c r="J6" s="42">
        <f>I6*V6</f>
        <v>1020.62707208</v>
      </c>
      <c r="K6" s="42">
        <f>I6*X6</f>
        <v>8.54592046</v>
      </c>
      <c r="L6" s="42">
        <f>((D$2+D$3+D$4)*AA6)</f>
        <v>54.169304</v>
      </c>
      <c r="M6" s="42">
        <f>L6*Y6</f>
        <v>41.331178952</v>
      </c>
      <c r="N6" s="42">
        <f>M6*Z6</f>
        <v>313.831582772647</v>
      </c>
      <c r="O6" s="42">
        <f>M6*AH6</f>
        <v>1.47562458637462</v>
      </c>
      <c r="P6" s="44"/>
      <c r="Q6" s="50"/>
      <c r="R6" s="50"/>
      <c r="S6" s="43"/>
      <c r="T6" s="50"/>
      <c r="U6" s="50"/>
      <c r="V6" s="47">
        <v>4.18</v>
      </c>
      <c r="W6" s="45">
        <f>(AF6/SUM(AF$2:AF$20))*0.98</f>
        <v>0.5341</v>
      </c>
      <c r="X6" s="46">
        <v>0.035</v>
      </c>
      <c r="Y6" s="46">
        <v>0.763</v>
      </c>
      <c r="Z6" s="47">
        <v>7.59309535150487</v>
      </c>
      <c r="AA6" s="45">
        <f>(AG6/SUM(AG$6:AG$25))*0.98</f>
        <v>0.0931</v>
      </c>
      <c r="AB6" s="45">
        <v>0.11515131498282</v>
      </c>
      <c r="AC6" s="45">
        <f>(AH6/SUM(AH$6:AH$25))*0.98</f>
        <v>0.0473200169677507</v>
      </c>
      <c r="AD6" s="44"/>
      <c r="AE6" s="50"/>
      <c r="AF6" s="46">
        <v>0.545</v>
      </c>
      <c r="AG6" s="57">
        <v>0.095</v>
      </c>
      <c r="AH6" s="57">
        <v>0.0357024557196479</v>
      </c>
      <c r="AI6" s="51"/>
      <c r="AJ6" s="18"/>
      <c r="AK6" s="18"/>
      <c r="AL6" s="18"/>
      <c r="AM6" s="18"/>
      <c r="AN6" s="52"/>
    </row>
    <row r="7" ht="13.75" customHeight="1">
      <c r="A7" t="s" s="39">
        <v>314</v>
      </c>
      <c r="B7" t="s" s="40">
        <v>380</v>
      </c>
      <c r="C7" s="41">
        <f>VLOOKUP($AN$1,'DST'!C1:D66,2,FALSE)</f>
        <v>10</v>
      </c>
      <c r="D7" s="43"/>
      <c r="E7" s="43"/>
      <c r="F7" s="43"/>
      <c r="G7" s="43"/>
      <c r="H7" s="43"/>
      <c r="I7" s="42">
        <f>D$35*W7</f>
        <v>13.8885208</v>
      </c>
      <c r="J7" s="42">
        <f>I7*V7</f>
        <v>56.109624032</v>
      </c>
      <c r="K7" s="42">
        <f>I7*X7</f>
        <v>0.4305441448</v>
      </c>
      <c r="L7" s="42">
        <f>((D$2+D$3+D$4)*AA7)</f>
        <v>5.702032</v>
      </c>
      <c r="M7" s="42">
        <f>L7*Y7</f>
        <v>4.458989024</v>
      </c>
      <c r="N7" s="42">
        <f>M7*Z7</f>
        <v>31.525052399680</v>
      </c>
      <c r="O7" s="42">
        <f>M7*AH7</f>
        <v>0.133769670720</v>
      </c>
      <c r="P7" s="44"/>
      <c r="Q7" s="50"/>
      <c r="R7" s="50"/>
      <c r="S7" s="43"/>
      <c r="T7" s="50"/>
      <c r="U7" s="50"/>
      <c r="V7" s="47">
        <v>4.04</v>
      </c>
      <c r="W7" s="45">
        <f>(AF7/SUM(AF$2:AF$20))*0.98</f>
        <v>0.03038</v>
      </c>
      <c r="X7" s="46">
        <v>0.031</v>
      </c>
      <c r="Y7" s="46">
        <v>0.782</v>
      </c>
      <c r="Z7" s="47">
        <v>7.07</v>
      </c>
      <c r="AA7" s="45">
        <f>(AG7/SUM(AG$6:AG$25))*0.98</f>
        <v>0.0098</v>
      </c>
      <c r="AB7" s="45">
        <v>0.0349892240755685</v>
      </c>
      <c r="AC7" s="45">
        <f>(AH7/SUM(AH$6:AH$25))*0.98</f>
        <v>0.0397619850068543</v>
      </c>
      <c r="AD7" s="44"/>
      <c r="AE7" s="50"/>
      <c r="AF7" s="46">
        <v>0.031</v>
      </c>
      <c r="AG7" s="57">
        <v>0.01</v>
      </c>
      <c r="AH7" s="57">
        <v>0.03</v>
      </c>
      <c r="AI7" s="51"/>
      <c r="AJ7" s="18"/>
      <c r="AK7" s="18"/>
      <c r="AL7" s="18"/>
      <c r="AM7" s="18"/>
      <c r="AN7" s="52"/>
    </row>
    <row r="8" ht="13.75" customHeight="1">
      <c r="A8" t="s" s="39">
        <v>248</v>
      </c>
      <c r="B8" t="s" s="40">
        <v>380</v>
      </c>
      <c r="C8" s="41">
        <f>VLOOKUP($AN$1,'DST'!C1:D66,2,FALSE)</f>
        <v>10</v>
      </c>
      <c r="D8" s="43"/>
      <c r="E8" s="43"/>
      <c r="F8" s="43"/>
      <c r="G8" s="43"/>
      <c r="H8" s="43"/>
      <c r="I8" s="42">
        <f>D$35*W8</f>
        <v>122.7566032</v>
      </c>
      <c r="J8" s="42">
        <f>I8*V8</f>
        <v>522.740981103959</v>
      </c>
      <c r="K8" s="42">
        <f>I8*X8</f>
        <v>4.1737245088</v>
      </c>
      <c r="L8" s="42">
        <f>((D$2+D$3+D$4)*AA8)</f>
        <v>17.6762992</v>
      </c>
      <c r="M8" s="42">
        <f>L8*Y8</f>
        <v>12.5148198336</v>
      </c>
      <c r="N8" s="42">
        <f>M8*Z8</f>
        <v>99.6116149678702</v>
      </c>
      <c r="O8" s="42">
        <f>M8*AH8</f>
        <v>0.4755631536768</v>
      </c>
      <c r="P8" s="44"/>
      <c r="Q8" s="50"/>
      <c r="R8" s="50"/>
      <c r="S8" s="43"/>
      <c r="T8" s="50"/>
      <c r="U8" s="50"/>
      <c r="V8" s="47">
        <v>4.25835325739902</v>
      </c>
      <c r="W8" s="45">
        <f>(AF8/SUM(AF$2:AF$20))*0.98</f>
        <v>0.26852</v>
      </c>
      <c r="X8" s="46">
        <v>0.034</v>
      </c>
      <c r="Y8" s="46">
        <v>0.708</v>
      </c>
      <c r="Z8" s="47">
        <v>7.95949252904395</v>
      </c>
      <c r="AA8" s="45">
        <f>(AG8/SUM(AG$6:AG$25))*0.98</f>
        <v>0.03038</v>
      </c>
      <c r="AB8" s="45">
        <v>0.00481636105723658</v>
      </c>
      <c r="AC8" s="45">
        <f>(AH8/SUM(AH$6:AH$25))*0.98</f>
        <v>0.0503651810086822</v>
      </c>
      <c r="AD8" s="44"/>
      <c r="AE8" s="50"/>
      <c r="AF8" s="46">
        <v>0.274</v>
      </c>
      <c r="AG8" s="57">
        <v>0.031</v>
      </c>
      <c r="AH8" s="57">
        <v>0.038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10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0.00716630527439983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10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0.0148949408668771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10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211</v>
      </c>
      <c r="B13" t="s" s="40">
        <v>381</v>
      </c>
      <c r="C13" s="41">
        <f>VLOOKUP($AN$1,'DST'!C1:D66,2,FALSE)</f>
        <v>10</v>
      </c>
      <c r="D13" s="43"/>
      <c r="E13" s="43"/>
      <c r="F13" s="43"/>
      <c r="G13" s="43"/>
      <c r="H13" s="43"/>
      <c r="I13" s="42">
        <f>D$35*W13</f>
        <v>4.480168</v>
      </c>
      <c r="J13" s="42">
        <f>I13*V13</f>
        <v>29.21069536</v>
      </c>
      <c r="K13" s="42">
        <f>I13*X13</f>
        <v>0.05036537541904</v>
      </c>
      <c r="L13" s="42">
        <f>((D$2+D$3+D$4)*AA13)</f>
        <v>100.9259664</v>
      </c>
      <c r="M13" s="42">
        <f>L13*Y13</f>
        <v>58.8398384112</v>
      </c>
      <c r="N13" s="42">
        <f>M13*Z13</f>
        <v>850.235665041840</v>
      </c>
      <c r="O13" s="42">
        <f>M13*AH13</f>
        <v>6.36647051609184</v>
      </c>
      <c r="P13" s="44"/>
      <c r="Q13" s="50"/>
      <c r="R13" s="50"/>
      <c r="S13" s="43"/>
      <c r="T13" s="50"/>
      <c r="U13" s="50"/>
      <c r="V13" s="47">
        <v>6.52</v>
      </c>
      <c r="W13" s="45">
        <f>(AF13/SUM(AF$2:AF$20))*0.98</f>
        <v>0.0098</v>
      </c>
      <c r="X13" s="46">
        <v>0.011241849729528</v>
      </c>
      <c r="Y13" s="46">
        <v>0.583</v>
      </c>
      <c r="Z13" s="47">
        <v>14.45</v>
      </c>
      <c r="AA13" s="45">
        <f>(AG13/SUM(AG$6:AG$25))*0.98</f>
        <v>0.17346</v>
      </c>
      <c r="AB13" s="45">
        <v>0.255484786608127</v>
      </c>
      <c r="AC13" s="45">
        <f>(AH13/SUM(AH$6:AH$25))*0.98</f>
        <v>0.143408225924721</v>
      </c>
      <c r="AD13" s="44"/>
      <c r="AE13" s="50"/>
      <c r="AF13" s="46">
        <v>0.01</v>
      </c>
      <c r="AG13" s="57">
        <v>0.177</v>
      </c>
      <c r="AH13" s="57">
        <v>0.1082</v>
      </c>
      <c r="AI13" s="51"/>
      <c r="AJ13" s="18"/>
      <c r="AK13" s="18"/>
      <c r="AL13" s="18"/>
      <c r="AM13" s="18"/>
      <c r="AN13" s="52"/>
    </row>
    <row r="14" ht="13.75" customHeight="1">
      <c r="A14" t="s" s="39">
        <v>214</v>
      </c>
      <c r="B14" t="s" s="40">
        <v>381</v>
      </c>
      <c r="C14" s="41">
        <f>VLOOKUP($AN$1,'DST'!C1:D66,2,FALSE)</f>
        <v>10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108.9088112</v>
      </c>
      <c r="M14" s="42">
        <f>L14*Y14</f>
        <v>68.9392774896</v>
      </c>
      <c r="N14" s="42">
        <f>M14*Z14</f>
        <v>818.9986165764479</v>
      </c>
      <c r="O14" s="42">
        <f>M14*AH14</f>
        <v>7.17580973937094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0.633</v>
      </c>
      <c r="Z14" s="47">
        <v>11.88</v>
      </c>
      <c r="AA14" s="45">
        <f>(AG14/SUM(AG$6:AG$25))*0.98</f>
        <v>0.18718</v>
      </c>
      <c r="AB14" s="45">
        <v>0.100988334704082</v>
      </c>
      <c r="AC14" s="45">
        <f>(AH14/SUM(AH$6:AH$25))*0.98</f>
        <v>0.137959302572204</v>
      </c>
      <c r="AD14" s="44"/>
      <c r="AE14" s="50"/>
      <c r="AF14" s="46">
        <v>0</v>
      </c>
      <c r="AG14" s="57">
        <v>0.191</v>
      </c>
      <c r="AH14" s="57">
        <v>0.104088844569824</v>
      </c>
      <c r="AI14" s="51"/>
      <c r="AJ14" s="18"/>
      <c r="AK14" s="18"/>
      <c r="AL14" s="18"/>
      <c r="AM14" s="18"/>
      <c r="AN14" s="52"/>
    </row>
    <row r="15" ht="13.75" customHeight="1">
      <c r="A15" t="s" s="39">
        <v>245</v>
      </c>
      <c r="B15" t="s" s="40">
        <v>381</v>
      </c>
      <c r="C15" s="41">
        <f>VLOOKUP($AN$1,'DST'!C1:D66,2,FALSE)</f>
        <v>10</v>
      </c>
      <c r="D15" s="43"/>
      <c r="E15" s="43"/>
      <c r="F15" s="43"/>
      <c r="G15" s="43"/>
      <c r="H15" s="43"/>
      <c r="I15" s="42">
        <f>D$35*W15</f>
        <v>13.440504</v>
      </c>
      <c r="J15" s="42">
        <f>I15*V15</f>
        <v>137.0931408</v>
      </c>
      <c r="K15" s="42">
        <f>I15*X15</f>
        <v>0.80643024</v>
      </c>
      <c r="L15" s="42">
        <f>((D$2+D$3+D$4)*AA15)</f>
        <v>82.679464</v>
      </c>
      <c r="M15" s="42">
        <f>L15*Y15</f>
        <v>55.312561416</v>
      </c>
      <c r="N15" s="42">
        <f>M15*Z15</f>
        <v>680.897631030960</v>
      </c>
      <c r="O15" s="42">
        <f>M15*AH15</f>
        <v>5.199380773104</v>
      </c>
      <c r="P15" s="44"/>
      <c r="Q15" s="50"/>
      <c r="R15" s="50"/>
      <c r="S15" s="43"/>
      <c r="T15" s="50"/>
      <c r="U15" s="50"/>
      <c r="V15" s="47">
        <v>10.2</v>
      </c>
      <c r="W15" s="45">
        <f>(AF15/SUM(AF$2:AF$20))*0.98</f>
        <v>0.0294</v>
      </c>
      <c r="X15" s="46">
        <v>0.06</v>
      </c>
      <c r="Y15" s="46">
        <v>0.669</v>
      </c>
      <c r="Z15" s="47">
        <v>12.31</v>
      </c>
      <c r="AA15" s="45">
        <f>(AG15/SUM(AG$6:AG$25))*0.98</f>
        <v>0.1421</v>
      </c>
      <c r="AB15" s="45">
        <v>0.0849936898665824</v>
      </c>
      <c r="AC15" s="45">
        <f>(AH15/SUM(AH$6:AH$25))*0.98</f>
        <v>0.124587553021477</v>
      </c>
      <c r="AD15" s="44"/>
      <c r="AE15" s="50"/>
      <c r="AF15" s="46">
        <v>0.03</v>
      </c>
      <c r="AG15" s="57">
        <v>0.145</v>
      </c>
      <c r="AH15" s="57">
        <v>0.094</v>
      </c>
      <c r="AI15" s="51"/>
      <c r="AJ15" s="18"/>
      <c r="AK15" s="18"/>
      <c r="AL15" s="18"/>
      <c r="AM15" s="18"/>
      <c r="AN15" s="52"/>
    </row>
    <row r="16" ht="13.75" customHeight="1">
      <c r="A16" t="s" s="39">
        <v>269</v>
      </c>
      <c r="B16" t="s" s="40">
        <v>381</v>
      </c>
      <c r="C16" s="41">
        <f>VLOOKUP($AN$1,'DST'!C1:D66,2,FALSE)</f>
        <v>10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77.5476352</v>
      </c>
      <c r="M16" s="42">
        <f>L16*Y16</f>
        <v>49.3202959872</v>
      </c>
      <c r="N16" s="42">
        <f>M16*Z16</f>
        <v>632.286194555904</v>
      </c>
      <c r="O16" s="42">
        <f>M16*AH16</f>
        <v>4.82294227196138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0.636</v>
      </c>
      <c r="Z16" s="47">
        <v>12.82</v>
      </c>
      <c r="AA16" s="45">
        <f>(AG16/SUM(AG$6:AG$25))*0.98</f>
        <v>0.13328</v>
      </c>
      <c r="AB16" s="45">
        <v>0.0868510636003373</v>
      </c>
      <c r="AC16" s="45">
        <f>(AH16/SUM(AH$6:AH$25))*0.98</f>
        <v>0.12960841270189</v>
      </c>
      <c r="AD16" s="44"/>
      <c r="AE16" s="50"/>
      <c r="AF16" s="46">
        <v>0</v>
      </c>
      <c r="AG16" s="57">
        <v>0.136</v>
      </c>
      <c r="AH16" s="57">
        <v>0.0977881858862539</v>
      </c>
      <c r="AI16" s="51"/>
      <c r="AJ16" s="18"/>
      <c r="AK16" s="18"/>
      <c r="AL16" s="18"/>
      <c r="AM16" s="18"/>
      <c r="AN16" s="52"/>
    </row>
    <row r="17" ht="13.75" customHeight="1">
      <c r="A17" t="s" s="39">
        <v>417</v>
      </c>
      <c r="B17" t="s" s="40">
        <v>381</v>
      </c>
      <c r="C17" s="41">
        <f>VLOOKUP($AN$1,'DST'!C1:D66,2,FALSE)</f>
        <v>10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11.404064</v>
      </c>
      <c r="M17" s="42">
        <f>L17*Y17</f>
        <v>7.264388768</v>
      </c>
      <c r="N17" s="42">
        <f>M17*Z17</f>
        <v>86.736801889920</v>
      </c>
      <c r="O17" s="42">
        <f>M17*AH17</f>
        <v>0.581151101440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0.637</v>
      </c>
      <c r="Z17" s="47">
        <v>11.94</v>
      </c>
      <c r="AA17" s="45">
        <f>(AG17/SUM(AG$6:AG$25))*0.98</f>
        <v>0.0196</v>
      </c>
      <c r="AB17" s="45">
        <v>0.0526750725797687</v>
      </c>
      <c r="AC17" s="45">
        <f>(AH17/SUM(AH$6:AH$25))*0.98</f>
        <v>0.106031960018278</v>
      </c>
      <c r="AD17" s="44"/>
      <c r="AE17" s="50"/>
      <c r="AF17" s="46">
        <v>0</v>
      </c>
      <c r="AG17" s="57">
        <v>0.02</v>
      </c>
      <c r="AH17" s="57">
        <v>0.08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10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0.0225096843159086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10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0.00182644498911162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10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111</v>
      </c>
      <c r="B22" t="s" s="40">
        <v>385</v>
      </c>
      <c r="C22" s="41">
        <f>VLOOKUP($AN$1,'DST'!C1:D66,2,FALSE)</f>
        <v>10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66.71377440000001</v>
      </c>
      <c r="M22" s="42">
        <f>L22*Y22</f>
        <v>47.5002073728</v>
      </c>
      <c r="N22" s="42">
        <f>M22*Z22</f>
        <v>511.024836601313</v>
      </c>
      <c r="O22" s="42">
        <f>M22*AH22</f>
        <v>3.49234845555382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0.712</v>
      </c>
      <c r="Z22" s="47">
        <v>10.7583706443762</v>
      </c>
      <c r="AA22" s="45">
        <f>(AG22/SUM(AG$6:AG$25))*0.98</f>
        <v>0.11466</v>
      </c>
      <c r="AB22" s="45">
        <v>0.11728049214374</v>
      </c>
      <c r="AC22" s="45">
        <f>(AH22/SUM(AH$6:AH$25))*0.98</f>
        <v>0.0974470882050356</v>
      </c>
      <c r="AD22" s="44"/>
      <c r="AE22" s="50"/>
      <c r="AF22" s="50"/>
      <c r="AG22" s="57">
        <v>0.117</v>
      </c>
      <c r="AH22" s="57">
        <v>0.0735228043984001</v>
      </c>
      <c r="AI22" s="51"/>
      <c r="AJ22" s="18"/>
      <c r="AK22" s="18"/>
      <c r="AL22" s="18"/>
      <c r="AM22" s="18"/>
      <c r="AN22" s="52"/>
    </row>
    <row r="23" ht="13.75" customHeight="1">
      <c r="A23" t="s" s="39">
        <v>177</v>
      </c>
      <c r="B23" t="s" s="40">
        <v>385</v>
      </c>
      <c r="C23" s="41">
        <f>VLOOKUP($AN$1,'DST'!C1:D66,2,FALSE)</f>
        <v>10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44.4758496</v>
      </c>
      <c r="M23" s="42">
        <f>L23*Y23</f>
        <v>32.5118460576</v>
      </c>
      <c r="N23" s="42">
        <f>M23*Z23</f>
        <v>336.368906111810</v>
      </c>
      <c r="O23" s="42">
        <f>M23*AH23</f>
        <v>2.53909112816219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0.731</v>
      </c>
      <c r="Z23" s="47">
        <v>10.3460414248972</v>
      </c>
      <c r="AA23" s="45">
        <f>(AG23/SUM(AG$6:AG$25))*0.98</f>
        <v>0.07643999999999999</v>
      </c>
      <c r="AB23" s="45">
        <v>0.0461159090369222</v>
      </c>
      <c r="AC23" s="45">
        <f>(AH23/SUM(AH$6:AH$25))*0.98</f>
        <v>0.103510274573106</v>
      </c>
      <c r="AD23" s="44"/>
      <c r="AE23" s="50"/>
      <c r="AF23" s="50"/>
      <c r="AG23" s="57">
        <v>0.078</v>
      </c>
      <c r="AH23" s="57">
        <v>0.0780974148211632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10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0.0292563758985183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10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0.975</v>
      </c>
      <c r="AC28" s="78">
        <f>SUM(AC6:AC25)</f>
        <v>0.979999999999999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1039</v>
      </c>
      <c r="E29" s="81">
        <v>0.5600000000000001</v>
      </c>
      <c r="F29" s="82">
        <f>1-E29</f>
        <v>0.44</v>
      </c>
      <c r="G29" s="83">
        <v>4.35</v>
      </c>
      <c r="H29" s="84">
        <v>0.0355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581.84</v>
      </c>
      <c r="E32" s="91">
        <f>SUM(E2:E4)</f>
        <v>382.547565858260</v>
      </c>
      <c r="F32" s="91">
        <f>SUM(F2:F4)</f>
        <v>4363.107379769060</v>
      </c>
      <c r="G32" s="91">
        <f>SUM(G2:G4)</f>
        <v>32.2729749099871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457.16</v>
      </c>
      <c r="E35" s="91">
        <f>D35*G29</f>
        <v>1988.646</v>
      </c>
      <c r="F35" s="91">
        <f>D35*H29</f>
        <v>16.22918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448.0168</v>
      </c>
      <c r="E38" s="42">
        <f>SUM(J2:J4,J6:J11,J13:J20)</f>
        <v>1983.3621894156</v>
      </c>
      <c r="F38" s="42">
        <f>SUM(K2:K4,K6:K11,K13:K20)</f>
        <v>16.224667889019</v>
      </c>
      <c r="G38" s="42">
        <f>SUM(L6:L11,L13:L20,L22:L25)</f>
        <v>570.2032</v>
      </c>
      <c r="H38" s="42">
        <f>SUM(M6:M11,M13:M20,M22:M25)</f>
        <v>377.993403312</v>
      </c>
      <c r="I38" s="42">
        <f>SUM(N6:N11,N13:N20,N22:N25)</f>
        <v>4361.516901948390</v>
      </c>
      <c r="J38" s="42">
        <f>SUM(O6:O11,O13:O20,O22:O25)</f>
        <v>32.2621513964556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9.1432</v>
      </c>
      <c r="E39" s="42">
        <f>E35-E38</f>
        <v>5.2838105844</v>
      </c>
      <c r="F39" s="42">
        <f>F35-F38</f>
        <v>0.004512110981</v>
      </c>
      <c r="G39" s="42">
        <f>SUM(D2:D4)-G38</f>
        <v>11.6368</v>
      </c>
      <c r="H39" s="42">
        <f>E32-H38</f>
        <v>4.554162546260</v>
      </c>
      <c r="I39" s="42">
        <f>F32-I38</f>
        <v>1.590477820670</v>
      </c>
      <c r="J39" s="42">
        <f>G32-J38</f>
        <v>0.0108235135315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6" priority="1" operator="greaterThan" stopIfTrue="1">
      <formula>1</formula>
    </cfRule>
  </conditionalFormatting>
  <conditionalFormatting sqref="D39:J39">
    <cfRule type="cellIs" dxfId="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08" customWidth="1"/>
    <col min="2" max="15" width="8.8125" style="108" customWidth="1"/>
    <col min="16" max="16" width="4.8125" style="108" customWidth="1"/>
    <col min="17" max="27" width="8.8125" style="108" customWidth="1"/>
    <col min="28" max="28" hidden="1" width="8.8" style="108" customWidth="1"/>
    <col min="29" max="29" width="8.8125" style="108" customWidth="1"/>
    <col min="30" max="30" width="4.8125" style="108" customWidth="1"/>
    <col min="31" max="40" width="8.8125" style="108" customWidth="1"/>
    <col min="41" max="16384" width="8.8125" style="108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60</v>
      </c>
    </row>
    <row r="2" ht="13.75" customHeight="1">
      <c r="A2" t="s" s="39">
        <v>59</v>
      </c>
      <c r="B2" t="s" s="40">
        <v>378</v>
      </c>
      <c r="C2" s="41">
        <f>VLOOKUP($AN$1,'DST'!C1:D66,2,FALSE)</f>
        <v>14</v>
      </c>
      <c r="D2" s="42">
        <f>D$32*Q2</f>
        <v>600.2568</v>
      </c>
      <c r="E2" s="42">
        <f>D2*R2</f>
        <v>392.766310667347</v>
      </c>
      <c r="F2" s="42">
        <f>E2*S2</f>
        <v>4705.340401794820</v>
      </c>
      <c r="G2" s="42">
        <f>D2*T2</f>
        <v>31.513482</v>
      </c>
      <c r="H2" s="42">
        <f>E2*U2</f>
        <v>5.65431833712761</v>
      </c>
      <c r="I2" s="42">
        <f>D$35*W2</f>
        <v>38.250576</v>
      </c>
      <c r="J2" s="42">
        <f>I2*V2</f>
        <v>158.514813384027</v>
      </c>
      <c r="K2" s="42">
        <f>I2*X2</f>
        <v>1.92421197608186</v>
      </c>
      <c r="L2" s="43"/>
      <c r="M2" s="43"/>
      <c r="N2" s="43"/>
      <c r="O2" s="43"/>
      <c r="P2" s="44"/>
      <c r="Q2" s="45">
        <f>(AE2/SUM(AE$2:AE$25))</f>
        <v>0.99</v>
      </c>
      <c r="R2" s="46">
        <v>0.6543304643401739</v>
      </c>
      <c r="S2" s="47">
        <v>11.98</v>
      </c>
      <c r="T2" s="46">
        <v>0.0525</v>
      </c>
      <c r="U2" s="46">
        <v>0.0143961388325806</v>
      </c>
      <c r="V2" s="47">
        <v>4.14411572217964</v>
      </c>
      <c r="W2" s="45">
        <f>(AF2/SUM(AF$2:AF$20))*0.98</f>
        <v>0.0882</v>
      </c>
      <c r="X2" s="46">
        <v>0.0503054379124084</v>
      </c>
      <c r="Y2" s="48"/>
      <c r="Z2" s="49"/>
      <c r="AA2" s="48"/>
      <c r="AB2" s="48"/>
      <c r="AC2" s="48"/>
      <c r="AD2" s="44"/>
      <c r="AE2" s="46">
        <v>0.99</v>
      </c>
      <c r="AF2" s="46">
        <v>0.09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418</v>
      </c>
      <c r="B3" t="s" s="40">
        <v>378</v>
      </c>
      <c r="C3" s="41">
        <f>VLOOKUP($AN$1,'DST'!C1:D66,2,FALSE)</f>
        <v>14</v>
      </c>
      <c r="D3" s="42">
        <f>D$32*Q3</f>
        <v>6.0632</v>
      </c>
      <c r="E3" s="42">
        <f>D3*R3</f>
        <v>3.77600037186003</v>
      </c>
      <c r="F3" s="42">
        <f>E3*S3</f>
        <v>40.8627664792416</v>
      </c>
      <c r="G3" s="42">
        <f>D3*T3</f>
        <v>0.2910336</v>
      </c>
      <c r="H3" s="42">
        <f>E3*U3</f>
        <v>0.0987254446385179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0.01</v>
      </c>
      <c r="R3" s="46">
        <v>0.622773514292787</v>
      </c>
      <c r="S3" s="47">
        <v>10.8217061586551</v>
      </c>
      <c r="T3" s="46">
        <v>0.048</v>
      </c>
      <c r="U3" s="46">
        <v>0.0261455071281909</v>
      </c>
      <c r="V3" s="47">
        <v>3.55</v>
      </c>
      <c r="W3" s="45">
        <f>(AF3/SUM(AF$2:AF$20))*0.98</f>
        <v>0</v>
      </c>
      <c r="X3" s="46">
        <v>0.025</v>
      </c>
      <c r="Y3" s="48"/>
      <c r="Z3" s="49"/>
      <c r="AA3" s="48"/>
      <c r="AB3" s="48"/>
      <c r="AC3" s="48"/>
      <c r="AD3" s="44"/>
      <c r="AE3" s="46">
        <v>0.01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14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84</v>
      </c>
      <c r="B6" t="s" s="40">
        <v>380</v>
      </c>
      <c r="C6" s="41">
        <f>VLOOKUP($AN$1,'DST'!C1:D66,2,FALSE)</f>
        <v>14</v>
      </c>
      <c r="D6" s="43"/>
      <c r="E6" s="43"/>
      <c r="F6" s="43"/>
      <c r="G6" s="43"/>
      <c r="H6" s="43"/>
      <c r="I6" s="42">
        <f>D$35*W6</f>
        <v>255.00384</v>
      </c>
      <c r="J6" s="42">
        <f>I6*V6</f>
        <v>1081.2162816</v>
      </c>
      <c r="K6" s="42">
        <f>I6*X6</f>
        <v>9.690145920000001</v>
      </c>
      <c r="L6" s="42">
        <f>((D$2+D$3+D$4)*AA6)</f>
        <v>46.3471008</v>
      </c>
      <c r="M6" s="42">
        <f>L6*Y6</f>
        <v>35.7336147168</v>
      </c>
      <c r="N6" s="42">
        <f>M6*Z6</f>
        <v>267.397576493170</v>
      </c>
      <c r="O6" s="42">
        <f>M6*AH6</f>
        <v>1.786680735840</v>
      </c>
      <c r="P6" s="44"/>
      <c r="Q6" s="50"/>
      <c r="R6" s="50"/>
      <c r="S6" s="43"/>
      <c r="T6" s="50"/>
      <c r="U6" s="50"/>
      <c r="V6" s="47">
        <v>4.24</v>
      </c>
      <c r="W6" s="45">
        <f>(AF6/SUM(AF$2:AF$20))*0.98</f>
        <v>0.588</v>
      </c>
      <c r="X6" s="46">
        <v>0.038</v>
      </c>
      <c r="Y6" s="46">
        <v>0.771</v>
      </c>
      <c r="Z6" s="47">
        <v>7.48308220739432</v>
      </c>
      <c r="AA6" s="45">
        <f>(AG6/SUM(AG$6:AG$25))*0.98</f>
        <v>0.07643999999999999</v>
      </c>
      <c r="AB6" s="45">
        <v>0.0865480734113433</v>
      </c>
      <c r="AC6" s="45">
        <f>(AH6/SUM(AH$6:AH$25))*0.98</f>
        <v>0.0580321956088733</v>
      </c>
      <c r="AD6" s="44"/>
      <c r="AE6" s="50"/>
      <c r="AF6" s="46">
        <v>0.6</v>
      </c>
      <c r="AG6" s="57">
        <v>0.078</v>
      </c>
      <c r="AH6" s="57">
        <v>0.05</v>
      </c>
      <c r="AI6" s="51"/>
      <c r="AJ6" s="18"/>
      <c r="AK6" s="18"/>
      <c r="AL6" s="18"/>
      <c r="AM6" s="18"/>
      <c r="AN6" s="52"/>
    </row>
    <row r="7" ht="13.75" customHeight="1">
      <c r="A7" t="s" s="39">
        <v>274</v>
      </c>
      <c r="B7" t="s" s="40">
        <v>380</v>
      </c>
      <c r="C7" s="41">
        <f>VLOOKUP($AN$1,'DST'!C1:D66,2,FALSE)</f>
        <v>14</v>
      </c>
      <c r="D7" s="43"/>
      <c r="E7" s="43"/>
      <c r="F7" s="43"/>
      <c r="G7" s="43"/>
      <c r="H7" s="43"/>
      <c r="I7" s="42">
        <f>D$35*W7</f>
        <v>64.60097279999999</v>
      </c>
      <c r="J7" s="42">
        <f>I7*V7</f>
        <v>260.341920384</v>
      </c>
      <c r="K7" s="42">
        <f>I7*X7</f>
        <v>1.938029184</v>
      </c>
      <c r="L7" s="42">
        <f>((D$2+D$3+D$4)*AA7)</f>
        <v>5.941936</v>
      </c>
      <c r="M7" s="42">
        <f>L7*Y7</f>
        <v>4.230658432</v>
      </c>
      <c r="N7" s="42">
        <f>M7*Z7</f>
        <v>30.5503078760849</v>
      </c>
      <c r="O7" s="42">
        <f>M7*AH7</f>
        <v>0.101981076564118</v>
      </c>
      <c r="P7" s="44"/>
      <c r="Q7" s="50"/>
      <c r="R7" s="50"/>
      <c r="S7" s="43"/>
      <c r="T7" s="50"/>
      <c r="U7" s="50"/>
      <c r="V7" s="47">
        <v>4.03</v>
      </c>
      <c r="W7" s="45">
        <f>(AF7/SUM(AF$2:AF$20))*0.98</f>
        <v>0.14896</v>
      </c>
      <c r="X7" s="46">
        <v>0.03</v>
      </c>
      <c r="Y7" s="46">
        <v>0.712</v>
      </c>
      <c r="Z7" s="47">
        <v>7.22117097542252</v>
      </c>
      <c r="AA7" s="45">
        <f>(AG7/SUM(AG$6:AG$25))*0.98</f>
        <v>0.0098</v>
      </c>
      <c r="AB7" s="45">
        <v>0.0409202576784248</v>
      </c>
      <c r="AC7" s="45">
        <f>(AH7/SUM(AH$6:AH$25))*0.98</f>
        <v>0.0279776109496725</v>
      </c>
      <c r="AD7" s="44"/>
      <c r="AE7" s="50"/>
      <c r="AF7" s="46">
        <v>0.152</v>
      </c>
      <c r="AG7" s="57">
        <v>0.01</v>
      </c>
      <c r="AH7" s="57">
        <v>0.0241052493845284</v>
      </c>
      <c r="AI7" s="51"/>
      <c r="AJ7" s="18"/>
      <c r="AK7" s="18"/>
      <c r="AL7" s="18"/>
      <c r="AM7" s="18"/>
      <c r="AN7" s="52"/>
    </row>
    <row r="8" ht="13.75" customHeight="1">
      <c r="A8" t="s" s="39">
        <v>294</v>
      </c>
      <c r="B8" t="s" s="40">
        <v>380</v>
      </c>
      <c r="C8" s="41">
        <f>VLOOKUP($AN$1,'DST'!C1:D66,2,FALSE)</f>
        <v>14</v>
      </c>
      <c r="D8" s="43"/>
      <c r="E8" s="43"/>
      <c r="F8" s="43"/>
      <c r="G8" s="43"/>
      <c r="H8" s="43"/>
      <c r="I8" s="42">
        <f>D$35*W8</f>
        <v>50.1507552</v>
      </c>
      <c r="J8" s="42">
        <f>I8*V8</f>
        <v>206.621111424</v>
      </c>
      <c r="K8" s="42">
        <f>I8*X8</f>
        <v>1.4543719008</v>
      </c>
      <c r="L8" s="42">
        <f>((D$2+D$3+D$4)*AA8)</f>
        <v>23.767744</v>
      </c>
      <c r="M8" s="42">
        <f>L8*Y8</f>
        <v>18.4200016</v>
      </c>
      <c r="N8" s="42">
        <f>M8*Z8</f>
        <v>133.5450116</v>
      </c>
      <c r="O8" s="42">
        <f>M8*AH8</f>
        <v>0.644700056</v>
      </c>
      <c r="P8" s="44"/>
      <c r="Q8" s="50"/>
      <c r="R8" s="50"/>
      <c r="S8" s="43"/>
      <c r="T8" s="50"/>
      <c r="U8" s="50"/>
      <c r="V8" s="47">
        <v>4.12</v>
      </c>
      <c r="W8" s="45">
        <f>(AF8/SUM(AF$2:AF$20))*0.98</f>
        <v>0.11564</v>
      </c>
      <c r="X8" s="46">
        <v>0.029</v>
      </c>
      <c r="Y8" s="46">
        <v>0.775</v>
      </c>
      <c r="Z8" s="47">
        <v>7.25</v>
      </c>
      <c r="AA8" s="45">
        <f>(AG8/SUM(AG$6:AG$25))*0.98</f>
        <v>0.0392</v>
      </c>
      <c r="AB8" s="45">
        <v>0.0606258896185279</v>
      </c>
      <c r="AC8" s="45">
        <f>(AH8/SUM(AH$6:AH$25))*0.98</f>
        <v>0.0406225369262113</v>
      </c>
      <c r="AD8" s="44"/>
      <c r="AE8" s="50"/>
      <c r="AF8" s="46">
        <v>0.118</v>
      </c>
      <c r="AG8" s="57">
        <v>0.04</v>
      </c>
      <c r="AH8" s="57">
        <v>0.035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14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0.0210070199979369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14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0.0147212210529394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14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151</v>
      </c>
      <c r="B13" t="s" s="40">
        <v>381</v>
      </c>
      <c r="C13" s="41">
        <f>VLOOKUP($AN$1,'DST'!C1:D66,2,FALSE)</f>
        <v>14</v>
      </c>
      <c r="D13" s="43"/>
      <c r="E13" s="43"/>
      <c r="F13" s="43"/>
      <c r="G13" s="43"/>
      <c r="H13" s="43"/>
      <c r="I13" s="42">
        <f>D$35*W13</f>
        <v>4.250064</v>
      </c>
      <c r="J13" s="42">
        <f>I13*V13</f>
        <v>21.33532128</v>
      </c>
      <c r="K13" s="42">
        <f>I13*X13</f>
        <v>0.021230708481497</v>
      </c>
      <c r="L13" s="42">
        <f>((D$2+D$3+D$4)*AA13)</f>
        <v>124.780656</v>
      </c>
      <c r="M13" s="42">
        <f>L13*Y13</f>
        <v>83.60303952</v>
      </c>
      <c r="N13" s="42">
        <f>M13*Z13</f>
        <v>1014.1048693776</v>
      </c>
      <c r="O13" s="42">
        <f>M13*AH13</f>
        <v>6.61691730187003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0.0098</v>
      </c>
      <c r="X13" s="46">
        <v>0.00499538559454563</v>
      </c>
      <c r="Y13" s="46">
        <v>0.67</v>
      </c>
      <c r="Z13" s="47">
        <v>12.13</v>
      </c>
      <c r="AA13" s="45">
        <f>(AG13/SUM(AG$6:AG$25))*0.98</f>
        <v>0.2058</v>
      </c>
      <c r="AB13" s="45">
        <v>0.179425038507647</v>
      </c>
      <c r="AC13" s="45">
        <f>(AH13/SUM(AH$6:AH$25))*0.98</f>
        <v>0.0918613106400272</v>
      </c>
      <c r="AD13" s="44"/>
      <c r="AE13" s="50"/>
      <c r="AF13" s="46">
        <v>0.01</v>
      </c>
      <c r="AG13" s="57">
        <v>0.21</v>
      </c>
      <c r="AH13" s="57">
        <v>0.07914685087839531</v>
      </c>
      <c r="AI13" s="51"/>
      <c r="AJ13" s="18"/>
      <c r="AK13" s="18"/>
      <c r="AL13" s="18"/>
      <c r="AM13" s="18"/>
      <c r="AN13" s="52"/>
    </row>
    <row r="14" ht="13.75" customHeight="1">
      <c r="A14" t="s" s="39">
        <v>80</v>
      </c>
      <c r="B14" t="s" s="40">
        <v>381</v>
      </c>
      <c r="C14" s="41">
        <f>VLOOKUP($AN$1,'DST'!C1:D66,2,FALSE)</f>
        <v>14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125.9690432</v>
      </c>
      <c r="M14" s="42">
        <f>L14*Y14</f>
        <v>81.62793999359999</v>
      </c>
      <c r="N14" s="42">
        <f>M14*Z14</f>
        <v>1186.870247506940</v>
      </c>
      <c r="O14" s="42">
        <f>M14*AH14</f>
        <v>7.8362822393856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0.648</v>
      </c>
      <c r="Z14" s="47">
        <v>14.54</v>
      </c>
      <c r="AA14" s="45">
        <f>(AG14/SUM(AG$6:AG$25))*0.98</f>
        <v>0.20776</v>
      </c>
      <c r="AB14" s="45">
        <v>0.107623712941181</v>
      </c>
      <c r="AC14" s="45">
        <f>(AH14/SUM(AH$6:AH$25))*0.98</f>
        <v>0.111421815569037</v>
      </c>
      <c r="AD14" s="44"/>
      <c r="AE14" s="50"/>
      <c r="AF14" s="46">
        <v>0</v>
      </c>
      <c r="AG14" s="57">
        <v>0.212</v>
      </c>
      <c r="AH14" s="57">
        <v>0.096</v>
      </c>
      <c r="AI14" s="51"/>
      <c r="AJ14" s="18"/>
      <c r="AK14" s="18"/>
      <c r="AL14" s="18"/>
      <c r="AM14" s="18"/>
      <c r="AN14" s="52"/>
    </row>
    <row r="15" ht="13.75" customHeight="1">
      <c r="A15" t="s" s="39">
        <v>200</v>
      </c>
      <c r="B15" t="s" s="40">
        <v>381</v>
      </c>
      <c r="C15" s="41">
        <f>VLOOKUP($AN$1,'DST'!C1:D66,2,FALSE)</f>
        <v>14</v>
      </c>
      <c r="D15" s="43"/>
      <c r="E15" s="43"/>
      <c r="F15" s="43"/>
      <c r="G15" s="43"/>
      <c r="H15" s="43"/>
      <c r="I15" s="42">
        <f>D$35*W15</f>
        <v>12.750192</v>
      </c>
      <c r="J15" s="42">
        <f>I15*V15</f>
        <v>106.20909936</v>
      </c>
      <c r="K15" s="42">
        <f>I15*X15</f>
        <v>0.09873549301924819</v>
      </c>
      <c r="L15" s="42">
        <f>((D$2+D$3+D$4)*AA15)</f>
        <v>109.3316224</v>
      </c>
      <c r="M15" s="42">
        <f>L15*Y15</f>
        <v>67.238947776</v>
      </c>
      <c r="N15" s="42">
        <f>M15*Z15</f>
        <v>970.930405885440</v>
      </c>
      <c r="O15" s="42">
        <f>M15*AH15</f>
        <v>6.656655829824</v>
      </c>
      <c r="P15" s="44"/>
      <c r="Q15" s="50"/>
      <c r="R15" s="50"/>
      <c r="S15" s="43"/>
      <c r="T15" s="50"/>
      <c r="U15" s="50"/>
      <c r="V15" s="47">
        <v>8.33</v>
      </c>
      <c r="W15" s="45">
        <f>(AF15/SUM(AF$2:AF$20))*0.98</f>
        <v>0.0294</v>
      </c>
      <c r="X15" s="46">
        <v>0.00774384362362921</v>
      </c>
      <c r="Y15" s="46">
        <v>0.615</v>
      </c>
      <c r="Z15" s="47">
        <v>14.44</v>
      </c>
      <c r="AA15" s="45">
        <f>(AG15/SUM(AG$6:AG$25))*0.98</f>
        <v>0.18032</v>
      </c>
      <c r="AB15" s="45">
        <v>0.0601410044908054</v>
      </c>
      <c r="AC15" s="45">
        <f>(AH15/SUM(AH$6:AH$25))*0.98</f>
        <v>0.114903747305569</v>
      </c>
      <c r="AD15" s="44"/>
      <c r="AE15" s="50"/>
      <c r="AF15" s="46">
        <v>0.03</v>
      </c>
      <c r="AG15" s="57">
        <v>0.184</v>
      </c>
      <c r="AH15" s="57">
        <v>0.099</v>
      </c>
      <c r="AI15" s="51"/>
      <c r="AJ15" s="18"/>
      <c r="AK15" s="18"/>
      <c r="AL15" s="18"/>
      <c r="AM15" s="18"/>
      <c r="AN15" s="52"/>
    </row>
    <row r="16" ht="13.75" customHeight="1">
      <c r="A16" t="s" s="39">
        <v>419</v>
      </c>
      <c r="B16" t="s" s="40">
        <v>381</v>
      </c>
      <c r="C16" s="41">
        <f>VLOOKUP($AN$1,'DST'!C1:D66,2,FALSE)</f>
        <v>14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23.767744</v>
      </c>
      <c r="M16" s="42">
        <f>L16*Y16</f>
        <v>14.640930304</v>
      </c>
      <c r="N16" s="42">
        <f>M16*Z16</f>
        <v>162.509609471605</v>
      </c>
      <c r="O16" s="42">
        <f>M16*AH16</f>
        <v>0.975000911008114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0.616</v>
      </c>
      <c r="Z16" s="47">
        <v>11.0996778276587</v>
      </c>
      <c r="AA16" s="45">
        <f>(AG16/SUM(AG$6:AG$25))*0.98</f>
        <v>0.0392</v>
      </c>
      <c r="AB16" s="45">
        <v>0.0723716014188191</v>
      </c>
      <c r="AC16" s="45">
        <f>(AH16/SUM(AH$6:AH$25))*0.98</f>
        <v>0.0772921425232031</v>
      </c>
      <c r="AD16" s="44"/>
      <c r="AE16" s="50"/>
      <c r="AF16" s="46">
        <v>0</v>
      </c>
      <c r="AG16" s="57">
        <v>0.04</v>
      </c>
      <c r="AH16" s="57">
        <v>0.0665941911315388</v>
      </c>
      <c r="AI16" s="51"/>
      <c r="AJ16" s="18"/>
      <c r="AK16" s="18"/>
      <c r="AL16" s="18"/>
      <c r="AM16" s="18"/>
      <c r="AN16" s="52"/>
    </row>
    <row r="17" ht="13.75" customHeight="1">
      <c r="A17" t="s" s="39">
        <v>420</v>
      </c>
      <c r="B17" t="s" s="40">
        <v>381</v>
      </c>
      <c r="C17" s="41">
        <f>VLOOKUP($AN$1,'DST'!C1:D66,2,FALSE)</f>
        <v>14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11.883872</v>
      </c>
      <c r="M17" s="42">
        <f>L17*Y17</f>
        <v>6.607432832</v>
      </c>
      <c r="N17" s="42">
        <f>M17*Z17</f>
        <v>82.8804298608846</v>
      </c>
      <c r="O17" s="42">
        <f>M17*AH17</f>
        <v>0.469072352155653</v>
      </c>
      <c r="P17" s="44"/>
      <c r="Q17" s="50"/>
      <c r="R17" s="50"/>
      <c r="S17" s="43"/>
      <c r="T17" s="50"/>
      <c r="U17" s="50"/>
      <c r="V17" s="47">
        <v>4.51</v>
      </c>
      <c r="W17" s="45">
        <f>(AF17/SUM(AF$2:AF$20))*0.98</f>
        <v>0</v>
      </c>
      <c r="X17" s="46">
        <v>0</v>
      </c>
      <c r="Y17" s="46">
        <v>0.556</v>
      </c>
      <c r="Z17" s="47">
        <v>12.5435145491744</v>
      </c>
      <c r="AA17" s="45">
        <f>(AG17/SUM(AG$6:AG$25))*0.98</f>
        <v>0.0196</v>
      </c>
      <c r="AB17" s="45">
        <v>0.02008798108551</v>
      </c>
      <c r="AC17" s="45">
        <f>(AH17/SUM(AH$6:AH$25))*0.98</f>
        <v>0.0823959900528313</v>
      </c>
      <c r="AD17" s="44"/>
      <c r="AE17" s="50"/>
      <c r="AF17" s="46">
        <v>0</v>
      </c>
      <c r="AG17" s="57">
        <v>0.02</v>
      </c>
      <c r="AH17" s="57">
        <v>0.07099161869401401</v>
      </c>
      <c r="AI17" s="51"/>
      <c r="AJ17" s="18"/>
      <c r="AK17" s="18"/>
      <c r="AL17" s="18"/>
      <c r="AM17" s="18"/>
      <c r="AN17" s="52"/>
    </row>
    <row r="18" ht="13.75" customHeight="1">
      <c r="A18" t="s" s="39">
        <v>356</v>
      </c>
      <c r="B18" t="s" s="40">
        <v>381</v>
      </c>
      <c r="C18" s="41">
        <f>VLOOKUP($AN$1,'DST'!C1:D66,2,FALSE)</f>
        <v>14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23.767744</v>
      </c>
      <c r="M18" s="42">
        <f>L18*Y18</f>
        <v>14.569627072</v>
      </c>
      <c r="N18" s="42">
        <f>M18*Z18</f>
        <v>171.9215994496</v>
      </c>
      <c r="O18" s="42">
        <f>M18*AH18</f>
        <v>1.107291657472</v>
      </c>
      <c r="P18" s="44"/>
      <c r="Q18" s="50"/>
      <c r="R18" s="50"/>
      <c r="S18" s="43"/>
      <c r="T18" s="50"/>
      <c r="U18" s="50"/>
      <c r="V18" s="47">
        <v>5.02</v>
      </c>
      <c r="W18" s="45">
        <f>(AF18/SUM(AF$2:AF$20))*0.98</f>
        <v>0</v>
      </c>
      <c r="X18" s="46">
        <v>0</v>
      </c>
      <c r="Y18" s="46">
        <v>0.613</v>
      </c>
      <c r="Z18" s="47">
        <v>11.8</v>
      </c>
      <c r="AA18" s="45">
        <f>(AG18/SUM(AG$6:AG$25))*0.98</f>
        <v>0.0392</v>
      </c>
      <c r="AB18" s="45">
        <v>0.0779129721390782</v>
      </c>
      <c r="AC18" s="45">
        <f>(AH18/SUM(AH$6:AH$25))*0.98</f>
        <v>0.0882089373254874</v>
      </c>
      <c r="AD18" s="44"/>
      <c r="AE18" s="50"/>
      <c r="AF18" s="46">
        <v>0</v>
      </c>
      <c r="AG18" s="57">
        <v>0.04</v>
      </c>
      <c r="AH18" s="57">
        <v>0.076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14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0.0292708613279602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14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v>0</v>
      </c>
      <c r="AB20" s="45">
        <v>0.0199639812022661</v>
      </c>
      <c r="AC20" s="45"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107</v>
      </c>
      <c r="B22" t="s" s="40">
        <v>385</v>
      </c>
      <c r="C22" s="41">
        <f>VLOOKUP($AN$1,'DST'!C1:D66,2,FALSE)</f>
        <v>14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68.92645760000001</v>
      </c>
      <c r="M22" s="42">
        <f>L22*Y22</f>
        <v>47.0078440832</v>
      </c>
      <c r="N22" s="42">
        <f>M22*Z22</f>
        <v>511.445343625216</v>
      </c>
      <c r="O22" s="42">
        <f>M22*AH22</f>
        <v>3.96858133443604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0.6820000000000001</v>
      </c>
      <c r="Z22" s="47">
        <v>10.88</v>
      </c>
      <c r="AA22" s="45">
        <f>(AG22/SUM(AG$6:AG$25))*0.98</f>
        <v>0.11368</v>
      </c>
      <c r="AB22" s="45">
        <v>0.0891487747613023</v>
      </c>
      <c r="AC22" s="45">
        <f>(AH22/SUM(AH$6:AH$25))*0.98</f>
        <v>0.097985982034017</v>
      </c>
      <c r="AD22" s="44"/>
      <c r="AE22" s="50"/>
      <c r="AF22" s="50"/>
      <c r="AG22" s="57">
        <v>0.116</v>
      </c>
      <c r="AH22" s="57">
        <v>0.0844238107880884</v>
      </c>
      <c r="AI22" s="51"/>
      <c r="AJ22" s="18"/>
      <c r="AK22" s="18"/>
      <c r="AL22" s="18"/>
      <c r="AM22" s="18"/>
      <c r="AN22" s="52"/>
    </row>
    <row r="23" ht="13.75" customHeight="1">
      <c r="A23" t="s" s="39">
        <v>236</v>
      </c>
      <c r="B23" t="s" s="40">
        <v>385</v>
      </c>
      <c r="C23" s="41">
        <f>VLOOKUP($AN$1,'DST'!C1:D66,2,FALSE)</f>
        <v>14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23.767744</v>
      </c>
      <c r="M23" s="42">
        <f>L23*Y23</f>
        <v>15.995691712</v>
      </c>
      <c r="N23" s="42">
        <f>M23*Z23</f>
        <v>168.911970138901</v>
      </c>
      <c r="O23" s="42">
        <f>M23*AH23</f>
        <v>1.29720524198685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0.673</v>
      </c>
      <c r="Z23" s="47">
        <v>10.5598415610988</v>
      </c>
      <c r="AA23" s="45">
        <f>(AG23/SUM(AG$6:AG$25))*0.98</f>
        <v>0.0392</v>
      </c>
      <c r="AB23" s="45">
        <v>0.0333101979277798</v>
      </c>
      <c r="AC23" s="45">
        <f>(AH23/SUM(AH$6:AH$25))*0.98</f>
        <v>0.09412493026651921</v>
      </c>
      <c r="AD23" s="44"/>
      <c r="AE23" s="50"/>
      <c r="AF23" s="50"/>
      <c r="AG23" s="57">
        <v>0.04</v>
      </c>
      <c r="AH23" s="57">
        <v>0.08109716449546781</v>
      </c>
      <c r="AI23" s="51"/>
      <c r="AJ23" s="18"/>
      <c r="AK23" s="18"/>
      <c r="AL23" s="18"/>
      <c r="AM23" s="18"/>
      <c r="AN23" s="52"/>
    </row>
    <row r="24" ht="13.75" customHeight="1">
      <c r="A24" t="s" s="39">
        <v>421</v>
      </c>
      <c r="B24" t="s" s="40">
        <v>385</v>
      </c>
      <c r="C24" s="41">
        <f>VLOOKUP($AN$1,'DST'!C1:D66,2,FALSE)</f>
        <v>14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5.941936</v>
      </c>
      <c r="M24" s="42">
        <f>L24*Y24</f>
        <v>4.064284224</v>
      </c>
      <c r="N24" s="42">
        <f>M24*Z24</f>
        <v>44.138126672640</v>
      </c>
      <c r="O24" s="42">
        <f>M24*AH24</f>
        <v>0.333271306368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0.6840000000000001</v>
      </c>
      <c r="Z24" s="47">
        <v>10.86</v>
      </c>
      <c r="AA24" s="45">
        <f>(AG24/SUM(AG$6:AG$25))*0.98</f>
        <v>0.0098</v>
      </c>
      <c r="AB24" s="45">
        <v>0.0484599621505808</v>
      </c>
      <c r="AC24" s="45">
        <f>(AH24/SUM(AH$6:AH$25))*0.98</f>
        <v>0.0951728007985522</v>
      </c>
      <c r="AD24" s="44"/>
      <c r="AE24" s="50"/>
      <c r="AF24" s="50"/>
      <c r="AG24" s="57">
        <v>0.01</v>
      </c>
      <c r="AH24" s="57">
        <v>0.082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14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0.0134614502878979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109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0.975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1040</v>
      </c>
      <c r="E29" s="81">
        <v>0.583</v>
      </c>
      <c r="F29" s="82">
        <f>1-E29</f>
        <v>0.417</v>
      </c>
      <c r="G29" s="83">
        <v>4.25</v>
      </c>
      <c r="H29" s="84">
        <v>0.035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606.3200000000001</v>
      </c>
      <c r="E32" s="91">
        <f>SUM(E2:E4)</f>
        <v>396.542311039207</v>
      </c>
      <c r="F32" s="91">
        <f>SUM(F2:F4)</f>
        <v>4746.203168274060</v>
      </c>
      <c r="G32" s="91">
        <f>SUM(G2:G4)</f>
        <v>31.8045156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433.68</v>
      </c>
      <c r="E35" s="91">
        <f>D35*G29</f>
        <v>1843.14</v>
      </c>
      <c r="F35" s="91">
        <f>D35*H29</f>
        <v>15.1788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425.0064</v>
      </c>
      <c r="E38" s="42">
        <f>SUM(J2:J4,J6:J11,J13:J20)</f>
        <v>1834.238547432030</v>
      </c>
      <c r="F38" s="42">
        <f>SUM(K2:K4,K6:K11,K13:K20)</f>
        <v>15.1267251823826</v>
      </c>
      <c r="G38" s="42">
        <f>SUM(L6:L11,L13:L20,L22:L25)</f>
        <v>594.1935999999999</v>
      </c>
      <c r="H38" s="42">
        <f>SUM(M6:M11,M13:M20,M22:M25)</f>
        <v>393.7400122656</v>
      </c>
      <c r="I38" s="42">
        <f>SUM(N6:N11,N13:N20,N22:N25)</f>
        <v>4745.205497958080</v>
      </c>
      <c r="J38" s="42">
        <f>SUM(O6:O11,O13:O20,O22:O25)</f>
        <v>31.7936400429104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8.6736</v>
      </c>
      <c r="E39" s="42">
        <f>E35-E38</f>
        <v>8.901452567970001</v>
      </c>
      <c r="F39" s="42">
        <f>F35-F38</f>
        <v>0.0520748176174</v>
      </c>
      <c r="G39" s="42">
        <f>SUM(D2:D4)-G38</f>
        <v>12.1264</v>
      </c>
      <c r="H39" s="42">
        <f>E32-H38</f>
        <v>2.802298773607</v>
      </c>
      <c r="I39" s="42">
        <f>F32-I38</f>
        <v>0.997670315980</v>
      </c>
      <c r="J39" s="42">
        <f>G32-J38</f>
        <v>0.0108755570896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63"/>
      <c r="O50" s="63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8" priority="1" operator="greaterThan" stopIfTrue="1">
      <formula>1</formula>
    </cfRule>
  </conditionalFormatting>
  <conditionalFormatting sqref="D39:J39">
    <cfRule type="cellIs" dxfId="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0" customWidth="1"/>
    <col min="2" max="15" width="8.8125" style="110" customWidth="1"/>
    <col min="16" max="16" width="4.8125" style="110" customWidth="1"/>
    <col min="17" max="27" width="8.8125" style="110" customWidth="1"/>
    <col min="28" max="28" hidden="1" width="8.8" style="110" customWidth="1"/>
    <col min="29" max="29" width="8.8125" style="110" customWidth="1"/>
    <col min="30" max="30" width="4.8125" style="110" customWidth="1"/>
    <col min="31" max="40" width="8.8125" style="110" customWidth="1"/>
    <col min="41" max="16384" width="8.8125" style="110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29</v>
      </c>
    </row>
    <row r="2" ht="13.75" customHeight="1">
      <c r="A2" t="s" s="39">
        <v>47</v>
      </c>
      <c r="B2" t="s" s="40">
        <v>378</v>
      </c>
      <c r="C2" s="41">
        <f>VLOOKUP($AN$1,'DST'!C1:D66,2,FALSE)</f>
        <v>14</v>
      </c>
      <c r="D2" s="42">
        <f>D$32*Q2</f>
        <v>520.201</v>
      </c>
      <c r="E2" s="42">
        <f>D2*R2</f>
        <v>326.364034890001</v>
      </c>
      <c r="F2" s="42">
        <f>E2*S2</f>
        <v>3655.808466877620</v>
      </c>
      <c r="G2" s="42">
        <f>D2*T2</f>
        <v>22.368643</v>
      </c>
      <c r="H2" s="42">
        <f>E2*U2</f>
        <v>6.03576110368526</v>
      </c>
      <c r="I2" s="42">
        <f>D$35*W2</f>
        <v>136.492048</v>
      </c>
      <c r="J2" s="42">
        <f>I2*V2</f>
        <v>686.0347124891171</v>
      </c>
      <c r="K2" s="42">
        <f>I2*X2</f>
        <v>8.510551423759891</v>
      </c>
      <c r="L2" s="43"/>
      <c r="M2" s="43"/>
      <c r="N2" s="43"/>
      <c r="O2" s="43"/>
      <c r="P2" s="44"/>
      <c r="Q2" s="45">
        <f>(AE2/SUM(AE$2:AE$25))</f>
        <v>0.95</v>
      </c>
      <c r="R2" s="46">
        <v>0.6273806372729021</v>
      </c>
      <c r="S2" s="47">
        <v>11.2016278635291</v>
      </c>
      <c r="T2" s="46">
        <v>0.043</v>
      </c>
      <c r="U2" s="46">
        <v>0.018493952943435</v>
      </c>
      <c r="V2" s="47">
        <v>5.02618813726875</v>
      </c>
      <c r="W2" s="45">
        <f>(AF2/SUM(AF$2:AF$20))*0.98</f>
        <v>0.2744</v>
      </c>
      <c r="X2" s="46">
        <v>0.0623519944821979</v>
      </c>
      <c r="Y2" s="48"/>
      <c r="Z2" s="49"/>
      <c r="AA2" s="48"/>
      <c r="AB2" s="48"/>
      <c r="AC2" s="48"/>
      <c r="AD2" s="44"/>
      <c r="AE2" s="46">
        <v>0.95</v>
      </c>
      <c r="AF2" s="46">
        <v>0.28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422</v>
      </c>
      <c r="B3" t="s" s="40">
        <v>378</v>
      </c>
      <c r="C3" s="41">
        <f>VLOOKUP($AN$1,'DST'!C1:D66,2,FALSE)</f>
        <v>14</v>
      </c>
      <c r="D3" s="42">
        <f>D$32*Q3</f>
        <v>27.379</v>
      </c>
      <c r="E3" s="42">
        <f>D3*R3</f>
        <v>17.2714771386953</v>
      </c>
      <c r="F3" s="42">
        <f>E3*S3</f>
        <v>195.176999644410</v>
      </c>
      <c r="G3" s="42">
        <f>D3*T3</f>
        <v>1.16000436585346</v>
      </c>
      <c r="H3" s="42">
        <f>E3*U3</f>
        <v>0.389512397635418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0.05</v>
      </c>
      <c r="R3" s="46">
        <v>0.63082936333304</v>
      </c>
      <c r="S3" s="47">
        <v>11.3005389218929</v>
      </c>
      <c r="T3" s="46">
        <v>0.0423683978908457</v>
      </c>
      <c r="U3" s="46">
        <v>0.0225523500108018</v>
      </c>
      <c r="V3" s="47">
        <v>3.28</v>
      </c>
      <c r="W3" s="45">
        <f>(AF3/SUM(AF$2:AF$20))*0.98</f>
        <v>0</v>
      </c>
      <c r="X3" s="46">
        <v>0.02</v>
      </c>
      <c r="Y3" s="48"/>
      <c r="Z3" s="49"/>
      <c r="AA3" s="48"/>
      <c r="AB3" s="48"/>
      <c r="AC3" s="48"/>
      <c r="AD3" s="44"/>
      <c r="AE3" s="46">
        <v>0.05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14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28</v>
      </c>
      <c r="B6" t="s" s="40">
        <v>380</v>
      </c>
      <c r="C6" s="41">
        <f>VLOOKUP($AN$1,'DST'!C1:D66,2,FALSE)</f>
        <v>14</v>
      </c>
      <c r="D6" s="43"/>
      <c r="E6" s="43"/>
      <c r="F6" s="43"/>
      <c r="G6" s="43"/>
      <c r="H6" s="43"/>
      <c r="I6" s="42">
        <f>D$35*W6</f>
        <v>292.48296</v>
      </c>
      <c r="J6" s="42">
        <f>I6*V6</f>
        <v>1318.464751129</v>
      </c>
      <c r="K6" s="42">
        <f>I6*X6</f>
        <v>11.11435248</v>
      </c>
      <c r="L6" s="42">
        <f>((D$2+D$3+D$4)*AA6)</f>
        <v>54.1994684</v>
      </c>
      <c r="M6" s="42">
        <f>L6*Y6</f>
        <v>39.7824098056</v>
      </c>
      <c r="N6" s="42">
        <f>M6*Z6</f>
        <v>313.485389268128</v>
      </c>
      <c r="O6" s="42">
        <f>M6*AH6</f>
        <v>1.989120490280</v>
      </c>
      <c r="P6" s="44"/>
      <c r="Q6" s="50"/>
      <c r="R6" s="50"/>
      <c r="S6" s="43"/>
      <c r="T6" s="50"/>
      <c r="U6" s="50"/>
      <c r="V6" s="47">
        <v>4.50783440898232</v>
      </c>
      <c r="W6" s="45">
        <f>(AF6/SUM(AF$2:AF$20))*0.98</f>
        <v>0.588</v>
      </c>
      <c r="X6" s="46">
        <v>0.038</v>
      </c>
      <c r="Y6" s="46">
        <v>0.734</v>
      </c>
      <c r="Z6" s="47">
        <v>7.88</v>
      </c>
      <c r="AA6" s="45">
        <f>(AG6/SUM(AG$6:AG$25))*0.98</f>
        <v>0.09898</v>
      </c>
      <c r="AB6" s="45">
        <v>0.0937270799345665</v>
      </c>
      <c r="AC6" s="45">
        <f>(AH6/SUM(AH$6:AH$25))*0.98</f>
        <v>0.0657389335629268</v>
      </c>
      <c r="AD6" s="44"/>
      <c r="AE6" s="50"/>
      <c r="AF6" s="46">
        <v>0.6</v>
      </c>
      <c r="AG6" s="57">
        <v>0.101</v>
      </c>
      <c r="AH6" s="57">
        <v>0.05</v>
      </c>
      <c r="AI6" s="51"/>
      <c r="AJ6" s="18"/>
      <c r="AK6" s="18"/>
      <c r="AL6" s="18"/>
      <c r="AM6" s="18"/>
      <c r="AN6" s="52"/>
    </row>
    <row r="7" ht="13.75" customHeight="1">
      <c r="A7" t="s" s="39">
        <v>280</v>
      </c>
      <c r="B7" t="s" s="40">
        <v>380</v>
      </c>
      <c r="C7" s="41">
        <f>VLOOKUP($AN$1,'DST'!C1:D66,2,FALSE)</f>
        <v>14</v>
      </c>
      <c r="D7" s="43"/>
      <c r="E7" s="43"/>
      <c r="F7" s="43"/>
      <c r="G7" s="43"/>
      <c r="H7" s="43"/>
      <c r="I7" s="42">
        <f>D$35*W7</f>
        <v>41.435086</v>
      </c>
      <c r="J7" s="42">
        <f>I7*V7</f>
        <v>179.166531081413</v>
      </c>
      <c r="K7" s="42">
        <f>I7*X7</f>
        <v>1.24305258</v>
      </c>
      <c r="L7" s="42">
        <f>((D$2+D$3+D$4)*AA7)</f>
        <v>16.098852</v>
      </c>
      <c r="M7" s="42">
        <f>L7*Y7</f>
        <v>11.2691964</v>
      </c>
      <c r="N7" s="42">
        <f>M7*Z7</f>
        <v>82.26513371999999</v>
      </c>
      <c r="O7" s="42">
        <f>M7*AH7</f>
        <v>0.338075892</v>
      </c>
      <c r="P7" s="44"/>
      <c r="Q7" s="50"/>
      <c r="R7" s="50"/>
      <c r="S7" s="43"/>
      <c r="T7" s="50"/>
      <c r="U7" s="50"/>
      <c r="V7" s="47">
        <v>4.32402942475885</v>
      </c>
      <c r="W7" s="45">
        <f>(AF7/SUM(AF$2:AF$20))*0.98</f>
        <v>0.0833</v>
      </c>
      <c r="X7" s="46">
        <v>0.03</v>
      </c>
      <c r="Y7" s="46">
        <v>0.7</v>
      </c>
      <c r="Z7" s="47">
        <v>7.3</v>
      </c>
      <c r="AA7" s="45">
        <f>(AG7/SUM(AG$6:AG$25))*0.98</f>
        <v>0.0294</v>
      </c>
      <c r="AB7" s="45">
        <v>0.117706745068249</v>
      </c>
      <c r="AC7" s="45">
        <f>(AH7/SUM(AH$6:AH$25))*0.98</f>
        <v>0.0394433601377561</v>
      </c>
      <c r="AD7" s="44"/>
      <c r="AE7" s="50"/>
      <c r="AF7" s="46">
        <v>0.08500000000000001</v>
      </c>
      <c r="AG7" s="57">
        <v>0.03</v>
      </c>
      <c r="AH7" s="57">
        <v>0.03</v>
      </c>
      <c r="AI7" s="51"/>
      <c r="AJ7" s="18"/>
      <c r="AK7" s="18"/>
      <c r="AL7" s="18"/>
      <c r="AM7" s="18"/>
      <c r="AN7" s="52"/>
    </row>
    <row r="8" ht="13.75" customHeight="1">
      <c r="A8" t="s" s="39">
        <v>423</v>
      </c>
      <c r="B8" t="s" s="40">
        <v>380</v>
      </c>
      <c r="C8" s="41">
        <f>VLOOKUP($AN$1,'DST'!C1:D66,2,FALSE)</f>
        <v>14</v>
      </c>
      <c r="D8" s="43"/>
      <c r="E8" s="43"/>
      <c r="F8" s="43"/>
      <c r="G8" s="43"/>
      <c r="H8" s="43"/>
      <c r="I8" s="42">
        <f>D$35*W8</f>
        <v>17.061506</v>
      </c>
      <c r="J8" s="42">
        <f>I8*V8</f>
        <v>71.6455452613004</v>
      </c>
      <c r="K8" s="42">
        <f>I8*X8</f>
        <v>0.51184518</v>
      </c>
      <c r="L8" s="42">
        <f>((D$2+D$3+D$4)*AA8)</f>
        <v>10.732568</v>
      </c>
      <c r="M8" s="42">
        <f>L8*Y8</f>
        <v>7.652320984</v>
      </c>
      <c r="N8" s="42">
        <f>M8*Z8</f>
        <v>57.4603321632819</v>
      </c>
      <c r="O8" s="42">
        <f>M8*AH8</f>
        <v>0.270682508908006</v>
      </c>
      <c r="P8" s="44"/>
      <c r="Q8" s="50"/>
      <c r="R8" s="50"/>
      <c r="S8" s="43"/>
      <c r="T8" s="50"/>
      <c r="U8" s="50"/>
      <c r="V8" s="47">
        <v>4.19925094896666</v>
      </c>
      <c r="W8" s="45">
        <f>(AF8/SUM(AF$2:AF$20))*0.98</f>
        <v>0.0343</v>
      </c>
      <c r="X8" s="46">
        <v>0.03</v>
      </c>
      <c r="Y8" s="46">
        <v>0.713</v>
      </c>
      <c r="Z8" s="47">
        <v>7.50887636357962</v>
      </c>
      <c r="AA8" s="45">
        <f>(AG8/SUM(AG$6:AG$25))*0.98</f>
        <v>0.0196</v>
      </c>
      <c r="AB8" s="45">
        <v>0.0182133810691605</v>
      </c>
      <c r="AC8" s="45">
        <f>(AH8/SUM(AH$6:AH$25))*0.98</f>
        <v>0.0465071434064396</v>
      </c>
      <c r="AD8" s="44"/>
      <c r="AE8" s="50"/>
      <c r="AF8" s="46">
        <v>0.035</v>
      </c>
      <c r="AG8" s="57">
        <v>0.02</v>
      </c>
      <c r="AH8" s="57">
        <v>0.0353726025703793</v>
      </c>
      <c r="AI8" s="51"/>
      <c r="AJ8" s="18"/>
      <c r="AK8" s="18"/>
      <c r="AL8" s="18"/>
      <c r="AM8" s="18"/>
      <c r="AN8" s="52"/>
    </row>
    <row r="9" ht="13.75" customHeight="1">
      <c r="A9" s="53"/>
      <c r="B9" t="s" s="40">
        <v>380</v>
      </c>
      <c r="C9" s="41">
        <f>VLOOKUP($AN$1,'DST'!C1:D66,2,FALSE)</f>
        <v>14</v>
      </c>
      <c r="D9" s="43"/>
      <c r="E9" s="43"/>
      <c r="F9" s="43"/>
      <c r="G9" s="43"/>
      <c r="H9" s="43"/>
      <c r="I9" s="42">
        <f>D$35*W9</f>
        <v>0</v>
      </c>
      <c r="J9" s="42">
        <f>I9*V9</f>
        <v>0</v>
      </c>
      <c r="K9" s="42">
        <f>I9*X9</f>
        <v>0</v>
      </c>
      <c r="L9" s="42">
        <f>((D$2+D$3+D$4)*AA9)</f>
        <v>0</v>
      </c>
      <c r="M9" s="42">
        <f>L9*Y9</f>
        <v>0</v>
      </c>
      <c r="N9" s="42">
        <f>M9*Z9</f>
        <v>0</v>
      </c>
      <c r="O9" s="42">
        <f>M9*AH9</f>
        <v>0</v>
      </c>
      <c r="P9" s="44"/>
      <c r="Q9" s="50"/>
      <c r="R9" s="50"/>
      <c r="S9" s="43"/>
      <c r="T9" s="50"/>
      <c r="U9" s="50"/>
      <c r="V9" s="47">
        <v>0</v>
      </c>
      <c r="W9" s="45">
        <f>(AF9/SUM(AF$2:AF$20))*0.98</f>
        <v>0</v>
      </c>
      <c r="X9" s="46">
        <v>0</v>
      </c>
      <c r="Y9" s="46">
        <v>0</v>
      </c>
      <c r="Z9" s="47">
        <v>0</v>
      </c>
      <c r="AA9" s="45">
        <f>(AG9/SUM(AG$6:AG$25))*0.98</f>
        <v>0</v>
      </c>
      <c r="AB9" s="45">
        <v>0.009831997836604571</v>
      </c>
      <c r="AC9" s="45">
        <f>(AH9/SUM(AH$6:AH$25))*0.98</f>
        <v>0</v>
      </c>
      <c r="AD9" s="44"/>
      <c r="AE9" s="50"/>
      <c r="AF9" s="46">
        <v>0</v>
      </c>
      <c r="AG9" s="57">
        <v>0</v>
      </c>
      <c r="AH9" s="57">
        <v>0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14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14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164</v>
      </c>
      <c r="B13" t="s" s="40">
        <v>381</v>
      </c>
      <c r="C13" s="41">
        <f>VLOOKUP($AN$1,'DST'!C1:D66,2,FALSE)</f>
        <v>14</v>
      </c>
      <c r="D13" s="43"/>
      <c r="E13" s="43"/>
      <c r="F13" s="43"/>
      <c r="G13" s="43"/>
      <c r="H13" s="43"/>
      <c r="I13" s="42">
        <f>D$35*W13</f>
        <v>0</v>
      </c>
      <c r="J13" s="42">
        <f>I13*V13</f>
        <v>0</v>
      </c>
      <c r="K13" s="42">
        <f>I13*X13</f>
        <v>0</v>
      </c>
      <c r="L13" s="42">
        <f>((D$2+D$3+D$4)*AA13)</f>
        <v>133.0838432</v>
      </c>
      <c r="M13" s="42">
        <f>L13*Y13</f>
        <v>84.2420727456</v>
      </c>
      <c r="N13" s="42">
        <f>M13*Z13</f>
        <v>963.729312209664</v>
      </c>
      <c r="O13" s="42">
        <f>M13*AH13</f>
        <v>5.8127030194464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</v>
      </c>
      <c r="X13" s="46">
        <v>0</v>
      </c>
      <c r="Y13" s="46">
        <v>0.633</v>
      </c>
      <c r="Z13" s="47">
        <v>11.44</v>
      </c>
      <c r="AA13" s="45">
        <f>(AG13/SUM(AG$6:AG$25))*0.98</f>
        <v>0.24304</v>
      </c>
      <c r="AB13" s="45">
        <v>0.139024842363667</v>
      </c>
      <c r="AC13" s="45">
        <f>(AH13/SUM(AH$6:AH$25))*0.98</f>
        <v>0.090719728316839</v>
      </c>
      <c r="AD13" s="44"/>
      <c r="AE13" s="50"/>
      <c r="AF13" s="46">
        <v>0</v>
      </c>
      <c r="AG13" s="57">
        <v>0.248</v>
      </c>
      <c r="AH13" s="57">
        <v>0.06900000000000001</v>
      </c>
      <c r="AI13" s="51"/>
      <c r="AJ13" s="18"/>
      <c r="AK13" s="18"/>
      <c r="AL13" s="18"/>
      <c r="AM13" s="18"/>
      <c r="AN13" s="52"/>
    </row>
    <row r="14" ht="13.75" customHeight="1">
      <c r="A14" t="s" s="39">
        <v>238</v>
      </c>
      <c r="B14" t="s" s="40">
        <v>381</v>
      </c>
      <c r="C14" s="41">
        <f>VLOOKUP($AN$1,'DST'!C1:D66,2,FALSE)</f>
        <v>14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109.4721936</v>
      </c>
      <c r="M14" s="42">
        <f>L14*Y14</f>
        <v>65.68331616</v>
      </c>
      <c r="N14" s="42">
        <f>M14*Z14</f>
        <v>891.9794334528</v>
      </c>
      <c r="O14" s="42">
        <f>M14*AH14</f>
        <v>4.991932028160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</v>
      </c>
      <c r="Z14" s="47">
        <v>13.58</v>
      </c>
      <c r="AA14" s="45">
        <f>(AG14/SUM(AG$6:AG$25))*0.98</f>
        <v>0.19992</v>
      </c>
      <c r="AB14" s="45">
        <v>0.154742653166412</v>
      </c>
      <c r="AC14" s="45">
        <f>(AH14/SUM(AH$6:AH$25))*0.98</f>
        <v>0.09992317901564871</v>
      </c>
      <c r="AD14" s="44"/>
      <c r="AE14" s="50"/>
      <c r="AF14" s="46">
        <v>0</v>
      </c>
      <c r="AG14" s="57">
        <v>0.204</v>
      </c>
      <c r="AH14" s="57">
        <v>0.076</v>
      </c>
      <c r="AI14" s="51"/>
      <c r="AJ14" s="18"/>
      <c r="AK14" s="18"/>
      <c r="AL14" s="18"/>
      <c r="AM14" s="18"/>
      <c r="AN14" s="52"/>
    </row>
    <row r="15" ht="13.75" customHeight="1">
      <c r="A15" t="s" s="39">
        <v>287</v>
      </c>
      <c r="B15" t="s" s="40">
        <v>381</v>
      </c>
      <c r="C15" s="41">
        <f>VLOOKUP($AN$1,'DST'!C1:D66,2,FALSE)</f>
        <v>14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90.1535712</v>
      </c>
      <c r="M15" s="42">
        <f>L15*Y15</f>
        <v>57.247517712</v>
      </c>
      <c r="N15" s="42">
        <f>M15*Z15</f>
        <v>665.630867574437</v>
      </c>
      <c r="O15" s="42">
        <f>M15*AH15</f>
        <v>3.835583686704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0.635</v>
      </c>
      <c r="Z15" s="47">
        <v>11.6272441876534</v>
      </c>
      <c r="AA15" s="45">
        <f>(AG15/SUM(AG$6:AG$25))*0.98</f>
        <v>0.16464</v>
      </c>
      <c r="AB15" s="45">
        <v>0.154742653166412</v>
      </c>
      <c r="AC15" s="45">
        <f>(AH15/SUM(AH$6:AH$25))*0.98</f>
        <v>0.0880901709743219</v>
      </c>
      <c r="AD15" s="44"/>
      <c r="AE15" s="50"/>
      <c r="AF15" s="46">
        <v>0</v>
      </c>
      <c r="AG15" s="57">
        <v>0.168</v>
      </c>
      <c r="AH15" s="57">
        <v>0.067</v>
      </c>
      <c r="AI15" s="51"/>
      <c r="AJ15" s="18"/>
      <c r="AK15" s="18"/>
      <c r="AL15" s="18"/>
      <c r="AM15" s="18"/>
      <c r="AN15" s="52"/>
    </row>
    <row r="16" ht="13.75" customHeight="1">
      <c r="A16" t="s" s="39">
        <v>424</v>
      </c>
      <c r="B16" t="s" s="40">
        <v>381</v>
      </c>
      <c r="C16" s="41">
        <f>VLOOKUP($AN$1,'DST'!C1:D66,2,FALSE)</f>
        <v>14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23.0750212</v>
      </c>
      <c r="M16" s="42">
        <f>L16*Y16</f>
        <v>13.5681124656</v>
      </c>
      <c r="N16" s="42">
        <f>M16*Z16</f>
        <v>161.053494966672</v>
      </c>
      <c r="O16" s="42">
        <f>M16*AH16</f>
        <v>0.8683591977984</v>
      </c>
      <c r="P16" s="44"/>
      <c r="Q16" s="50"/>
      <c r="R16" s="50"/>
      <c r="S16" s="43"/>
      <c r="T16" s="50"/>
      <c r="U16" s="50"/>
      <c r="V16" s="47">
        <v>5.51</v>
      </c>
      <c r="W16" s="45">
        <f>(AF16/SUM(AF$2:AF$20))*0.98</f>
        <v>0</v>
      </c>
      <c r="X16" s="46">
        <v>0</v>
      </c>
      <c r="Y16" s="46">
        <v>0.588</v>
      </c>
      <c r="Z16" s="47">
        <v>11.87</v>
      </c>
      <c r="AA16" s="45">
        <f>(AG16/SUM(AG$6:AG$25))*0.98</f>
        <v>0.04214</v>
      </c>
      <c r="AB16" s="45">
        <v>0.0645374633531032</v>
      </c>
      <c r="AC16" s="45">
        <f>(AH16/SUM(AH$6:AH$25))*0.98</f>
        <v>0.0841458349605463</v>
      </c>
      <c r="AD16" s="44"/>
      <c r="AE16" s="50"/>
      <c r="AF16" s="46">
        <v>0</v>
      </c>
      <c r="AG16" s="57">
        <v>0.043</v>
      </c>
      <c r="AH16" s="57">
        <v>0.064</v>
      </c>
      <c r="AI16" s="51"/>
      <c r="AJ16" s="18"/>
      <c r="AK16" s="18"/>
      <c r="AL16" s="18"/>
      <c r="AM16" s="18"/>
      <c r="AN16" s="52"/>
    </row>
    <row r="17" ht="13.75" customHeight="1">
      <c r="A17" t="s" s="39">
        <v>425</v>
      </c>
      <c r="B17" t="s" s="40">
        <v>381</v>
      </c>
      <c r="C17" s="41">
        <f>VLOOKUP($AN$1,'DST'!C1:D66,2,FALSE)</f>
        <v>14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19.8552508</v>
      </c>
      <c r="M17" s="42">
        <f>L17*Y17</f>
        <v>10.225454162</v>
      </c>
      <c r="N17" s="42">
        <f>M17*Z17</f>
        <v>152.742919204243</v>
      </c>
      <c r="O17" s="42">
        <f>M17*AH17</f>
        <v>0.777134516312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0.515</v>
      </c>
      <c r="Z17" s="47">
        <v>14.937519330131</v>
      </c>
      <c r="AA17" s="45">
        <f>(AG17/SUM(AG$6:AG$25))*0.98</f>
        <v>0.03626</v>
      </c>
      <c r="AB17" s="45">
        <v>0.116112074409216</v>
      </c>
      <c r="AC17" s="45">
        <f>(AH17/SUM(AH$6:AH$25))*0.98</f>
        <v>0.09992317901564871</v>
      </c>
      <c r="AD17" s="44"/>
      <c r="AE17" s="50"/>
      <c r="AF17" s="46">
        <v>0</v>
      </c>
      <c r="AG17" s="57">
        <v>0.037</v>
      </c>
      <c r="AH17" s="57">
        <v>0.076</v>
      </c>
      <c r="AI17" s="51"/>
      <c r="AJ17" s="18"/>
      <c r="AK17" s="18"/>
      <c r="AL17" s="18"/>
      <c r="AM17" s="18"/>
      <c r="AN17" s="52"/>
    </row>
    <row r="18" ht="13.75" customHeight="1">
      <c r="A18" s="53"/>
      <c r="B18" t="s" s="40">
        <v>381</v>
      </c>
      <c r="C18" s="41">
        <f>VLOOKUP($AN$1,'DST'!C1:D66,2,FALSE)</f>
        <v>14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0</v>
      </c>
      <c r="M18" s="42">
        <f>L18*Y18</f>
        <v>0</v>
      </c>
      <c r="N18" s="42">
        <f>M18*Z18</f>
        <v>0</v>
      </c>
      <c r="O18" s="42">
        <f>M18*AH18</f>
        <v>0</v>
      </c>
      <c r="P18" s="44"/>
      <c r="Q18" s="50"/>
      <c r="R18" s="50"/>
      <c r="S18" s="43"/>
      <c r="T18" s="50"/>
      <c r="U18" s="50"/>
      <c r="V18" s="47">
        <v>0</v>
      </c>
      <c r="W18" s="45">
        <f>(AF18/SUM(AF$2:AF$20))*0.98</f>
        <v>0</v>
      </c>
      <c r="X18" s="46">
        <v>0</v>
      </c>
      <c r="Y18" s="46">
        <v>0</v>
      </c>
      <c r="Z18" s="47">
        <v>0</v>
      </c>
      <c r="AA18" s="45">
        <f>(AG18/SUM(AG$6:AG$25))*0.98</f>
        <v>0</v>
      </c>
      <c r="AB18" s="45">
        <v>0.00414334660257263</v>
      </c>
      <c r="AC18" s="45">
        <f>(AH18/SUM(AH$6:AH$25))*0.98</f>
        <v>0</v>
      </c>
      <c r="AD18" s="44"/>
      <c r="AE18" s="50"/>
      <c r="AF18" s="46">
        <v>0</v>
      </c>
      <c r="AG18" s="57">
        <v>0</v>
      </c>
      <c r="AH18" s="57">
        <v>0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14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14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426</v>
      </c>
      <c r="B22" t="s" s="40">
        <v>385</v>
      </c>
      <c r="C22" s="41">
        <f>VLOOKUP($AN$1,'DST'!C1:D66,2,FALSE)</f>
        <v>14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6.4395408</v>
      </c>
      <c r="M22" s="42">
        <f>L22*Y22</f>
        <v>3.8894826432</v>
      </c>
      <c r="N22" s="42">
        <f>M22*Z22</f>
        <v>41.850833240832</v>
      </c>
      <c r="O22" s="42">
        <f>M22*AH22</f>
        <v>0.330606024672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0.604</v>
      </c>
      <c r="Z22" s="47">
        <v>10.76</v>
      </c>
      <c r="AA22" s="45">
        <f>(AG22/SUM(AG$6:AG$25))*0.98</f>
        <v>0.01176</v>
      </c>
      <c r="AB22" s="45">
        <v>0.0364217286179193</v>
      </c>
      <c r="AC22" s="45">
        <f>(AH22/SUM(AH$6:AH$25))*0.98</f>
        <v>0.111756187056976</v>
      </c>
      <c r="AD22" s="44"/>
      <c r="AE22" s="50"/>
      <c r="AF22" s="50"/>
      <c r="AG22" s="57">
        <v>0.012</v>
      </c>
      <c r="AH22" s="57">
        <v>0.08500000000000001</v>
      </c>
      <c r="AI22" s="51"/>
      <c r="AJ22" s="18"/>
      <c r="AK22" s="18"/>
      <c r="AL22" s="18"/>
      <c r="AM22" s="18"/>
      <c r="AN22" s="52"/>
    </row>
    <row r="23" ht="13.75" customHeight="1">
      <c r="A23" t="s" s="39">
        <v>215</v>
      </c>
      <c r="B23" t="s" s="40">
        <v>385</v>
      </c>
      <c r="C23" s="41">
        <f>VLOOKUP($AN$1,'DST'!C1:D66,2,FALSE)</f>
        <v>14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33.2709608</v>
      </c>
      <c r="M23" s="42">
        <f>L23*Y23</f>
        <v>20.3950989704</v>
      </c>
      <c r="N23" s="42">
        <f>M23*Z23</f>
        <v>237.348463044346</v>
      </c>
      <c r="O23" s="42">
        <f>M23*AH23</f>
        <v>2.3046461836552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0.613</v>
      </c>
      <c r="Z23" s="47">
        <v>11.6375244556948</v>
      </c>
      <c r="AA23" s="45">
        <f>(AG23/SUM(AG$6:AG$25))*0.98</f>
        <v>0.06076</v>
      </c>
      <c r="AB23" s="45">
        <v>0.0872972387761862</v>
      </c>
      <c r="AC23" s="45">
        <f>(AH23/SUM(AH$6:AH$25))*0.98</f>
        <v>0.148569989852215</v>
      </c>
      <c r="AD23" s="44"/>
      <c r="AE23" s="50"/>
      <c r="AF23" s="50"/>
      <c r="AG23" s="57">
        <v>0.062</v>
      </c>
      <c r="AH23" s="57">
        <v>0.113</v>
      </c>
      <c r="AI23" s="51"/>
      <c r="AJ23" s="18"/>
      <c r="AK23" s="18"/>
      <c r="AL23" s="18"/>
      <c r="AM23" s="18"/>
      <c r="AN23" s="52"/>
    </row>
    <row r="24" ht="13.75" customHeight="1">
      <c r="A24" t="s" s="39">
        <v>197</v>
      </c>
      <c r="B24" t="s" s="40">
        <v>385</v>
      </c>
      <c r="C24" s="41">
        <f>VLOOKUP($AN$1,'DST'!C1:D66,2,FALSE)</f>
        <v>14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40.24713</v>
      </c>
      <c r="M24" s="42">
        <f>L24*Y24</f>
        <v>24.83247921</v>
      </c>
      <c r="N24" s="42">
        <f>M24*Z24</f>
        <v>276.359422049123</v>
      </c>
      <c r="O24" s="42">
        <f>M24*AH24</f>
        <v>1.9865983368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0.617</v>
      </c>
      <c r="Z24" s="47">
        <v>11.1289501024865</v>
      </c>
      <c r="AA24" s="45">
        <f>(AG24/SUM(AG$6:AG$25))*0.98</f>
        <v>0.0735</v>
      </c>
      <c r="AB24" s="45">
        <v>0.0725798695821035</v>
      </c>
      <c r="AC24" s="45">
        <f>(AH24/SUM(AH$6:AH$25))*0.98</f>
        <v>0.105182293700683</v>
      </c>
      <c r="AD24" s="44"/>
      <c r="AE24" s="50"/>
      <c r="AF24" s="50"/>
      <c r="AG24" s="57">
        <v>0.075</v>
      </c>
      <c r="AH24" s="57">
        <v>0.08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14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0.0455528894137065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1.11463396335988</v>
      </c>
      <c r="AC28" s="78">
        <f>SUM(AC6:AC25)</f>
        <v>0.980000000000001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1045</v>
      </c>
      <c r="E29" s="81">
        <v>0.524</v>
      </c>
      <c r="F29" s="82">
        <f>1-E29</f>
        <v>0.476</v>
      </c>
      <c r="G29" s="83">
        <v>4.55</v>
      </c>
      <c r="H29" s="84">
        <v>0.043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547.58</v>
      </c>
      <c r="E32" s="91">
        <f>SUM(E2:E4)</f>
        <v>343.635512028696</v>
      </c>
      <c r="F32" s="91">
        <f>SUM(F2:F4)</f>
        <v>3850.985466522030</v>
      </c>
      <c r="G32" s="91">
        <f>SUM(G2:G4)</f>
        <v>23.5286473658535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497.42</v>
      </c>
      <c r="E35" s="91">
        <f>D35*G29</f>
        <v>2263.261</v>
      </c>
      <c r="F35" s="91">
        <f>D35*H29</f>
        <v>21.38906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487.4716</v>
      </c>
      <c r="E38" s="42">
        <f>SUM(J2:J4,J6:J11,J13:J20)</f>
        <v>2255.311539960830</v>
      </c>
      <c r="F38" s="42">
        <f>SUM(K2:K4,K6:K11,K13:K20)</f>
        <v>21.3798016637599</v>
      </c>
      <c r="G38" s="42">
        <f>SUM(L6:L11,L13:L20,L22:L25)</f>
        <v>536.6284000000001</v>
      </c>
      <c r="H38" s="42">
        <f>SUM(M6:M11,M13:M20,M22:M25)</f>
        <v>338.7874612584</v>
      </c>
      <c r="I38" s="42">
        <f>SUM(N6:N11,N13:N20,N22:N25)</f>
        <v>3843.905600893530</v>
      </c>
      <c r="J38" s="42">
        <f>SUM(O6:O11,O13:O20,O22:O25)</f>
        <v>23.505441884736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9.948399999999999</v>
      </c>
      <c r="E39" s="42">
        <f>E35-E38</f>
        <v>7.949460039170</v>
      </c>
      <c r="F39" s="42">
        <f>F35-F38</f>
        <v>0.0092583362401</v>
      </c>
      <c r="G39" s="42">
        <f>SUM(D2:D4)-G38</f>
        <v>10.9516</v>
      </c>
      <c r="H39" s="42">
        <f>E32-H38</f>
        <v>4.848050770296</v>
      </c>
      <c r="I39" s="42">
        <f>F32-I38</f>
        <v>7.0798656285</v>
      </c>
      <c r="J39" s="42">
        <f>G32-J38</f>
        <v>0.0232054811175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63"/>
      <c r="O41" s="63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63"/>
      <c r="O42" s="63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63"/>
      <c r="O43" s="63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63"/>
      <c r="O44" s="63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63"/>
      <c r="O45" s="63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63"/>
      <c r="O46" s="63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63"/>
      <c r="O47" s="63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63"/>
      <c r="O48" s="63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63"/>
      <c r="O49" s="63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63"/>
      <c r="O50" s="63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63"/>
      <c r="O51" s="63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10" priority="1" operator="greaterThan" stopIfTrue="1">
      <formula>1</formula>
    </cfRule>
  </conditionalFormatting>
  <conditionalFormatting sqref="D39:J39">
    <cfRule type="cellIs" dxfId="1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1" customWidth="1"/>
    <col min="2" max="15" width="8.8125" style="111" customWidth="1"/>
    <col min="16" max="16" width="4.8125" style="111" customWidth="1"/>
    <col min="17" max="27" width="8.8125" style="111" customWidth="1"/>
    <col min="28" max="28" hidden="1" width="8.8" style="111" customWidth="1"/>
    <col min="29" max="29" width="8.8125" style="111" customWidth="1"/>
    <col min="30" max="30" width="4.8125" style="111" customWidth="1"/>
    <col min="31" max="40" width="8.8125" style="111" customWidth="1"/>
    <col min="41" max="16384" width="8.8125" style="111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58</v>
      </c>
    </row>
    <row r="2" ht="13.75" customHeight="1">
      <c r="A2" t="s" s="39">
        <v>98</v>
      </c>
      <c r="B2" t="s" s="40">
        <v>378</v>
      </c>
      <c r="C2" s="41">
        <f>VLOOKUP($AN$1,'DST'!C1:D66,2,FALSE)</f>
        <v>12</v>
      </c>
      <c r="D2" s="42">
        <f>D$32*Q2</f>
        <v>608.33718</v>
      </c>
      <c r="E2" s="42">
        <f>D2*R2</f>
        <v>397.155475444109</v>
      </c>
      <c r="F2" s="42">
        <f>E2*S2</f>
        <v>4420.340441692930</v>
      </c>
      <c r="G2" s="42">
        <f>D2*T2</f>
        <v>26.76683592</v>
      </c>
      <c r="H2" s="42">
        <f>E2*U2</f>
        <v>7.45308536372806</v>
      </c>
      <c r="I2" s="42">
        <f>D$35*W2</f>
        <v>60.3018696</v>
      </c>
      <c r="J2" s="42">
        <f>I2*V2</f>
        <v>279.359188625807</v>
      </c>
      <c r="K2" s="42">
        <f>I2*X2</f>
        <v>3.0753953496</v>
      </c>
      <c r="L2" s="43"/>
      <c r="M2" s="43"/>
      <c r="N2" s="43"/>
      <c r="O2" s="43"/>
      <c r="P2" s="44"/>
      <c r="Q2" s="45">
        <f>(AE2/SUM(AE$2:AE$25))</f>
        <v>0.99</v>
      </c>
      <c r="R2" s="46">
        <v>0.652854187613699</v>
      </c>
      <c r="S2" s="47">
        <v>11.13</v>
      </c>
      <c r="T2" s="46">
        <v>0.044</v>
      </c>
      <c r="U2" s="46">
        <v>0.0187661654554651</v>
      </c>
      <c r="V2" s="47">
        <v>4.63267872918168</v>
      </c>
      <c r="W2" s="45">
        <f>(AF2/SUM(AF$2:AF$20))*0.98</f>
        <v>0.1372</v>
      </c>
      <c r="X2" s="46">
        <v>0.051</v>
      </c>
      <c r="Y2" s="48"/>
      <c r="Z2" s="49"/>
      <c r="AA2" s="48"/>
      <c r="AB2" s="48"/>
      <c r="AC2" s="48"/>
      <c r="AD2" s="44"/>
      <c r="AE2" s="46">
        <v>0.99</v>
      </c>
      <c r="AF2" s="46">
        <v>0.14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427</v>
      </c>
      <c r="B3" t="s" s="40">
        <v>378</v>
      </c>
      <c r="C3" s="41">
        <f>VLOOKUP($AN$1,'DST'!C1:D66,2,FALSE)</f>
        <v>12</v>
      </c>
      <c r="D3" s="42">
        <f>D$32*Q3</f>
        <v>6.14482</v>
      </c>
      <c r="E3" s="42">
        <f>D3*R3</f>
        <v>4.12654448737411</v>
      </c>
      <c r="F3" s="42">
        <f>E3*S3</f>
        <v>44.1065355169882</v>
      </c>
      <c r="G3" s="42">
        <f>D3*T3</f>
        <v>0.25808244</v>
      </c>
      <c r="H3" s="42">
        <f>E3*U3</f>
        <v>0.120257158012268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0.01</v>
      </c>
      <c r="R3" s="46">
        <v>0.67154847292095</v>
      </c>
      <c r="S3" s="47">
        <v>10.6884914610614</v>
      </c>
      <c r="T3" s="46">
        <v>0.042</v>
      </c>
      <c r="U3" s="46">
        <v>0.0291423389182441</v>
      </c>
      <c r="V3" s="47">
        <v>3.42592592592593</v>
      </c>
      <c r="W3" s="45">
        <f>(AF3/SUM(AF$2:AF$20))*0.98</f>
        <v>0</v>
      </c>
      <c r="X3" s="46">
        <v>0.0185185185185185</v>
      </c>
      <c r="Y3" s="48"/>
      <c r="Z3" s="49"/>
      <c r="AA3" s="48"/>
      <c r="AB3" s="48"/>
      <c r="AC3" s="48"/>
      <c r="AD3" s="44"/>
      <c r="AE3" s="46">
        <v>0.01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12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61</v>
      </c>
      <c r="B6" t="s" s="40">
        <v>380</v>
      </c>
      <c r="C6" s="41">
        <f>VLOOKUP($AN$1,'DST'!C1:D66,2,FALSE)</f>
        <v>12</v>
      </c>
      <c r="D6" s="43"/>
      <c r="E6" s="43"/>
      <c r="F6" s="43"/>
      <c r="G6" s="43"/>
      <c r="H6" s="43"/>
      <c r="I6" s="42">
        <f>D$35*W6</f>
        <v>232.5929256</v>
      </c>
      <c r="J6" s="42">
        <f>I6*V6</f>
        <v>976.89028752</v>
      </c>
      <c r="K6" s="42">
        <f>I6*X6</f>
        <v>8.48555960845326</v>
      </c>
      <c r="L6" s="42">
        <f>((D$2+D$3+D$4)*AA6)</f>
        <v>42.1534652</v>
      </c>
      <c r="M6" s="42">
        <f>L6*Y6</f>
        <v>32.879702856</v>
      </c>
      <c r="N6" s="42">
        <f>M6*Z6</f>
        <v>252.516117934080</v>
      </c>
      <c r="O6" s="42">
        <f>M6*AH6</f>
        <v>0.939791271084259</v>
      </c>
      <c r="P6" s="44"/>
      <c r="Q6" s="50"/>
      <c r="R6" s="50"/>
      <c r="S6" s="43"/>
      <c r="T6" s="50"/>
      <c r="U6" s="50"/>
      <c r="V6" s="47">
        <v>4.2</v>
      </c>
      <c r="W6" s="45">
        <f>(AF6/SUM(AF$2:AF$20))*0.98</f>
        <v>0.5292</v>
      </c>
      <c r="X6" s="46">
        <v>0.0364824492686688</v>
      </c>
      <c r="Y6" s="46">
        <v>0.78</v>
      </c>
      <c r="Z6" s="47">
        <v>7.68</v>
      </c>
      <c r="AA6" s="45">
        <f>(AG6/SUM(AG$6:AG$25))*0.98</f>
        <v>0.06859999999999999</v>
      </c>
      <c r="AB6" s="45">
        <v>0.12200353183822</v>
      </c>
      <c r="AC6" s="45">
        <f>(AH6/SUM(AH$6:AH$25))*0.98</f>
        <v>0.0362221915013877</v>
      </c>
      <c r="AD6" s="44"/>
      <c r="AE6" s="50"/>
      <c r="AF6" s="46">
        <v>0.54</v>
      </c>
      <c r="AG6" s="57">
        <v>0.07000000000000001</v>
      </c>
      <c r="AH6" s="57">
        <v>0.0285827178913438</v>
      </c>
      <c r="AI6" s="51"/>
      <c r="AJ6" s="18"/>
      <c r="AK6" s="18"/>
      <c r="AL6" s="18"/>
      <c r="AM6" s="18"/>
      <c r="AN6" s="52"/>
    </row>
    <row r="7" ht="13.75" customHeight="1">
      <c r="A7" t="s" s="39">
        <v>270</v>
      </c>
      <c r="B7" t="s" s="40">
        <v>380</v>
      </c>
      <c r="C7" s="41">
        <f>VLOOKUP($AN$1,'DST'!C1:D66,2,FALSE)</f>
        <v>12</v>
      </c>
      <c r="D7" s="43"/>
      <c r="E7" s="43"/>
      <c r="F7" s="43"/>
      <c r="G7" s="43"/>
      <c r="H7" s="43"/>
      <c r="I7" s="42">
        <f>D$35*W7</f>
        <v>93.46789788</v>
      </c>
      <c r="J7" s="42">
        <f>I7*V7</f>
        <v>382.2837023292</v>
      </c>
      <c r="K7" s="42">
        <f>I7*X7</f>
        <v>3.177908527920</v>
      </c>
      <c r="L7" s="42">
        <f>((D$2+D$3+D$4)*AA7)</f>
        <v>6.0219236</v>
      </c>
      <c r="M7" s="42">
        <f>L7*Y7</f>
        <v>4.2334122908</v>
      </c>
      <c r="N7" s="42">
        <f>M7*Z7</f>
        <v>30.4953380683518</v>
      </c>
      <c r="O7" s="42">
        <f>M7*AH7</f>
        <v>0.1312357810148</v>
      </c>
      <c r="P7" s="44"/>
      <c r="Q7" s="50"/>
      <c r="R7" s="50"/>
      <c r="S7" s="43"/>
      <c r="T7" s="50"/>
      <c r="U7" s="50"/>
      <c r="V7" s="47">
        <v>4.09</v>
      </c>
      <c r="W7" s="45">
        <f>(AF7/SUM(AF$2:AF$20))*0.98</f>
        <v>0.21266</v>
      </c>
      <c r="X7" s="46">
        <v>0.034</v>
      </c>
      <c r="Y7" s="46">
        <v>0.703</v>
      </c>
      <c r="Z7" s="47">
        <v>7.20348881081672</v>
      </c>
      <c r="AA7" s="45">
        <f>(AG7/SUM(AG$6:AG$25))*0.98</f>
        <v>0.0098</v>
      </c>
      <c r="AB7" s="45">
        <v>0.0697077074942431</v>
      </c>
      <c r="AC7" s="45">
        <f>(AH7/SUM(AH$6:AH$25))*0.98</f>
        <v>0.0392855550270495</v>
      </c>
      <c r="AD7" s="44"/>
      <c r="AE7" s="50"/>
      <c r="AF7" s="46">
        <v>0.217</v>
      </c>
      <c r="AG7" s="57">
        <v>0.01</v>
      </c>
      <c r="AH7" s="57">
        <v>0.031</v>
      </c>
      <c r="AI7" s="51"/>
      <c r="AJ7" s="18"/>
      <c r="AK7" s="18"/>
      <c r="AL7" s="18"/>
      <c r="AM7" s="18"/>
      <c r="AN7" s="52"/>
    </row>
    <row r="8" ht="13.75" customHeight="1">
      <c r="A8" t="s" s="39">
        <v>304</v>
      </c>
      <c r="B8" t="s" s="40">
        <v>380</v>
      </c>
      <c r="C8" s="41">
        <f>VLOOKUP($AN$1,'DST'!C1:D66,2,FALSE)</f>
        <v>12</v>
      </c>
      <c r="D8" s="43"/>
      <c r="E8" s="43"/>
      <c r="F8" s="43"/>
      <c r="G8" s="43"/>
      <c r="H8" s="43"/>
      <c r="I8" s="42">
        <f>D$35*W8</f>
        <v>31.44311772</v>
      </c>
      <c r="J8" s="42">
        <f>I8*V8</f>
        <v>130.047676635813</v>
      </c>
      <c r="K8" s="42">
        <f>I8*X8</f>
        <v>1.006179767040</v>
      </c>
      <c r="L8" s="42">
        <f>((D$2+D$3+D$4)*AA8)</f>
        <v>6.0219236</v>
      </c>
      <c r="M8" s="42">
        <f>L8*Y8</f>
        <v>4.6007496304</v>
      </c>
      <c r="N8" s="42">
        <f>M8*Z8</f>
        <v>32.7514156489438</v>
      </c>
      <c r="O8" s="42">
        <f>M8*AH8</f>
        <v>0.137511763599834</v>
      </c>
      <c r="P8" s="44"/>
      <c r="Q8" s="50"/>
      <c r="R8" s="50"/>
      <c r="S8" s="43"/>
      <c r="T8" s="50"/>
      <c r="U8" s="50"/>
      <c r="V8" s="47">
        <v>4.1359663438557</v>
      </c>
      <c r="W8" s="45">
        <f>(AF8/SUM(AF$2:AF$20))*0.98</f>
        <v>0.07154000000000001</v>
      </c>
      <c r="X8" s="46">
        <v>0.032</v>
      </c>
      <c r="Y8" s="46">
        <v>0.764</v>
      </c>
      <c r="Z8" s="47">
        <v>7.11871287942619</v>
      </c>
      <c r="AA8" s="45">
        <f>(AG8/SUM(AG$6:AG$25))*0.98</f>
        <v>0.0098</v>
      </c>
      <c r="AB8" s="45">
        <v>0.0230444015131631</v>
      </c>
      <c r="AC8" s="45">
        <f>(AH8/SUM(AH$6:AH$25))*0.98</f>
        <v>0.0378775998285994</v>
      </c>
      <c r="AD8" s="44"/>
      <c r="AE8" s="50"/>
      <c r="AF8" s="46">
        <v>0.073</v>
      </c>
      <c r="AG8" s="57">
        <v>0.01</v>
      </c>
      <c r="AH8" s="57">
        <v>0.0298889908486236</v>
      </c>
      <c r="AI8" s="51"/>
      <c r="AJ8" s="18"/>
      <c r="AK8" s="18"/>
      <c r="AL8" s="18"/>
      <c r="AM8" s="18"/>
      <c r="AN8" s="52"/>
    </row>
    <row r="9" ht="13.75" customHeight="1">
      <c r="A9" t="s" s="39">
        <v>428</v>
      </c>
      <c r="B9" t="s" s="40">
        <v>380</v>
      </c>
      <c r="C9" s="41">
        <f>VLOOKUP($AN$1,'DST'!C1:D66,2,FALSE)</f>
        <v>12</v>
      </c>
      <c r="D9" s="43"/>
      <c r="E9" s="43"/>
      <c r="F9" s="43"/>
      <c r="G9" s="43"/>
      <c r="H9" s="43"/>
      <c r="I9" s="42">
        <f>D$35*W9</f>
        <v>8.6145528</v>
      </c>
      <c r="J9" s="42">
        <f>I9*V9</f>
        <v>34.716647784</v>
      </c>
      <c r="K9" s="42">
        <f>I9*X9</f>
        <v>0.2670511368</v>
      </c>
      <c r="L9" s="42">
        <f>((D$2+D$3+D$4)*AA9)</f>
        <v>11.44165484</v>
      </c>
      <c r="M9" s="42">
        <f>L9*Y9</f>
        <v>8.466824581599999</v>
      </c>
      <c r="N9" s="42">
        <f>M9*Z9</f>
        <v>59.860449791912</v>
      </c>
      <c r="O9" s="42">
        <f>M9*AH9</f>
        <v>0.254004737448</v>
      </c>
      <c r="P9" s="44"/>
      <c r="Q9" s="50"/>
      <c r="R9" s="50"/>
      <c r="S9" s="43"/>
      <c r="T9" s="50"/>
      <c r="U9" s="50"/>
      <c r="V9" s="47">
        <v>4.03</v>
      </c>
      <c r="W9" s="45">
        <f>(AF9/SUM(AF$2:AF$20))*0.98</f>
        <v>0.0196</v>
      </c>
      <c r="X9" s="46">
        <v>0.031</v>
      </c>
      <c r="Y9" s="46">
        <v>0.74</v>
      </c>
      <c r="Z9" s="47">
        <v>7.07</v>
      </c>
      <c r="AA9" s="45">
        <f>(AG9/SUM(AG$6:AG$25))*0.98</f>
        <v>0.01862</v>
      </c>
      <c r="AB9" s="45">
        <v>0.0184777342362697</v>
      </c>
      <c r="AC9" s="45">
        <f>(AH9/SUM(AH$6:AH$25))*0.98</f>
        <v>0.038018279058435</v>
      </c>
      <c r="AD9" s="44"/>
      <c r="AE9" s="50"/>
      <c r="AF9" s="46">
        <v>0.02</v>
      </c>
      <c r="AG9" s="57">
        <v>0.019</v>
      </c>
      <c r="AH9" s="57">
        <v>0.03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12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0.00069745705418589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12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53"/>
      <c r="B12" s="18"/>
      <c r="C12" s="1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18"/>
      <c r="Q12" s="55"/>
      <c r="R12" s="56"/>
      <c r="S12" s="56"/>
      <c r="T12" s="56"/>
      <c r="U12" s="56"/>
      <c r="V12" s="56"/>
      <c r="W12" s="58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160</v>
      </c>
      <c r="B13" t="s" s="40">
        <v>381</v>
      </c>
      <c r="C13" s="41">
        <f>VLOOKUP($AN$1,'DST'!C1:D66,2,FALSE)</f>
        <v>12</v>
      </c>
      <c r="D13" s="43"/>
      <c r="E13" s="43"/>
      <c r="F13" s="43"/>
      <c r="G13" s="43"/>
      <c r="H13" s="43"/>
      <c r="I13" s="42">
        <f>D$35*W13</f>
        <v>4.3072764</v>
      </c>
      <c r="J13" s="42">
        <f>I13*V13</f>
        <v>20.158053552</v>
      </c>
      <c r="K13" s="42">
        <f>I13*X13</f>
        <v>0.0194257303099081</v>
      </c>
      <c r="L13" s="42">
        <f>((D$2+D$3+D$4)*AA13)</f>
        <v>132.4823192</v>
      </c>
      <c r="M13" s="42">
        <f>L13*Y13</f>
        <v>86.2459897992</v>
      </c>
      <c r="N13" s="42">
        <f>M13*Z13</f>
        <v>1066.8628938161</v>
      </c>
      <c r="O13" s="42">
        <f>M13*AH13</f>
        <v>5.605989336948</v>
      </c>
      <c r="P13" s="44"/>
      <c r="Q13" s="50"/>
      <c r="R13" s="50"/>
      <c r="S13" s="43"/>
      <c r="T13" s="50"/>
      <c r="U13" s="50"/>
      <c r="V13" s="47">
        <v>4.68</v>
      </c>
      <c r="W13" s="45">
        <f>(AF13/SUM(AF$2:AF$20))*0.98</f>
        <v>0.0098</v>
      </c>
      <c r="X13" s="46">
        <v>0.00450997997479524</v>
      </c>
      <c r="Y13" s="46">
        <v>0.651</v>
      </c>
      <c r="Z13" s="47">
        <v>12.37</v>
      </c>
      <c r="AA13" s="45">
        <f>(AG13/SUM(AG$6:AG$25))*0.98</f>
        <v>0.2156</v>
      </c>
      <c r="AB13" s="45">
        <v>0.169505618786686</v>
      </c>
      <c r="AC13" s="45">
        <f>(AH13/SUM(AH$6:AH$25))*0.98</f>
        <v>0.0823729379599424</v>
      </c>
      <c r="AD13" s="44"/>
      <c r="AE13" s="50"/>
      <c r="AF13" s="46">
        <v>0.01</v>
      </c>
      <c r="AG13" s="57">
        <v>0.22</v>
      </c>
      <c r="AH13" s="57">
        <v>0.065</v>
      </c>
      <c r="AI13" s="51"/>
      <c r="AJ13" s="18"/>
      <c r="AK13" s="18"/>
      <c r="AL13" s="18"/>
      <c r="AM13" s="18"/>
      <c r="AN13" s="52"/>
    </row>
    <row r="14" ht="13.75" customHeight="1">
      <c r="A14" t="s" s="39">
        <v>184</v>
      </c>
      <c r="B14" t="s" s="40">
        <v>381</v>
      </c>
      <c r="C14" s="41">
        <f>VLOOKUP($AN$1,'DST'!C1:D66,2,FALSE)</f>
        <v>12</v>
      </c>
      <c r="D14" s="43"/>
      <c r="E14" s="43"/>
      <c r="F14" s="43"/>
      <c r="G14" s="43"/>
      <c r="H14" s="43"/>
      <c r="I14" s="42">
        <f>D$35*W14</f>
        <v>0</v>
      </c>
      <c r="J14" s="42">
        <f>I14*V14</f>
        <v>0</v>
      </c>
      <c r="K14" s="42">
        <f>I14*X14</f>
        <v>0</v>
      </c>
      <c r="L14" s="42">
        <f>((D$2+D$3+D$4)*AA14)</f>
        <v>125.25601088</v>
      </c>
      <c r="M14" s="42">
        <f>L14*Y14</f>
        <v>78.28500680000001</v>
      </c>
      <c r="N14" s="42">
        <f>M14*Z14</f>
        <v>1025.53358908</v>
      </c>
      <c r="O14" s="42">
        <f>M14*AH14</f>
        <v>6.5759405712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</v>
      </c>
      <c r="X14" s="46">
        <v>0</v>
      </c>
      <c r="Y14" s="46">
        <v>0.625</v>
      </c>
      <c r="Z14" s="47">
        <v>13.1</v>
      </c>
      <c r="AA14" s="45">
        <f>(AG14/SUM(AG$6:AG$25))*0.98</f>
        <v>0.20384</v>
      </c>
      <c r="AB14" s="45">
        <v>0.169505618786686</v>
      </c>
      <c r="AC14" s="45">
        <f>(AH14/SUM(AH$6:AH$25))*0.98</f>
        <v>0.106451181363618</v>
      </c>
      <c r="AD14" s="44"/>
      <c r="AE14" s="50"/>
      <c r="AF14" s="46">
        <v>0</v>
      </c>
      <c r="AG14" s="57">
        <v>0.208</v>
      </c>
      <c r="AH14" s="57">
        <v>0.08400000000000001</v>
      </c>
      <c r="AI14" s="51"/>
      <c r="AJ14" s="18"/>
      <c r="AK14" s="18"/>
      <c r="AL14" s="18"/>
      <c r="AM14" s="18"/>
      <c r="AN14" s="52"/>
    </row>
    <row r="15" ht="13.75" customHeight="1">
      <c r="A15" t="s" s="39">
        <v>261</v>
      </c>
      <c r="B15" t="s" s="40">
        <v>381</v>
      </c>
      <c r="C15" s="41">
        <f>VLOOKUP($AN$1,'DST'!C1:D66,2,FALSE)</f>
        <v>12</v>
      </c>
      <c r="D15" s="43"/>
      <c r="E15" s="43"/>
      <c r="F15" s="43"/>
      <c r="G15" s="43"/>
      <c r="H15" s="43"/>
      <c r="I15" s="42">
        <f>D$35*W15</f>
        <v>0</v>
      </c>
      <c r="J15" s="42">
        <f>I15*V15</f>
        <v>0</v>
      </c>
      <c r="K15" s="42">
        <f>I15*X15</f>
        <v>0</v>
      </c>
      <c r="L15" s="42">
        <f>((D$2+D$3+D$4)*AA15)</f>
        <v>91.53323872</v>
      </c>
      <c r="M15" s="42">
        <f>L15*Y15</f>
        <v>53.0892784576</v>
      </c>
      <c r="N15" s="42">
        <f>M15*Z15</f>
        <v>743.2498984064</v>
      </c>
      <c r="O15" s="42">
        <f>M15*AH15</f>
        <v>5.2558385673024</v>
      </c>
      <c r="P15" s="44"/>
      <c r="Q15" s="50"/>
      <c r="R15" s="50"/>
      <c r="S15" s="43"/>
      <c r="T15" s="50"/>
      <c r="U15" s="50"/>
      <c r="V15" s="47">
        <v>5.02</v>
      </c>
      <c r="W15" s="45">
        <f>(AF15/SUM(AF$2:AF$20))*0.98</f>
        <v>0</v>
      </c>
      <c r="X15" s="46">
        <v>0</v>
      </c>
      <c r="Y15" s="46">
        <v>0.58</v>
      </c>
      <c r="Z15" s="47">
        <v>14</v>
      </c>
      <c r="AA15" s="45">
        <f>(AG15/SUM(AG$6:AG$25))*0.98</f>
        <v>0.14896</v>
      </c>
      <c r="AB15" s="45">
        <v>0.150732938741399</v>
      </c>
      <c r="AC15" s="45">
        <f>(AH15/SUM(AH$6:AH$25))*0.98</f>
        <v>0.125460320892835</v>
      </c>
      <c r="AD15" s="44"/>
      <c r="AE15" s="50"/>
      <c r="AF15" s="46">
        <v>0</v>
      </c>
      <c r="AG15" s="57">
        <v>0.152</v>
      </c>
      <c r="AH15" s="57">
        <v>0.099</v>
      </c>
      <c r="AI15" s="51"/>
      <c r="AJ15" s="18"/>
      <c r="AK15" s="18"/>
      <c r="AL15" s="18"/>
      <c r="AM15" s="18"/>
      <c r="AN15" s="52"/>
    </row>
    <row r="16" ht="13.75" customHeight="1">
      <c r="A16" t="s" s="39">
        <v>429</v>
      </c>
      <c r="B16" t="s" s="40">
        <v>381</v>
      </c>
      <c r="C16" s="41">
        <f>VLOOKUP($AN$1,'DST'!C1:D66,2,FALSE)</f>
        <v>12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16.86138608</v>
      </c>
      <c r="M16" s="42">
        <f>L16*Y16</f>
        <v>11.5500494648</v>
      </c>
      <c r="N16" s="42">
        <f>M16*Z16</f>
        <v>116.539999099832</v>
      </c>
      <c r="O16" s="42">
        <f>M16*AH16</f>
        <v>0.7738533141416</v>
      </c>
      <c r="P16" s="44"/>
      <c r="Q16" s="50"/>
      <c r="R16" s="50"/>
      <c r="S16" s="43"/>
      <c r="T16" s="50"/>
      <c r="U16" s="50"/>
      <c r="V16" s="47">
        <v>5.02</v>
      </c>
      <c r="W16" s="45">
        <f>(AF16/SUM(AF$2:AF$20))*0.98</f>
        <v>0</v>
      </c>
      <c r="X16" s="46">
        <v>0</v>
      </c>
      <c r="Y16" s="46">
        <v>0.6850000000000001</v>
      </c>
      <c r="Z16" s="47">
        <v>10.09</v>
      </c>
      <c r="AA16" s="45">
        <f>(AG16/SUM(AG$6:AG$25))*0.98</f>
        <v>0.02744</v>
      </c>
      <c r="AB16" s="45">
        <v>0.0411380751222837</v>
      </c>
      <c r="AC16" s="45">
        <f>(AH16/SUM(AH$6:AH$25))*0.98</f>
        <v>0.0849074898971714</v>
      </c>
      <c r="AD16" s="44"/>
      <c r="AE16" s="50"/>
      <c r="AF16" s="46">
        <v>0</v>
      </c>
      <c r="AG16" s="57">
        <v>0.028</v>
      </c>
      <c r="AH16" s="57">
        <v>0.067</v>
      </c>
      <c r="AI16" s="51"/>
      <c r="AJ16" s="18"/>
      <c r="AK16" s="18"/>
      <c r="AL16" s="18"/>
      <c r="AM16" s="18"/>
      <c r="AN16" s="52"/>
    </row>
    <row r="17" ht="13.75" customHeight="1">
      <c r="A17" t="s" s="39">
        <v>430</v>
      </c>
      <c r="B17" t="s" s="40">
        <v>381</v>
      </c>
      <c r="C17" s="41">
        <f>VLOOKUP($AN$1,'DST'!C1:D66,2,FALSE)</f>
        <v>12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12.0438472</v>
      </c>
      <c r="M17" s="42">
        <f>L17*Y17</f>
        <v>6.864992904</v>
      </c>
      <c r="N17" s="42">
        <f>M17*Z17</f>
        <v>73.043524498560</v>
      </c>
      <c r="O17" s="42">
        <f>M17*AH17</f>
        <v>0.452444982299274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0.57</v>
      </c>
      <c r="Z17" s="47">
        <v>10.64</v>
      </c>
      <c r="AA17" s="45">
        <f>(AG17/SUM(AG$6:AG$25))*0.98</f>
        <v>0.0196</v>
      </c>
      <c r="AB17" s="45">
        <v>0.03459941208836</v>
      </c>
      <c r="AC17" s="45">
        <f>(AH17/SUM(AH$6:AH$25))*0.98</f>
        <v>0.0835212302774556</v>
      </c>
      <c r="AD17" s="44"/>
      <c r="AE17" s="50"/>
      <c r="AF17" s="46">
        <v>0</v>
      </c>
      <c r="AG17" s="57">
        <v>0.02</v>
      </c>
      <c r="AH17" s="57">
        <v>0.06590611070197171</v>
      </c>
      <c r="AI17" s="51"/>
      <c r="AJ17" s="18"/>
      <c r="AK17" s="18"/>
      <c r="AL17" s="18"/>
      <c r="AM17" s="18"/>
      <c r="AN17" s="52"/>
    </row>
    <row r="18" ht="13.75" customHeight="1">
      <c r="A18" t="s" s="39">
        <v>431</v>
      </c>
      <c r="B18" t="s" s="40">
        <v>381</v>
      </c>
      <c r="C18" s="41">
        <f>VLOOKUP($AN$1,'DST'!C1:D66,2,FALSE)</f>
        <v>12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6.0219236</v>
      </c>
      <c r="M18" s="42">
        <f>L18*Y18</f>
        <v>3.9624257288</v>
      </c>
      <c r="N18" s="42">
        <f>M18*Z18</f>
        <v>37.9218263639464</v>
      </c>
      <c r="O18" s="42">
        <f>M18*AH18</f>
        <v>0.243173869512052</v>
      </c>
      <c r="P18" s="44"/>
      <c r="Q18" s="50"/>
      <c r="R18" s="50"/>
      <c r="S18" s="43"/>
      <c r="T18" s="50"/>
      <c r="U18" s="50"/>
      <c r="V18" s="47">
        <v>5.76</v>
      </c>
      <c r="W18" s="45">
        <f>(AF18/SUM(AF$2:AF$20))*0.98</f>
        <v>0</v>
      </c>
      <c r="X18" s="46">
        <v>0.00515463917525773</v>
      </c>
      <c r="Y18" s="46">
        <v>0.658</v>
      </c>
      <c r="Z18" s="47">
        <v>9.57035638253612</v>
      </c>
      <c r="AA18" s="45">
        <f>(AG18/SUM(AG$6:AG$25))*0.98</f>
        <v>0.0098</v>
      </c>
      <c r="AB18" s="45">
        <v>0.00410156194037263</v>
      </c>
      <c r="AC18" s="45">
        <f>(AH18/SUM(AH$6:AH$25))*0.98</f>
        <v>0.0777726630401597</v>
      </c>
      <c r="AD18" s="44"/>
      <c r="AE18" s="50"/>
      <c r="AF18" s="46">
        <v>0</v>
      </c>
      <c r="AG18" s="57">
        <v>0.01</v>
      </c>
      <c r="AH18" s="57">
        <v>0.0613699501657779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12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0.00691832400523101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12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0.00691832400523101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5"/>
      <c r="AC21" s="55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57</v>
      </c>
      <c r="B22" t="s" s="40">
        <v>385</v>
      </c>
      <c r="C22" s="41">
        <f>VLOOKUP($AN$1,'DST'!C1:D66,2,FALSE)</f>
        <v>12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125.25601088</v>
      </c>
      <c r="M22" s="42">
        <f>L22*Y22</f>
        <v>91.68739996415999</v>
      </c>
      <c r="N22" s="42">
        <f>M22*Z22</f>
        <v>851.117674200509</v>
      </c>
      <c r="O22" s="42">
        <f>M22*AH22</f>
        <v>5.19697002165659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0.732</v>
      </c>
      <c r="Z22" s="47">
        <v>9.282820480602631</v>
      </c>
      <c r="AA22" s="45">
        <f>(AG22/SUM(AG$6:AG$25))*0.98</f>
        <v>0.20384</v>
      </c>
      <c r="AB22" s="45">
        <v>0.0619468924075873</v>
      </c>
      <c r="AC22" s="45">
        <f>(AH22/SUM(AH$6:AH$25))*0.98</f>
        <v>0.0718309737284489</v>
      </c>
      <c r="AD22" s="44"/>
      <c r="AE22" s="50"/>
      <c r="AF22" s="50"/>
      <c r="AG22" s="57">
        <v>0.208</v>
      </c>
      <c r="AH22" s="57">
        <v>0.0566813981385452</v>
      </c>
      <c r="AI22" s="51"/>
      <c r="AJ22" s="18"/>
      <c r="AK22" s="18"/>
      <c r="AL22" s="18"/>
      <c r="AM22" s="18"/>
      <c r="AN22" s="52"/>
    </row>
    <row r="23" ht="13.75" customHeight="1">
      <c r="A23" t="s" s="39">
        <v>432</v>
      </c>
      <c r="B23" t="s" s="40">
        <v>385</v>
      </c>
      <c r="C23" s="41">
        <f>VLOOKUP($AN$1,'DST'!C1:D66,2,FALSE)</f>
        <v>12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18.0657708</v>
      </c>
      <c r="M23" s="42">
        <f>L23*Y23</f>
        <v>11.9776060404</v>
      </c>
      <c r="N23" s="42">
        <f>M23*Z23</f>
        <v>112.972813358242</v>
      </c>
      <c r="O23" s="42">
        <f>M23*AH23</f>
        <v>0.958208483232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0.663</v>
      </c>
      <c r="Z23" s="47">
        <v>9.43200277060282</v>
      </c>
      <c r="AA23" s="45">
        <f>(AG23/SUM(AG$6:AG$25))*0.98</f>
        <v>0.0294</v>
      </c>
      <c r="AB23" s="45">
        <v>0.0426323844008879</v>
      </c>
      <c r="AC23" s="45">
        <f>(AH23/SUM(AH$6:AH$25))*0.98</f>
        <v>0.10138207748916</v>
      </c>
      <c r="AD23" s="44"/>
      <c r="AE23" s="50"/>
      <c r="AF23" s="50"/>
      <c r="AG23" s="57">
        <v>0.03</v>
      </c>
      <c r="AH23" s="57">
        <v>0.08</v>
      </c>
      <c r="AI23" s="51"/>
      <c r="AJ23" s="18"/>
      <c r="AK23" s="18"/>
      <c r="AL23" s="18"/>
      <c r="AM23" s="18"/>
      <c r="AN23" s="52"/>
    </row>
    <row r="24" ht="13.75" customHeight="1">
      <c r="A24" t="s" s="39">
        <v>433</v>
      </c>
      <c r="B24" t="s" s="40">
        <v>385</v>
      </c>
      <c r="C24" s="41">
        <f>VLOOKUP($AN$1,'DST'!C1:D66,2,FALSE)</f>
        <v>12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9.0328854</v>
      </c>
      <c r="M24" s="42">
        <f>L24*Y24</f>
        <v>6.142362072</v>
      </c>
      <c r="N24" s="42">
        <f>M24*Z24</f>
        <v>60.1451188412388</v>
      </c>
      <c r="O24" s="42">
        <f>M24*AH24</f>
        <v>0.459958855662802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0.68</v>
      </c>
      <c r="Z24" s="47">
        <v>9.79185501216393</v>
      </c>
      <c r="AA24" s="45">
        <f>(AG24/SUM(AG$6:AG$25))*0.98</f>
        <v>0.0147</v>
      </c>
      <c r="AB24" s="45">
        <v>0.039883448794435</v>
      </c>
      <c r="AC24" s="45">
        <f>(AH24/SUM(AH$6:AH$25))*0.98</f>
        <v>0.0948974999357371</v>
      </c>
      <c r="AD24" s="44"/>
      <c r="AE24" s="50"/>
      <c r="AF24" s="50"/>
      <c r="AG24" s="57">
        <v>0.015</v>
      </c>
      <c r="AH24" s="57">
        <v>0.0748830580599486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12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0.0310014308781067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0.992814862093348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1054</v>
      </c>
      <c r="E29" s="81">
        <v>0.583</v>
      </c>
      <c r="F29" s="82">
        <f>1-E29</f>
        <v>0.417</v>
      </c>
      <c r="G29" s="83">
        <v>4.15</v>
      </c>
      <c r="H29" s="84">
        <v>0.0365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614.482</v>
      </c>
      <c r="E32" s="91">
        <f>SUM(E2:E4)</f>
        <v>401.282019931483</v>
      </c>
      <c r="F32" s="91">
        <f>SUM(F2:F4)</f>
        <v>4464.446977209920</v>
      </c>
      <c r="G32" s="91">
        <f>SUM(G2:G4)</f>
        <v>27.02491836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439.518</v>
      </c>
      <c r="E35" s="91">
        <f>D35*G29</f>
        <v>1823.9997</v>
      </c>
      <c r="F35" s="91">
        <f>D35*H29</f>
        <v>16.042407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4"/>
      <c r="R37" s="94"/>
      <c r="S37" s="95"/>
      <c r="T37" s="94"/>
      <c r="U37" s="94"/>
      <c r="V37" s="85"/>
      <c r="W37" s="96"/>
      <c r="X37" s="68"/>
      <c r="Y37" s="68"/>
      <c r="Z37" s="85"/>
      <c r="AA37" s="92"/>
      <c r="AB37" s="92"/>
      <c r="AC37" s="94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430.72764</v>
      </c>
      <c r="E38" s="42">
        <f>SUM(J2:J4,J6:J11,J13:J20)</f>
        <v>1823.455556446820</v>
      </c>
      <c r="F38" s="42">
        <f>SUM(K2:K4,K6:K11,K13:K20)</f>
        <v>16.0315201201232</v>
      </c>
      <c r="G38" s="42">
        <f>SUM(L6:L11,L13:L20,L22:L25)</f>
        <v>602.19236</v>
      </c>
      <c r="H38" s="42">
        <f>SUM(M6:M11,M13:M20,M22:M25)</f>
        <v>399.985800589760</v>
      </c>
      <c r="I38" s="42">
        <f>SUM(N6:N11,N13:N20,N22:N25)</f>
        <v>4463.010659108120</v>
      </c>
      <c r="J38" s="42">
        <f>SUM(O6:O11,O13:O20,O22:O25)</f>
        <v>26.9849215551016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8.79036</v>
      </c>
      <c r="E39" s="42">
        <f>E35-E38</f>
        <v>0.544143553180</v>
      </c>
      <c r="F39" s="42">
        <f>F35-F38</f>
        <v>0.0108868798768</v>
      </c>
      <c r="G39" s="42">
        <f>SUM(D2:D4)-G38</f>
        <v>12.28964</v>
      </c>
      <c r="H39" s="42">
        <f>E32-H38</f>
        <v>1.296219341723</v>
      </c>
      <c r="I39" s="42">
        <f>F32-I38</f>
        <v>1.4363181018</v>
      </c>
      <c r="J39" s="42">
        <f>G32-J38</f>
        <v>0.0399968048984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1"/>
      <c r="J40" s="61"/>
      <c r="K40" s="18"/>
      <c r="L40" s="18"/>
      <c r="M40" s="18"/>
      <c r="N40" s="63"/>
      <c r="O40" s="63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112"/>
      <c r="B41" s="106"/>
      <c r="C41" s="98"/>
      <c r="D41" s="106"/>
      <c r="E41" s="106"/>
      <c r="F41" s="98"/>
      <c r="G41" s="10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112"/>
      <c r="B42" s="106"/>
      <c r="C42" s="98"/>
      <c r="D42" s="106"/>
      <c r="E42" s="106"/>
      <c r="F42" s="98"/>
      <c r="G42" s="10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112"/>
      <c r="B43" s="106"/>
      <c r="C43" s="98"/>
      <c r="D43" s="106"/>
      <c r="E43" s="106"/>
      <c r="F43" s="98"/>
      <c r="G43" s="10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112"/>
      <c r="B44" s="106"/>
      <c r="C44" s="98"/>
      <c r="D44" s="106"/>
      <c r="E44" s="106"/>
      <c r="F44" s="98"/>
      <c r="G44" s="10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12" priority="1" operator="greaterThan" stopIfTrue="1">
      <formula>1</formula>
    </cfRule>
  </conditionalFormatting>
  <conditionalFormatting sqref="D39:J39">
    <cfRule type="cellIs" dxfId="1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N64"/>
  <sheetViews>
    <sheetView workbookViewId="0" showGridLines="0" defaultGridColor="1"/>
  </sheetViews>
  <sheetFormatPr defaultColWidth="8.8" defaultRowHeight="12.75" customHeight="1" outlineLevelRow="0" outlineLevelCol="0"/>
  <cols>
    <col min="1" max="1" width="22.6016" style="113" customWidth="1"/>
    <col min="2" max="15" width="8.8125" style="113" customWidth="1"/>
    <col min="16" max="16" width="4.8125" style="113" customWidth="1"/>
    <col min="17" max="27" width="8.8125" style="113" customWidth="1"/>
    <col min="28" max="28" hidden="1" width="8.8" style="113" customWidth="1"/>
    <col min="29" max="29" width="8.8125" style="113" customWidth="1"/>
    <col min="30" max="30" width="4.8125" style="113" customWidth="1"/>
    <col min="31" max="40" width="8.8125" style="113" customWidth="1"/>
    <col min="41" max="16384" width="8.8125" style="113" customWidth="1"/>
  </cols>
  <sheetData>
    <row r="1" ht="25.5" customHeight="1">
      <c r="A1" t="s" s="28">
        <v>358</v>
      </c>
      <c r="B1" t="s" s="29">
        <v>359</v>
      </c>
      <c r="C1" t="s" s="29">
        <v>3</v>
      </c>
      <c r="D1" t="s" s="30">
        <v>4</v>
      </c>
      <c r="E1" t="s" s="30">
        <v>5</v>
      </c>
      <c r="F1" t="s" s="30">
        <v>6</v>
      </c>
      <c r="G1" t="s" s="30">
        <v>7</v>
      </c>
      <c r="H1" t="s" s="30">
        <v>8</v>
      </c>
      <c r="I1" t="s" s="30">
        <v>9</v>
      </c>
      <c r="J1" t="s" s="30">
        <v>10</v>
      </c>
      <c r="K1" t="s" s="30">
        <v>11</v>
      </c>
      <c r="L1" t="s" s="30">
        <v>360</v>
      </c>
      <c r="M1" t="s" s="30">
        <v>15</v>
      </c>
      <c r="N1" t="s" s="30">
        <v>16</v>
      </c>
      <c r="O1" t="s" s="30">
        <v>17</v>
      </c>
      <c r="P1" s="31"/>
      <c r="Q1" t="s" s="32">
        <v>361</v>
      </c>
      <c r="R1" t="s" s="33">
        <v>362</v>
      </c>
      <c r="S1" t="s" s="33">
        <v>363</v>
      </c>
      <c r="T1" t="s" s="33">
        <v>364</v>
      </c>
      <c r="U1" t="s" s="33">
        <v>365</v>
      </c>
      <c r="V1" t="s" s="33">
        <v>366</v>
      </c>
      <c r="W1" t="s" s="32">
        <v>367</v>
      </c>
      <c r="X1" t="s" s="33">
        <v>368</v>
      </c>
      <c r="Y1" t="s" s="34">
        <v>369</v>
      </c>
      <c r="Z1" t="s" s="33">
        <v>370</v>
      </c>
      <c r="AA1" t="s" s="32">
        <v>371</v>
      </c>
      <c r="AB1" t="s" s="32">
        <v>372</v>
      </c>
      <c r="AC1" t="s" s="32">
        <v>373</v>
      </c>
      <c r="AD1" s="35"/>
      <c r="AE1" t="s" s="33">
        <v>374</v>
      </c>
      <c r="AF1" t="s" s="33">
        <v>375</v>
      </c>
      <c r="AG1" t="s" s="33">
        <v>376</v>
      </c>
      <c r="AH1" t="s" s="33">
        <v>377</v>
      </c>
      <c r="AI1" s="36"/>
      <c r="AJ1" s="37"/>
      <c r="AK1" s="37"/>
      <c r="AL1" s="37"/>
      <c r="AM1" s="37"/>
      <c r="AN1" t="s" s="38">
        <v>25</v>
      </c>
    </row>
    <row r="2" ht="13.75" customHeight="1">
      <c r="A2" t="s" s="39">
        <v>42</v>
      </c>
      <c r="B2" t="s" s="40">
        <v>378</v>
      </c>
      <c r="C2" s="41">
        <f>VLOOKUP($AN$1,'DST'!C1:D66,2,FALSE)</f>
        <v>6</v>
      </c>
      <c r="D2" s="42">
        <f>D$32*Q2</f>
        <v>636.768</v>
      </c>
      <c r="E2" s="42">
        <f>D2*R2</f>
        <v>429.181632</v>
      </c>
      <c r="F2" s="42">
        <f>E2*S2</f>
        <v>4871.2115232</v>
      </c>
      <c r="G2" s="42">
        <f>D2*T2</f>
        <v>35.659008</v>
      </c>
      <c r="H2" s="42">
        <f>E2*U2</f>
        <v>6.991873013915</v>
      </c>
      <c r="I2" s="42">
        <f>D$35*W2</f>
        <v>58.83136</v>
      </c>
      <c r="J2" s="42">
        <f>I2*V2</f>
        <v>311.806208</v>
      </c>
      <c r="K2" s="42">
        <f>I2*X2</f>
        <v>2.00026624</v>
      </c>
      <c r="L2" s="43"/>
      <c r="M2" s="43"/>
      <c r="N2" s="43"/>
      <c r="O2" s="43"/>
      <c r="P2" s="44"/>
      <c r="Q2" s="45">
        <f>(AE2/SUM(AE$2:AE$25))</f>
        <v>0.99</v>
      </c>
      <c r="R2" s="46">
        <v>0.674</v>
      </c>
      <c r="S2" s="47">
        <v>11.35</v>
      </c>
      <c r="T2" s="46">
        <v>0.056</v>
      </c>
      <c r="U2" s="46">
        <v>0.0162911748607056</v>
      </c>
      <c r="V2" s="47">
        <v>5.3</v>
      </c>
      <c r="W2" s="45">
        <f>(AF2/SUM(AF$2:AF$20))*0.98</f>
        <v>0.1372</v>
      </c>
      <c r="X2" s="46">
        <v>0.034</v>
      </c>
      <c r="Y2" s="48"/>
      <c r="Z2" s="49"/>
      <c r="AA2" s="48"/>
      <c r="AB2" s="48"/>
      <c r="AC2" s="48"/>
      <c r="AD2" s="44"/>
      <c r="AE2" s="46">
        <v>0.99</v>
      </c>
      <c r="AF2" s="46">
        <v>0.14</v>
      </c>
      <c r="AG2" s="50"/>
      <c r="AH2" s="50"/>
      <c r="AI2" s="51"/>
      <c r="AJ2" s="18"/>
      <c r="AK2" s="18"/>
      <c r="AL2" s="18"/>
      <c r="AM2" s="18"/>
      <c r="AN2" s="52"/>
    </row>
    <row r="3" ht="13.75" customHeight="1">
      <c r="A3" t="s" s="39">
        <v>434</v>
      </c>
      <c r="B3" t="s" s="40">
        <v>378</v>
      </c>
      <c r="C3" s="41">
        <f>VLOOKUP($AN$1,'DST'!C1:D66,2,FALSE)</f>
        <v>6</v>
      </c>
      <c r="D3" s="42">
        <f>D$32*Q3</f>
        <v>6.432</v>
      </c>
      <c r="E3" s="42">
        <f>D3*R3</f>
        <v>4.122912</v>
      </c>
      <c r="F3" s="42">
        <f>E3*S3</f>
        <v>43.6906406626882</v>
      </c>
      <c r="G3" s="42">
        <f>D3*T3</f>
        <v>0.336965360971459</v>
      </c>
      <c r="H3" s="42">
        <f>E3*U3</f>
        <v>0.114723577225673</v>
      </c>
      <c r="I3" s="42">
        <f>D$35*W3</f>
        <v>0</v>
      </c>
      <c r="J3" s="42">
        <f>I3*V3</f>
        <v>0</v>
      </c>
      <c r="K3" s="42">
        <f>I3*X3</f>
        <v>0</v>
      </c>
      <c r="L3" s="43"/>
      <c r="M3" s="43"/>
      <c r="N3" s="43"/>
      <c r="O3" s="43"/>
      <c r="P3" s="44"/>
      <c r="Q3" s="45">
        <f>(AE3/SUM(AE$2:AE$25))</f>
        <v>0.01</v>
      </c>
      <c r="R3" s="46">
        <v>0.641</v>
      </c>
      <c r="S3" s="47">
        <v>10.5970344898674</v>
      </c>
      <c r="T3" s="46">
        <v>0.0523888931858612</v>
      </c>
      <c r="U3" s="46">
        <v>0.0278258612421688</v>
      </c>
      <c r="V3" s="47">
        <v>4.34615384615385</v>
      </c>
      <c r="W3" s="45">
        <f>(AF3/SUM(AF$2:AF$20))*0.98</f>
        <v>0</v>
      </c>
      <c r="X3" s="46">
        <v>0.0384615384615385</v>
      </c>
      <c r="Y3" s="48"/>
      <c r="Z3" s="49"/>
      <c r="AA3" s="48"/>
      <c r="AB3" s="48"/>
      <c r="AC3" s="48"/>
      <c r="AD3" s="44"/>
      <c r="AE3" s="46">
        <v>0.01</v>
      </c>
      <c r="AF3" s="46">
        <v>0</v>
      </c>
      <c r="AG3" s="50"/>
      <c r="AH3" s="50"/>
      <c r="AI3" s="51"/>
      <c r="AJ3" s="18"/>
      <c r="AK3" s="18"/>
      <c r="AL3" s="18"/>
      <c r="AM3" s="18"/>
      <c r="AN3" s="52"/>
    </row>
    <row r="4" ht="13.75" customHeight="1">
      <c r="A4" s="53"/>
      <c r="B4" t="s" s="40">
        <v>378</v>
      </c>
      <c r="C4" s="41">
        <f>VLOOKUP($AN$1,'DST'!C1:D66,2,FALSE)</f>
        <v>6</v>
      </c>
      <c r="D4" s="42">
        <f>D$32*Q4</f>
        <v>0</v>
      </c>
      <c r="E4" s="42">
        <f>D4*R4</f>
        <v>0</v>
      </c>
      <c r="F4" s="42">
        <f>E4*S4</f>
        <v>0</v>
      </c>
      <c r="G4" s="42">
        <f>D4*T4</f>
        <v>0</v>
      </c>
      <c r="H4" s="42">
        <f>E4*U4</f>
        <v>0</v>
      </c>
      <c r="I4" s="42">
        <f>D$35*W4</f>
        <v>0</v>
      </c>
      <c r="J4" s="42">
        <f>I4*V4</f>
        <v>0</v>
      </c>
      <c r="K4" s="42">
        <f>I4*X4</f>
        <v>0</v>
      </c>
      <c r="L4" s="43"/>
      <c r="M4" s="43"/>
      <c r="N4" s="43"/>
      <c r="O4" s="43"/>
      <c r="P4" s="44"/>
      <c r="Q4" s="45">
        <f>(AE4/SUM(AE$2:AE$25))</f>
        <v>0</v>
      </c>
      <c r="R4" s="46">
        <v>0</v>
      </c>
      <c r="S4" s="47">
        <v>0</v>
      </c>
      <c r="T4" s="46">
        <v>0</v>
      </c>
      <c r="U4" s="46">
        <v>0</v>
      </c>
      <c r="V4" s="47">
        <v>0</v>
      </c>
      <c r="W4" s="45">
        <f>(AF4/SUM(AF$2:AF$20))*0.98</f>
        <v>0</v>
      </c>
      <c r="X4" s="46">
        <v>0</v>
      </c>
      <c r="Y4" s="48"/>
      <c r="Z4" s="49"/>
      <c r="AA4" s="48"/>
      <c r="AB4" s="48"/>
      <c r="AC4" s="48"/>
      <c r="AD4" s="44"/>
      <c r="AE4" s="46"/>
      <c r="AF4" s="46"/>
      <c r="AG4" s="50"/>
      <c r="AH4" s="50"/>
      <c r="AI4" s="51"/>
      <c r="AJ4" s="18"/>
      <c r="AK4" s="18"/>
      <c r="AL4" s="18"/>
      <c r="AM4" s="18"/>
      <c r="AN4" s="52"/>
    </row>
    <row r="5" ht="13.75" customHeight="1">
      <c r="A5" s="53"/>
      <c r="B5" s="18"/>
      <c r="C5" s="1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18"/>
      <c r="Q5" s="55"/>
      <c r="R5" s="56"/>
      <c r="S5" s="56"/>
      <c r="T5" s="56"/>
      <c r="U5" s="56"/>
      <c r="V5" s="56"/>
      <c r="W5" s="55"/>
      <c r="X5" s="56"/>
      <c r="Y5" s="56"/>
      <c r="Z5" s="56"/>
      <c r="AA5" s="56"/>
      <c r="AB5" s="56"/>
      <c r="AC5" s="55"/>
      <c r="AD5" s="18"/>
      <c r="AE5" s="55"/>
      <c r="AF5" s="55"/>
      <c r="AG5" s="55"/>
      <c r="AH5" s="55"/>
      <c r="AI5" s="18"/>
      <c r="AJ5" s="18"/>
      <c r="AK5" s="18"/>
      <c r="AL5" s="18"/>
      <c r="AM5" s="18"/>
      <c r="AN5" s="52"/>
    </row>
    <row r="6" ht="13.75" customHeight="1">
      <c r="A6" t="s" s="39">
        <v>90</v>
      </c>
      <c r="B6" t="s" s="40">
        <v>380</v>
      </c>
      <c r="C6" s="41">
        <f>VLOOKUP($AN$1,'DST'!C1:D66,2,FALSE)</f>
        <v>6</v>
      </c>
      <c r="D6" s="43"/>
      <c r="E6" s="43"/>
      <c r="F6" s="43"/>
      <c r="G6" s="43"/>
      <c r="H6" s="43"/>
      <c r="I6" s="42">
        <f>D$35*W6</f>
        <v>247.93216</v>
      </c>
      <c r="J6" s="42">
        <f>I6*V6</f>
        <v>1115.69472</v>
      </c>
      <c r="K6" s="42">
        <f>I6*X6</f>
        <v>8.924208220210121</v>
      </c>
      <c r="L6" s="42">
        <f>((D$2+D$3+D$4)*AA6)</f>
        <v>39.711168</v>
      </c>
      <c r="M6" s="42">
        <f>L6*Y6</f>
        <v>32.7617136</v>
      </c>
      <c r="N6" s="42">
        <f>M6*Z6</f>
        <v>223.434886752</v>
      </c>
      <c r="O6" s="42">
        <f>M6*AH6</f>
        <v>1.7036091072</v>
      </c>
      <c r="P6" s="44"/>
      <c r="Q6" s="50"/>
      <c r="R6" s="50"/>
      <c r="S6" s="43"/>
      <c r="T6" s="50"/>
      <c r="U6" s="50"/>
      <c r="V6" s="47">
        <v>4.5</v>
      </c>
      <c r="W6" s="45">
        <f>(AF6/SUM(AF$2:AF$20))*0.98</f>
        <v>0.5782</v>
      </c>
      <c r="X6" s="46">
        <v>0.0359945568183253</v>
      </c>
      <c r="Y6" s="46">
        <v>0.825</v>
      </c>
      <c r="Z6" s="47">
        <v>6.82</v>
      </c>
      <c r="AA6" s="45">
        <f>(AG6/SUM(AG$6:AG$25))*0.98</f>
        <v>0.06174</v>
      </c>
      <c r="AB6" s="45">
        <v>0.103715381211329</v>
      </c>
      <c r="AC6" s="45">
        <f>(AH6/SUM(AH$6:AH$25))*0.98</f>
        <v>0.0575617757166808</v>
      </c>
      <c r="AD6" s="44"/>
      <c r="AE6" s="50"/>
      <c r="AF6" s="46">
        <v>0.59</v>
      </c>
      <c r="AG6" s="57">
        <v>0.063</v>
      </c>
      <c r="AH6" s="57">
        <v>0.052</v>
      </c>
      <c r="AI6" s="51"/>
      <c r="AJ6" s="18"/>
      <c r="AK6" s="18"/>
      <c r="AL6" s="18"/>
      <c r="AM6" s="18"/>
      <c r="AN6" s="52"/>
    </row>
    <row r="7" ht="13.75" customHeight="1">
      <c r="A7" t="s" s="39">
        <v>310</v>
      </c>
      <c r="B7" t="s" s="40">
        <v>380</v>
      </c>
      <c r="C7" s="41">
        <f>VLOOKUP($AN$1,'DST'!C1:D66,2,FALSE)</f>
        <v>6</v>
      </c>
      <c r="D7" s="43"/>
      <c r="E7" s="43"/>
      <c r="F7" s="43"/>
      <c r="G7" s="43"/>
      <c r="H7" s="43"/>
      <c r="I7" s="42">
        <f>D$35*W7</f>
        <v>19.750528</v>
      </c>
      <c r="J7" s="42">
        <f>I7*V7</f>
        <v>80.6616670493752</v>
      </c>
      <c r="K7" s="42">
        <f>I7*X7</f>
        <v>0.61224123248061</v>
      </c>
      <c r="L7" s="42">
        <f>((D$2+D$3+D$4)*AA7)</f>
        <v>7.564032</v>
      </c>
      <c r="M7" s="42">
        <f>L7*Y7</f>
        <v>5.393154816</v>
      </c>
      <c r="N7" s="42">
        <f>M7*Z7</f>
        <v>39.6396878976</v>
      </c>
      <c r="O7" s="42">
        <f>M7*AH7</f>
        <v>0.258871431168</v>
      </c>
      <c r="P7" s="44"/>
      <c r="Q7" s="50"/>
      <c r="R7" s="50"/>
      <c r="S7" s="43"/>
      <c r="T7" s="50"/>
      <c r="U7" s="50"/>
      <c r="V7" s="47">
        <v>4.08402585740367</v>
      </c>
      <c r="W7" s="45">
        <f>(AF7/SUM(AF$2:AF$20))*0.98</f>
        <v>0.04606</v>
      </c>
      <c r="X7" s="46">
        <v>0.0309987273494972</v>
      </c>
      <c r="Y7" s="46">
        <v>0.713</v>
      </c>
      <c r="Z7" s="47">
        <v>7.35</v>
      </c>
      <c r="AA7" s="45">
        <f>(AG7/SUM(AG$6:AG$25))*0.98</f>
        <v>0.01176</v>
      </c>
      <c r="AB7" s="45">
        <v>0.0501305315021412</v>
      </c>
      <c r="AC7" s="45">
        <f>(AH7/SUM(AH$6:AH$25))*0.98</f>
        <v>0.0531339468153977</v>
      </c>
      <c r="AD7" s="44"/>
      <c r="AE7" s="50"/>
      <c r="AF7" s="46">
        <v>0.047</v>
      </c>
      <c r="AG7" s="57">
        <v>0.012</v>
      </c>
      <c r="AH7" s="57">
        <v>0.048</v>
      </c>
      <c r="AI7" s="51"/>
      <c r="AJ7" s="18"/>
      <c r="AK7" s="18"/>
      <c r="AL7" s="18"/>
      <c r="AM7" s="18"/>
      <c r="AN7" s="52"/>
    </row>
    <row r="8" ht="13.75" customHeight="1">
      <c r="A8" t="s" s="39">
        <v>284</v>
      </c>
      <c r="B8" t="s" s="40">
        <v>380</v>
      </c>
      <c r="C8" s="41">
        <f>VLOOKUP($AN$1,'DST'!C1:D66,2,FALSE)</f>
        <v>6</v>
      </c>
      <c r="D8" s="43"/>
      <c r="E8" s="43"/>
      <c r="F8" s="43"/>
      <c r="G8" s="43"/>
      <c r="H8" s="43"/>
      <c r="I8" s="42">
        <f>D$35*W8</f>
        <v>5.462912</v>
      </c>
      <c r="J8" s="42">
        <f>I8*V8</f>
        <v>22.83497216</v>
      </c>
      <c r="K8" s="42">
        <f>I8*X8</f>
        <v>0.159324591057063</v>
      </c>
      <c r="L8" s="42">
        <f>((D$2+D$3+D$4)*AA8)</f>
        <v>6.30336</v>
      </c>
      <c r="M8" s="42">
        <f>L8*Y8</f>
        <v>4.412352</v>
      </c>
      <c r="N8" s="42">
        <f>M8*Z8</f>
        <v>30.7772897389211</v>
      </c>
      <c r="O8" s="42">
        <f>M8*AH8</f>
        <v>0.24267936</v>
      </c>
      <c r="P8" s="44"/>
      <c r="Q8" s="50"/>
      <c r="R8" s="50"/>
      <c r="S8" s="43"/>
      <c r="T8" s="50"/>
      <c r="U8" s="50"/>
      <c r="V8" s="47">
        <v>4.18</v>
      </c>
      <c r="W8" s="45">
        <f>(AF8/SUM(AF$2:AF$20))*0.98</f>
        <v>0.01274</v>
      </c>
      <c r="X8" s="46">
        <v>0.0291647734865696</v>
      </c>
      <c r="Y8" s="46">
        <v>0.7</v>
      </c>
      <c r="Z8" s="47">
        <v>6.97525712792659</v>
      </c>
      <c r="AA8" s="45">
        <f>(AG8/SUM(AG$6:AG$25))*0.98</f>
        <v>0.0098</v>
      </c>
      <c r="AB8" s="45">
        <v>0.039200736462205</v>
      </c>
      <c r="AC8" s="45">
        <f>(AH8/SUM(AH$6:AH$25))*0.98</f>
        <v>0.0608826473926432</v>
      </c>
      <c r="AD8" s="44"/>
      <c r="AE8" s="50"/>
      <c r="AF8" s="46">
        <v>0.013</v>
      </c>
      <c r="AG8" s="57">
        <v>0.01</v>
      </c>
      <c r="AH8" s="57">
        <v>0.055</v>
      </c>
      <c r="AI8" s="51"/>
      <c r="AJ8" s="18"/>
      <c r="AK8" s="18"/>
      <c r="AL8" s="18"/>
      <c r="AM8" s="18"/>
      <c r="AN8" s="52"/>
    </row>
    <row r="9" ht="13.75" customHeight="1">
      <c r="A9" t="s" s="39">
        <v>219</v>
      </c>
      <c r="B9" t="s" s="40">
        <v>380</v>
      </c>
      <c r="C9" s="41">
        <f>VLOOKUP($AN$1,'DST'!C1:D66,2,FALSE)</f>
        <v>6</v>
      </c>
      <c r="D9" s="43"/>
      <c r="E9" s="43"/>
      <c r="F9" s="43"/>
      <c r="G9" s="43"/>
      <c r="H9" s="43"/>
      <c r="I9" s="42">
        <f>D$35*W9</f>
        <v>71.43808</v>
      </c>
      <c r="J9" s="42">
        <f>I9*V9</f>
        <v>307.183744</v>
      </c>
      <c r="K9" s="42">
        <f>I9*X9</f>
        <v>2.35745664</v>
      </c>
      <c r="L9" s="42">
        <f>((D$2+D$3+D$4)*AA9)</f>
        <v>20.170752</v>
      </c>
      <c r="M9" s="42">
        <f>L9*Y9</f>
        <v>17.084626944</v>
      </c>
      <c r="N9" s="42">
        <f>M9*Z9</f>
        <v>133.2600901632</v>
      </c>
      <c r="O9" s="42">
        <f>M9*AH9</f>
        <v>0.820062093312</v>
      </c>
      <c r="P9" s="44"/>
      <c r="Q9" s="50"/>
      <c r="R9" s="50"/>
      <c r="S9" s="43"/>
      <c r="T9" s="50"/>
      <c r="U9" s="50"/>
      <c r="V9" s="47">
        <v>4.3</v>
      </c>
      <c r="W9" s="45">
        <f>(AF9/SUM(AF$2:AF$20))*0.98</f>
        <v>0.1666</v>
      </c>
      <c r="X9" s="46">
        <v>0.033</v>
      </c>
      <c r="Y9" s="46">
        <v>0.847</v>
      </c>
      <c r="Z9" s="47">
        <v>7.8</v>
      </c>
      <c r="AA9" s="45">
        <f>(AG9/SUM(AG$6:AG$25))*0.98</f>
        <v>0.03136</v>
      </c>
      <c r="AB9" s="45">
        <v>0.00976627245554758</v>
      </c>
      <c r="AC9" s="45">
        <f>(AH9/SUM(AH$6:AH$25))*0.98</f>
        <v>0.0531339468153977</v>
      </c>
      <c r="AD9" s="44"/>
      <c r="AE9" s="50"/>
      <c r="AF9" s="46">
        <v>0.17</v>
      </c>
      <c r="AG9" s="57">
        <v>0.032</v>
      </c>
      <c r="AH9" s="57">
        <v>0.048</v>
      </c>
      <c r="AI9" s="51"/>
      <c r="AJ9" s="18"/>
      <c r="AK9" s="18"/>
      <c r="AL9" s="18"/>
      <c r="AM9" s="18"/>
      <c r="AN9" s="52"/>
    </row>
    <row r="10" ht="13.75" customHeight="1">
      <c r="A10" s="53"/>
      <c r="B10" t="s" s="40">
        <v>380</v>
      </c>
      <c r="C10" s="41">
        <f>VLOOKUP($AN$1,'DST'!C1:D66,2,FALSE)</f>
        <v>6</v>
      </c>
      <c r="D10" s="43"/>
      <c r="E10" s="43"/>
      <c r="F10" s="43"/>
      <c r="G10" s="43"/>
      <c r="H10" s="43"/>
      <c r="I10" s="42">
        <f>D$35*W10</f>
        <v>0</v>
      </c>
      <c r="J10" s="42">
        <f>I10*V10</f>
        <v>0</v>
      </c>
      <c r="K10" s="42">
        <f>I10*X10</f>
        <v>0</v>
      </c>
      <c r="L10" s="42">
        <f>((D$2+D$3+D$4)*AA10)</f>
        <v>0</v>
      </c>
      <c r="M10" s="42">
        <f>L10*Y10</f>
        <v>0</v>
      </c>
      <c r="N10" s="42">
        <f>M10*Z10</f>
        <v>0</v>
      </c>
      <c r="O10" s="42">
        <f>M10*AH10</f>
        <v>0</v>
      </c>
      <c r="P10" s="44"/>
      <c r="Q10" s="50"/>
      <c r="R10" s="50"/>
      <c r="S10" s="43"/>
      <c r="T10" s="50"/>
      <c r="U10" s="50"/>
      <c r="V10" s="47">
        <v>0</v>
      </c>
      <c r="W10" s="45">
        <f>(AF10/SUM(AF$2:AF$20))*0.98</f>
        <v>0</v>
      </c>
      <c r="X10" s="46">
        <v>0</v>
      </c>
      <c r="Y10" s="46">
        <v>0</v>
      </c>
      <c r="Z10" s="47">
        <v>0</v>
      </c>
      <c r="AA10" s="45">
        <f>(AG10/SUM(AG$6:AG$25))*0.98</f>
        <v>0</v>
      </c>
      <c r="AB10" s="45">
        <v>0.00372596240676272</v>
      </c>
      <c r="AC10" s="45">
        <f>(AH10/SUM(AH$6:AH$25))*0.98</f>
        <v>0</v>
      </c>
      <c r="AD10" s="44"/>
      <c r="AE10" s="50"/>
      <c r="AF10" s="46">
        <v>0</v>
      </c>
      <c r="AG10" s="57">
        <v>0</v>
      </c>
      <c r="AH10" s="57">
        <v>0</v>
      </c>
      <c r="AI10" s="51"/>
      <c r="AJ10" s="18"/>
      <c r="AK10" s="18"/>
      <c r="AL10" s="18"/>
      <c r="AM10" s="18"/>
      <c r="AN10" s="52"/>
    </row>
    <row r="11" ht="13.75" customHeight="1">
      <c r="A11" s="53"/>
      <c r="B11" t="s" s="40">
        <v>380</v>
      </c>
      <c r="C11" s="41">
        <f>VLOOKUP($AN$1,'DST'!C1:D66,2,FALSE)</f>
        <v>6</v>
      </c>
      <c r="D11" s="43"/>
      <c r="E11" s="43"/>
      <c r="F11" s="43"/>
      <c r="G11" s="43"/>
      <c r="H11" s="43"/>
      <c r="I11" s="42">
        <f>D$35*W11</f>
        <v>0</v>
      </c>
      <c r="J11" s="42">
        <f>I11*V11</f>
        <v>0</v>
      </c>
      <c r="K11" s="42">
        <f>I11*X11</f>
        <v>0</v>
      </c>
      <c r="L11" s="42">
        <f>((D$2+D$3+D$4)*AA11)</f>
        <v>0</v>
      </c>
      <c r="M11" s="42">
        <f>L11*Y11</f>
        <v>0</v>
      </c>
      <c r="N11" s="42">
        <f>M11*Z11</f>
        <v>0</v>
      </c>
      <c r="O11" s="42">
        <f>M11*AH11</f>
        <v>0</v>
      </c>
      <c r="P11" s="44"/>
      <c r="Q11" s="50"/>
      <c r="R11" s="50"/>
      <c r="S11" s="43"/>
      <c r="T11" s="50"/>
      <c r="U11" s="50"/>
      <c r="V11" s="47">
        <v>0</v>
      </c>
      <c r="W11" s="45">
        <f>(AF11/SUM(AF$2:AF$20))*0.98</f>
        <v>0</v>
      </c>
      <c r="X11" s="46">
        <v>0</v>
      </c>
      <c r="Y11" s="46">
        <v>0</v>
      </c>
      <c r="Z11" s="47">
        <v>0</v>
      </c>
      <c r="AA11" s="45">
        <f>(AG11/SUM(AG$6:AG$25))*0.98</f>
        <v>0</v>
      </c>
      <c r="AB11" s="45">
        <v>0</v>
      </c>
      <c r="AC11" s="45">
        <f>(AH11/SUM(AH$6:AH$25))*0.98</f>
        <v>0</v>
      </c>
      <c r="AD11" s="44"/>
      <c r="AE11" s="50"/>
      <c r="AF11" s="46">
        <v>0</v>
      </c>
      <c r="AG11" s="57">
        <v>0</v>
      </c>
      <c r="AH11" s="57">
        <v>0</v>
      </c>
      <c r="AI11" s="51"/>
      <c r="AJ11" s="18"/>
      <c r="AK11" s="18"/>
      <c r="AL11" s="18"/>
      <c r="AM11" s="18"/>
      <c r="AN11" s="52"/>
    </row>
    <row r="12" ht="13.75" customHeight="1">
      <c r="A12" s="114"/>
      <c r="B12" s="106"/>
      <c r="C12" s="1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106"/>
      <c r="Q12" s="55"/>
      <c r="R12" s="56"/>
      <c r="S12" s="55"/>
      <c r="T12" s="56"/>
      <c r="U12" s="56"/>
      <c r="V12" s="58"/>
      <c r="W12" s="55"/>
      <c r="X12" s="56"/>
      <c r="Y12" s="56"/>
      <c r="Z12" s="56"/>
      <c r="AA12" s="55"/>
      <c r="AB12" s="56"/>
      <c r="AC12" s="56"/>
      <c r="AD12" s="18"/>
      <c r="AE12" s="55"/>
      <c r="AF12" s="55"/>
      <c r="AG12" s="59"/>
      <c r="AH12" s="59"/>
      <c r="AI12" s="18"/>
      <c r="AJ12" s="18"/>
      <c r="AK12" s="18"/>
      <c r="AL12" s="18"/>
      <c r="AM12" s="18"/>
      <c r="AN12" s="52"/>
    </row>
    <row r="13" ht="13.75" customHeight="1">
      <c r="A13" t="s" s="39">
        <v>229</v>
      </c>
      <c r="B13" t="s" s="40">
        <v>381</v>
      </c>
      <c r="C13" s="41">
        <f>VLOOKUP($AN$1,'DST'!C1:D66,2,FALSE)</f>
        <v>6</v>
      </c>
      <c r="D13" s="43"/>
      <c r="E13" s="43"/>
      <c r="F13" s="43"/>
      <c r="G13" s="43"/>
      <c r="H13" s="43"/>
      <c r="I13" s="42">
        <f>D$35*W13</f>
        <v>4.20224</v>
      </c>
      <c r="J13" s="42">
        <f>I13*V13</f>
        <v>21.0952448</v>
      </c>
      <c r="K13" s="42">
        <f>I13*X13</f>
        <v>0.00995976225283704</v>
      </c>
      <c r="L13" s="42">
        <f>((D$2+D$3+D$4)*AA13)</f>
        <v>115.981824</v>
      </c>
      <c r="M13" s="42">
        <f>L13*Y13</f>
        <v>70.40096716799999</v>
      </c>
      <c r="N13" s="42">
        <f>M13*Z13</f>
        <v>916.620592527360</v>
      </c>
      <c r="O13" s="42">
        <f>M13*AH13</f>
        <v>6.758492848128</v>
      </c>
      <c r="P13" s="44"/>
      <c r="Q13" s="50"/>
      <c r="R13" s="50"/>
      <c r="S13" s="43"/>
      <c r="T13" s="50"/>
      <c r="U13" s="50"/>
      <c r="V13" s="47">
        <v>5.02</v>
      </c>
      <c r="W13" s="45">
        <f>(AF13/SUM(AF$2:AF$20))*0.98</f>
        <v>0.0098</v>
      </c>
      <c r="X13" s="46">
        <v>0.00237010790741058</v>
      </c>
      <c r="Y13" s="46">
        <v>0.607</v>
      </c>
      <c r="Z13" s="47">
        <v>13.02</v>
      </c>
      <c r="AA13" s="45">
        <f>(AG13/SUM(AG$6:AG$25))*0.98</f>
        <v>0.18032</v>
      </c>
      <c r="AB13" s="45">
        <v>0.124408946484922</v>
      </c>
      <c r="AC13" s="45">
        <f>(AH13/SUM(AH$6:AH$25))*0.98</f>
        <v>0.106267893630795</v>
      </c>
      <c r="AD13" s="44"/>
      <c r="AE13" s="50"/>
      <c r="AF13" s="46">
        <v>0.01</v>
      </c>
      <c r="AG13" s="57">
        <v>0.184</v>
      </c>
      <c r="AH13" s="57">
        <v>0.096</v>
      </c>
      <c r="AI13" s="51"/>
      <c r="AJ13" s="18"/>
      <c r="AK13" s="18"/>
      <c r="AL13" s="18"/>
      <c r="AM13" s="18"/>
      <c r="AN13" s="52"/>
    </row>
    <row r="14" ht="13.75" customHeight="1">
      <c r="A14" t="s" s="39">
        <v>110</v>
      </c>
      <c r="B14" t="s" s="40">
        <v>381</v>
      </c>
      <c r="C14" s="41">
        <f>VLOOKUP($AN$1,'DST'!C1:D66,2,FALSE)</f>
        <v>6</v>
      </c>
      <c r="D14" s="43"/>
      <c r="E14" s="43"/>
      <c r="F14" s="43"/>
      <c r="G14" s="43"/>
      <c r="H14" s="43"/>
      <c r="I14" s="42">
        <f>D$35*W14</f>
        <v>4.20224</v>
      </c>
      <c r="J14" s="42">
        <f>I14*V14</f>
        <v>21.0952448</v>
      </c>
      <c r="K14" s="42">
        <f>I14*X14</f>
        <v>0.0109477013956065</v>
      </c>
      <c r="L14" s="42">
        <f>((D$2+D$3+D$4)*AA14)</f>
        <v>130.479552</v>
      </c>
      <c r="M14" s="42">
        <f>L14*Y14</f>
        <v>93.94527744</v>
      </c>
      <c r="N14" s="42">
        <f>M14*Z14</f>
        <v>1100.0991988224</v>
      </c>
      <c r="O14" s="42">
        <f>M14*AH14</f>
        <v>7.703512750080</v>
      </c>
      <c r="P14" s="44"/>
      <c r="Q14" s="50"/>
      <c r="R14" s="50"/>
      <c r="S14" s="43"/>
      <c r="T14" s="50"/>
      <c r="U14" s="50"/>
      <c r="V14" s="47">
        <v>5.02</v>
      </c>
      <c r="W14" s="45">
        <f>(AF14/SUM(AF$2:AF$20))*0.98</f>
        <v>0.0098</v>
      </c>
      <c r="X14" s="46">
        <v>0.0026052061271147</v>
      </c>
      <c r="Y14" s="46">
        <v>0.72</v>
      </c>
      <c r="Z14" s="47">
        <v>11.71</v>
      </c>
      <c r="AA14" s="45">
        <f>(AG14/SUM(AG$6:AG$25))*0.98</f>
        <v>0.20286</v>
      </c>
      <c r="AB14" s="45">
        <v>0.217224846720175</v>
      </c>
      <c r="AC14" s="45">
        <f>(AH14/SUM(AH$6:AH$25))*0.98</f>
        <v>0.09077049247630441</v>
      </c>
      <c r="AD14" s="44"/>
      <c r="AE14" s="50"/>
      <c r="AF14" s="46">
        <v>0.01</v>
      </c>
      <c r="AG14" s="57">
        <v>0.207</v>
      </c>
      <c r="AH14" s="57">
        <v>0.082</v>
      </c>
      <c r="AI14" s="51"/>
      <c r="AJ14" s="18"/>
      <c r="AK14" s="18"/>
      <c r="AL14" s="18"/>
      <c r="AM14" s="18"/>
      <c r="AN14" s="52"/>
    </row>
    <row r="15" ht="13.75" customHeight="1">
      <c r="A15" t="s" s="39">
        <v>243</v>
      </c>
      <c r="B15" t="s" s="40">
        <v>381</v>
      </c>
      <c r="C15" s="41">
        <f>VLOOKUP($AN$1,'DST'!C1:D66,2,FALSE)</f>
        <v>6</v>
      </c>
      <c r="D15" s="43"/>
      <c r="E15" s="43"/>
      <c r="F15" s="43"/>
      <c r="G15" s="43"/>
      <c r="H15" s="43"/>
      <c r="I15" s="42">
        <f>D$35*W15</f>
        <v>8.40448</v>
      </c>
      <c r="J15" s="42">
        <f>I15*V15</f>
        <v>48.8300288</v>
      </c>
      <c r="K15" s="42">
        <f>I15*X15</f>
        <v>0.0408658959957975</v>
      </c>
      <c r="L15" s="42">
        <f>((D$2+D$3+D$4)*AA15)</f>
        <v>100.223424</v>
      </c>
      <c r="M15" s="42">
        <f>L15*Y15</f>
        <v>64.14299136</v>
      </c>
      <c r="N15" s="42">
        <f>M15*Z15</f>
        <v>885.173280768</v>
      </c>
      <c r="O15" s="42">
        <f>M15*AH15</f>
        <v>6.286013153280</v>
      </c>
      <c r="P15" s="44"/>
      <c r="Q15" s="50"/>
      <c r="R15" s="50"/>
      <c r="S15" s="43"/>
      <c r="T15" s="50"/>
      <c r="U15" s="50"/>
      <c r="V15" s="47">
        <v>5.81</v>
      </c>
      <c r="W15" s="45">
        <f>(AF15/SUM(AF$2:AF$20))*0.98</f>
        <v>0.0196</v>
      </c>
      <c r="X15" s="46">
        <v>0.00486239434156515</v>
      </c>
      <c r="Y15" s="46">
        <v>0.64</v>
      </c>
      <c r="Z15" s="47">
        <v>13.8</v>
      </c>
      <c r="AA15" s="45">
        <f>(AG15/SUM(AG$6:AG$25))*0.98</f>
        <v>0.15582</v>
      </c>
      <c r="AB15" s="45">
        <v>0.124408946484922</v>
      </c>
      <c r="AC15" s="45">
        <f>(AH15/SUM(AH$6:AH$25))*0.98</f>
        <v>0.108481808081437</v>
      </c>
      <c r="AD15" s="44"/>
      <c r="AE15" s="50"/>
      <c r="AF15" s="46">
        <v>0.02</v>
      </c>
      <c r="AG15" s="57">
        <v>0.159</v>
      </c>
      <c r="AH15" s="57">
        <v>0.098</v>
      </c>
      <c r="AI15" s="51"/>
      <c r="AJ15" s="18"/>
      <c r="AK15" s="18"/>
      <c r="AL15" s="18"/>
      <c r="AM15" s="18"/>
      <c r="AN15" s="52"/>
    </row>
    <row r="16" ht="13.75" customHeight="1">
      <c r="A16" t="s" s="39">
        <v>339</v>
      </c>
      <c r="B16" t="s" s="40">
        <v>381</v>
      </c>
      <c r="C16" s="41">
        <f>VLOOKUP($AN$1,'DST'!C1:D66,2,FALSE)</f>
        <v>6</v>
      </c>
      <c r="D16" s="43"/>
      <c r="E16" s="43"/>
      <c r="F16" s="43"/>
      <c r="G16" s="43"/>
      <c r="H16" s="43"/>
      <c r="I16" s="42">
        <f>D$35*W16</f>
        <v>0</v>
      </c>
      <c r="J16" s="42">
        <f>I16*V16</f>
        <v>0</v>
      </c>
      <c r="K16" s="42">
        <f>I16*X16</f>
        <v>0</v>
      </c>
      <c r="L16" s="42">
        <f>((D$2+D$3+D$4)*AA16)</f>
        <v>25.843776</v>
      </c>
      <c r="M16" s="42">
        <f>L16*Y16</f>
        <v>16.100672448</v>
      </c>
      <c r="N16" s="42">
        <f>M16*Z16</f>
        <v>166.158939663360</v>
      </c>
      <c r="O16" s="42">
        <f>M16*AH16</f>
        <v>1.320255140736</v>
      </c>
      <c r="P16" s="44"/>
      <c r="Q16" s="50"/>
      <c r="R16" s="50"/>
      <c r="S16" s="43"/>
      <c r="T16" s="50"/>
      <c r="U16" s="50"/>
      <c r="V16" s="47">
        <v>5.23</v>
      </c>
      <c r="W16" s="45">
        <f>(AF16/SUM(AF$2:AF$20))*0.98</f>
        <v>0</v>
      </c>
      <c r="X16" s="46">
        <v>0.009546539379474941</v>
      </c>
      <c r="Y16" s="46">
        <v>0.623</v>
      </c>
      <c r="Z16" s="47">
        <v>10.32</v>
      </c>
      <c r="AA16" s="45">
        <f>(AG16/SUM(AG$6:AG$25))*0.98</f>
        <v>0.04018</v>
      </c>
      <c r="AB16" s="45">
        <v>0.0552290348728144</v>
      </c>
      <c r="AC16" s="45">
        <f>(AH16/SUM(AH$6:AH$25))*0.98</f>
        <v>0.09077049247630441</v>
      </c>
      <c r="AD16" s="44"/>
      <c r="AE16" s="50"/>
      <c r="AF16" s="46">
        <v>0</v>
      </c>
      <c r="AG16" s="57">
        <v>0.041</v>
      </c>
      <c r="AH16" s="57">
        <v>0.082</v>
      </c>
      <c r="AI16" s="51"/>
      <c r="AJ16" s="18"/>
      <c r="AK16" s="18"/>
      <c r="AL16" s="18"/>
      <c r="AM16" s="18"/>
      <c r="AN16" s="52"/>
    </row>
    <row r="17" ht="13.75" customHeight="1">
      <c r="A17" t="s" s="39">
        <v>357</v>
      </c>
      <c r="B17" t="s" s="40">
        <v>381</v>
      </c>
      <c r="C17" s="41">
        <f>VLOOKUP($AN$1,'DST'!C1:D66,2,FALSE)</f>
        <v>6</v>
      </c>
      <c r="D17" s="43"/>
      <c r="E17" s="43"/>
      <c r="F17" s="43"/>
      <c r="G17" s="43"/>
      <c r="H17" s="43"/>
      <c r="I17" s="42">
        <f>D$35*W17</f>
        <v>0</v>
      </c>
      <c r="J17" s="42">
        <f>I17*V17</f>
        <v>0</v>
      </c>
      <c r="K17" s="42">
        <f>I17*X17</f>
        <v>0</v>
      </c>
      <c r="L17" s="42">
        <f>((D$2+D$3+D$4)*AA17)</f>
        <v>20.801088</v>
      </c>
      <c r="M17" s="42">
        <f>L17*Y17</f>
        <v>10.525350528</v>
      </c>
      <c r="N17" s="42">
        <f>M17*Z17</f>
        <v>145.670851307520</v>
      </c>
      <c r="O17" s="42">
        <f>M17*AH17</f>
        <v>0.852553392768</v>
      </c>
      <c r="P17" s="44"/>
      <c r="Q17" s="50"/>
      <c r="R17" s="50"/>
      <c r="S17" s="43"/>
      <c r="T17" s="50"/>
      <c r="U17" s="50"/>
      <c r="V17" s="47">
        <v>5.02</v>
      </c>
      <c r="W17" s="45">
        <f>(AF17/SUM(AF$2:AF$20))*0.98</f>
        <v>0</v>
      </c>
      <c r="X17" s="46">
        <v>0</v>
      </c>
      <c r="Y17" s="46">
        <v>0.506</v>
      </c>
      <c r="Z17" s="47">
        <v>13.84</v>
      </c>
      <c r="AA17" s="45">
        <f>(AG17/SUM(AG$6:AG$25))*0.98</f>
        <v>0.03234</v>
      </c>
      <c r="AB17" s="45">
        <v>0.0779816797200589</v>
      </c>
      <c r="AC17" s="45">
        <f>(AH17/SUM(AH$6:AH$25))*0.98</f>
        <v>0.0896635352509836</v>
      </c>
      <c r="AD17" s="44"/>
      <c r="AE17" s="50"/>
      <c r="AF17" s="46">
        <v>0</v>
      </c>
      <c r="AG17" s="57">
        <v>0.033</v>
      </c>
      <c r="AH17" s="57">
        <v>0.081</v>
      </c>
      <c r="AI17" s="51"/>
      <c r="AJ17" s="18"/>
      <c r="AK17" s="18"/>
      <c r="AL17" s="18"/>
      <c r="AM17" s="18"/>
      <c r="AN17" s="52"/>
    </row>
    <row r="18" ht="13.75" customHeight="1">
      <c r="A18" t="s" s="39">
        <v>435</v>
      </c>
      <c r="B18" t="s" s="40">
        <v>381</v>
      </c>
      <c r="C18" s="41">
        <f>VLOOKUP($AN$1,'DST'!C1:D66,2,FALSE)</f>
        <v>6</v>
      </c>
      <c r="D18" s="43"/>
      <c r="E18" s="43"/>
      <c r="F18" s="43"/>
      <c r="G18" s="43"/>
      <c r="H18" s="43"/>
      <c r="I18" s="42">
        <f>D$35*W18</f>
        <v>0</v>
      </c>
      <c r="J18" s="42">
        <f>I18*V18</f>
        <v>0</v>
      </c>
      <c r="K18" s="42">
        <f>I18*X18</f>
        <v>0</v>
      </c>
      <c r="L18" s="42">
        <f>((D$2+D$3+D$4)*AA18)</f>
        <v>15.128064</v>
      </c>
      <c r="M18" s="42">
        <f>L18*Y18</f>
        <v>9.15247872</v>
      </c>
      <c r="N18" s="42">
        <f>M18*Z18</f>
        <v>106.0772283648</v>
      </c>
      <c r="O18" s="42">
        <f>M18*AH18</f>
        <v>0.735046768753119</v>
      </c>
      <c r="P18" s="44"/>
      <c r="Q18" s="50"/>
      <c r="R18" s="50"/>
      <c r="S18" s="43"/>
      <c r="T18" s="50"/>
      <c r="U18" s="50"/>
      <c r="V18" s="47">
        <v>7.01</v>
      </c>
      <c r="W18" s="45">
        <f>(AF18/SUM(AF$2:AF$20))*0.98</f>
        <v>0</v>
      </c>
      <c r="X18" s="46">
        <v>0</v>
      </c>
      <c r="Y18" s="46">
        <v>0.605</v>
      </c>
      <c r="Z18" s="47">
        <v>11.59</v>
      </c>
      <c r="AA18" s="45">
        <f>(AG18/SUM(AG$6:AG$25))*0.98</f>
        <v>0.02352</v>
      </c>
      <c r="AB18" s="45">
        <v>0.0197076179126733</v>
      </c>
      <c r="AC18" s="45">
        <f>(AH18/SUM(AH$6:AH$25))*0.98</f>
        <v>0.0889010896951816</v>
      </c>
      <c r="AD18" s="44"/>
      <c r="AE18" s="50"/>
      <c r="AF18" s="46">
        <v>0</v>
      </c>
      <c r="AG18" s="57">
        <v>0.024</v>
      </c>
      <c r="AH18" s="57">
        <v>0.08031122401267041</v>
      </c>
      <c r="AI18" s="51"/>
      <c r="AJ18" s="18"/>
      <c r="AK18" s="18"/>
      <c r="AL18" s="18"/>
      <c r="AM18" s="18"/>
      <c r="AN18" s="52"/>
    </row>
    <row r="19" ht="13.75" customHeight="1">
      <c r="A19" s="53"/>
      <c r="B19" t="s" s="40">
        <v>381</v>
      </c>
      <c r="C19" s="41">
        <f>VLOOKUP($AN$1,'DST'!C1:D66,2,FALSE)</f>
        <v>6</v>
      </c>
      <c r="D19" s="43"/>
      <c r="E19" s="43"/>
      <c r="F19" s="43"/>
      <c r="G19" s="43"/>
      <c r="H19" s="43"/>
      <c r="I19" s="42">
        <f>D$35*W19</f>
        <v>0</v>
      </c>
      <c r="J19" s="42">
        <f>I19*V19</f>
        <v>0</v>
      </c>
      <c r="K19" s="42">
        <f>I19*X19</f>
        <v>0</v>
      </c>
      <c r="L19" s="42">
        <f>((D$2+D$3+D$4)*AA19)</f>
        <v>0</v>
      </c>
      <c r="M19" s="42">
        <f>L19*Y19</f>
        <v>0</v>
      </c>
      <c r="N19" s="42">
        <f>M19*Z19</f>
        <v>0</v>
      </c>
      <c r="O19" s="42">
        <f>M19*AH19</f>
        <v>0</v>
      </c>
      <c r="P19" s="44"/>
      <c r="Q19" s="50"/>
      <c r="R19" s="50"/>
      <c r="S19" s="43"/>
      <c r="T19" s="50"/>
      <c r="U19" s="50"/>
      <c r="V19" s="47">
        <v>0</v>
      </c>
      <c r="W19" s="45">
        <f>(AF19/SUM(AF$2:AF$20))*0.98</f>
        <v>0</v>
      </c>
      <c r="X19" s="46">
        <v>0</v>
      </c>
      <c r="Y19" s="46">
        <v>0</v>
      </c>
      <c r="Z19" s="47">
        <v>0</v>
      </c>
      <c r="AA19" s="45">
        <f>(AG19/SUM(AG$6:AG$25))*0.98</f>
        <v>0</v>
      </c>
      <c r="AB19" s="45">
        <v>0</v>
      </c>
      <c r="AC19" s="45">
        <f>(AH19/SUM(AH$6:AH$25))*0.98</f>
        <v>0</v>
      </c>
      <c r="AD19" s="44"/>
      <c r="AE19" s="50"/>
      <c r="AF19" s="46">
        <v>0</v>
      </c>
      <c r="AG19" s="57">
        <v>0</v>
      </c>
      <c r="AH19" s="57">
        <v>0</v>
      </c>
      <c r="AI19" s="51"/>
      <c r="AJ19" s="18"/>
      <c r="AK19" s="18"/>
      <c r="AL19" s="18"/>
      <c r="AM19" s="18"/>
      <c r="AN19" s="52"/>
    </row>
    <row r="20" ht="13.75" customHeight="1">
      <c r="A20" s="53"/>
      <c r="B20" t="s" s="40">
        <v>381</v>
      </c>
      <c r="C20" s="41">
        <f>VLOOKUP($AN$1,'DST'!C1:D66,2,FALSE)</f>
        <v>6</v>
      </c>
      <c r="D20" s="43"/>
      <c r="E20" s="43"/>
      <c r="F20" s="43"/>
      <c r="G20" s="43"/>
      <c r="H20" s="43"/>
      <c r="I20" s="42">
        <f>D$35*W20</f>
        <v>0</v>
      </c>
      <c r="J20" s="42">
        <f>I20*V20</f>
        <v>0</v>
      </c>
      <c r="K20" s="42">
        <f>I20*X20</f>
        <v>0</v>
      </c>
      <c r="L20" s="42">
        <f>((D$2+D$3+D$4)*AA20)</f>
        <v>0</v>
      </c>
      <c r="M20" s="42">
        <f>L20*Y20</f>
        <v>0</v>
      </c>
      <c r="N20" s="42">
        <f>M20*Z20</f>
        <v>0</v>
      </c>
      <c r="O20" s="42">
        <f>M20*AH20</f>
        <v>0</v>
      </c>
      <c r="P20" s="44"/>
      <c r="Q20" s="50"/>
      <c r="R20" s="50"/>
      <c r="S20" s="43"/>
      <c r="T20" s="50"/>
      <c r="U20" s="50"/>
      <c r="V20" s="47">
        <v>0</v>
      </c>
      <c r="W20" s="45">
        <f>(AF20/SUM(AF$2:AF$20))*0.98</f>
        <v>0</v>
      </c>
      <c r="X20" s="46">
        <v>0</v>
      </c>
      <c r="Y20" s="46">
        <v>0</v>
      </c>
      <c r="Z20" s="47">
        <v>0</v>
      </c>
      <c r="AA20" s="45">
        <f>(AG20/SUM(AG$6:AG$25))*0.98</f>
        <v>0</v>
      </c>
      <c r="AB20" s="45">
        <v>0</v>
      </c>
      <c r="AC20" s="45">
        <f>(AH20/SUM(AH$6:AH$25))*0.98</f>
        <v>0</v>
      </c>
      <c r="AD20" s="44"/>
      <c r="AE20" s="50"/>
      <c r="AF20" s="46">
        <v>0</v>
      </c>
      <c r="AG20" s="57">
        <v>0</v>
      </c>
      <c r="AH20" s="57">
        <v>0</v>
      </c>
      <c r="AI20" s="51"/>
      <c r="AJ20" s="18"/>
      <c r="AK20" s="18"/>
      <c r="AL20" s="18"/>
      <c r="AM20" s="18"/>
      <c r="AN20" s="52"/>
    </row>
    <row r="21" ht="13.75" customHeight="1">
      <c r="A21" s="53"/>
      <c r="B21" s="18"/>
      <c r="C21" s="1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8"/>
      <c r="Q21" s="55"/>
      <c r="R21" s="56"/>
      <c r="S21" s="56"/>
      <c r="T21" s="56"/>
      <c r="U21" s="56"/>
      <c r="V21" s="56"/>
      <c r="W21" s="58"/>
      <c r="X21" s="56"/>
      <c r="Y21" s="56"/>
      <c r="Z21" s="56"/>
      <c r="AA21" s="55"/>
      <c r="AB21" s="56"/>
      <c r="AC21" s="56"/>
      <c r="AD21" s="18"/>
      <c r="AE21" s="55"/>
      <c r="AF21" s="55"/>
      <c r="AG21" s="59"/>
      <c r="AH21" s="59"/>
      <c r="AI21" s="18"/>
      <c r="AJ21" s="18"/>
      <c r="AK21" s="18"/>
      <c r="AL21" s="18"/>
      <c r="AM21" s="18"/>
      <c r="AN21" s="52"/>
    </row>
    <row r="22" ht="13.75" customHeight="1">
      <c r="A22" t="s" s="39">
        <v>24</v>
      </c>
      <c r="B22" t="s" s="40">
        <v>385</v>
      </c>
      <c r="C22" s="41">
        <f>VLOOKUP($AN$1,'DST'!C1:D66,2,FALSE)</f>
        <v>6</v>
      </c>
      <c r="D22" s="43"/>
      <c r="E22" s="43"/>
      <c r="F22" s="43"/>
      <c r="G22" s="43"/>
      <c r="H22" s="43"/>
      <c r="I22" s="43"/>
      <c r="J22" s="43"/>
      <c r="K22" s="43"/>
      <c r="L22" s="42">
        <f>((D$2+D$3+D$4)*AA22)</f>
        <v>129.21888</v>
      </c>
      <c r="M22" s="42">
        <f>L22*Y22</f>
        <v>96.00962783999999</v>
      </c>
      <c r="N22" s="42">
        <f>M22*Z22</f>
        <v>1034.0236918368</v>
      </c>
      <c r="O22" s="42">
        <f>M22*AH22</f>
        <v>8.256827994240</v>
      </c>
      <c r="P22" s="44"/>
      <c r="Q22" s="50"/>
      <c r="R22" s="50"/>
      <c r="S22" s="43"/>
      <c r="T22" s="50"/>
      <c r="U22" s="50"/>
      <c r="V22" s="60"/>
      <c r="W22" s="60"/>
      <c r="X22" s="50"/>
      <c r="Y22" s="46">
        <v>0.743</v>
      </c>
      <c r="Z22" s="47">
        <v>10.77</v>
      </c>
      <c r="AA22" s="45">
        <f>(AG22/SUM(AG$6:AG$25))*0.98</f>
        <v>0.2009</v>
      </c>
      <c r="AB22" s="45">
        <v>0.225385755936784</v>
      </c>
      <c r="AC22" s="45">
        <f>(AH22/SUM(AH$6:AH$25))*0.98</f>
        <v>0.09519832137758751</v>
      </c>
      <c r="AD22" s="44"/>
      <c r="AE22" s="50"/>
      <c r="AF22" s="50"/>
      <c r="AG22" s="57">
        <v>0.205</v>
      </c>
      <c r="AH22" s="57">
        <v>0.08599999999999999</v>
      </c>
      <c r="AI22" s="51"/>
      <c r="AJ22" s="18"/>
      <c r="AK22" s="18"/>
      <c r="AL22" s="18"/>
      <c r="AM22" s="18"/>
      <c r="AN22" s="52"/>
    </row>
    <row r="23" ht="13.75" customHeight="1">
      <c r="A23" t="s" s="39">
        <v>239</v>
      </c>
      <c r="B23" t="s" s="40">
        <v>385</v>
      </c>
      <c r="C23" s="41">
        <f>VLOOKUP($AN$1,'DST'!C1:D66,2,FALSE)</f>
        <v>6</v>
      </c>
      <c r="D23" s="43"/>
      <c r="E23" s="43"/>
      <c r="F23" s="43"/>
      <c r="G23" s="43"/>
      <c r="H23" s="43"/>
      <c r="I23" s="43"/>
      <c r="J23" s="43"/>
      <c r="K23" s="43"/>
      <c r="L23" s="42">
        <f>((D$2+D$3+D$4)*AA23)</f>
        <v>18.91008</v>
      </c>
      <c r="M23" s="42">
        <f>L23*Y23</f>
        <v>13.1425056</v>
      </c>
      <c r="N23" s="42">
        <f>M23*Z23</f>
        <v>131.950756224</v>
      </c>
      <c r="O23" s="42">
        <f>M23*AH23</f>
        <v>1.01195326917574</v>
      </c>
      <c r="P23" s="44"/>
      <c r="Q23" s="50"/>
      <c r="R23" s="50"/>
      <c r="S23" s="43"/>
      <c r="T23" s="50"/>
      <c r="U23" s="50"/>
      <c r="V23" s="60"/>
      <c r="W23" s="60"/>
      <c r="X23" s="50"/>
      <c r="Y23" s="46">
        <v>0.695</v>
      </c>
      <c r="Z23" s="47">
        <v>10.04</v>
      </c>
      <c r="AA23" s="45">
        <f>(AG23/SUM(AG$6:AG$25))*0.98</f>
        <v>0.0294</v>
      </c>
      <c r="AB23" s="45">
        <v>0.0244674776353362</v>
      </c>
      <c r="AC23" s="45">
        <f>(AH23/SUM(AH$6:AH$25))*0.98</f>
        <v>0.085234050271287</v>
      </c>
      <c r="AD23" s="44"/>
      <c r="AE23" s="50"/>
      <c r="AF23" s="50"/>
      <c r="AG23" s="57">
        <v>0.03</v>
      </c>
      <c r="AH23" s="57">
        <v>0.0769985039363983</v>
      </c>
      <c r="AI23" s="51"/>
      <c r="AJ23" s="18"/>
      <c r="AK23" s="18"/>
      <c r="AL23" s="18"/>
      <c r="AM23" s="18"/>
      <c r="AN23" s="52"/>
    </row>
    <row r="24" ht="13.75" customHeight="1">
      <c r="A24" s="53"/>
      <c r="B24" t="s" s="40">
        <v>385</v>
      </c>
      <c r="C24" s="41">
        <f>VLOOKUP($AN$1,'DST'!C1:D66,2,FALSE)</f>
        <v>6</v>
      </c>
      <c r="D24" s="43"/>
      <c r="E24" s="43"/>
      <c r="F24" s="43"/>
      <c r="G24" s="43"/>
      <c r="H24" s="43"/>
      <c r="I24" s="43"/>
      <c r="J24" s="43"/>
      <c r="K24" s="43"/>
      <c r="L24" s="42">
        <f>((D$2+D$3+D$4)*AA24)</f>
        <v>0</v>
      </c>
      <c r="M24" s="42">
        <f>L24*Y24</f>
        <v>0</v>
      </c>
      <c r="N24" s="42">
        <f>M24*Z24</f>
        <v>0</v>
      </c>
      <c r="O24" s="42">
        <f>M24*AH24</f>
        <v>0</v>
      </c>
      <c r="P24" s="44"/>
      <c r="Q24" s="50"/>
      <c r="R24" s="50"/>
      <c r="S24" s="43"/>
      <c r="T24" s="50"/>
      <c r="U24" s="50"/>
      <c r="V24" s="60"/>
      <c r="W24" s="60"/>
      <c r="X24" s="50"/>
      <c r="Y24" s="46">
        <v>0</v>
      </c>
      <c r="Z24" s="47">
        <v>0</v>
      </c>
      <c r="AA24" s="45">
        <f>(AG24/SUM(AG$6:AG$25))*0.98</f>
        <v>0</v>
      </c>
      <c r="AB24" s="45">
        <v>0.0240557566792504</v>
      </c>
      <c r="AC24" s="45">
        <f>(AH24/SUM(AH$6:AH$25))*0.98</f>
        <v>0</v>
      </c>
      <c r="AD24" s="44"/>
      <c r="AE24" s="50"/>
      <c r="AF24" s="50"/>
      <c r="AG24" s="57">
        <v>0</v>
      </c>
      <c r="AH24" s="57">
        <v>0</v>
      </c>
      <c r="AI24" s="51"/>
      <c r="AJ24" s="18"/>
      <c r="AK24" s="18"/>
      <c r="AL24" s="18"/>
      <c r="AM24" s="18"/>
      <c r="AN24" s="52"/>
    </row>
    <row r="25" ht="13.75" customHeight="1">
      <c r="A25" s="53"/>
      <c r="B25" t="s" s="40">
        <v>385</v>
      </c>
      <c r="C25" s="41">
        <f>VLOOKUP($AN$1,'DST'!C1:D66,2,FALSE)</f>
        <v>6</v>
      </c>
      <c r="D25" s="43"/>
      <c r="E25" s="43"/>
      <c r="F25" s="43"/>
      <c r="G25" s="43"/>
      <c r="H25" s="43"/>
      <c r="I25" s="43"/>
      <c r="J25" s="43"/>
      <c r="K25" s="43"/>
      <c r="L25" s="42">
        <f>((D$2+D$3+D$4)*AA25)</f>
        <v>0</v>
      </c>
      <c r="M25" s="42">
        <f>L25*Y25</f>
        <v>0</v>
      </c>
      <c r="N25" s="42">
        <f>M25*Z25</f>
        <v>0</v>
      </c>
      <c r="O25" s="42">
        <f>M25*AH25</f>
        <v>0</v>
      </c>
      <c r="P25" s="44"/>
      <c r="Q25" s="50"/>
      <c r="R25" s="50"/>
      <c r="S25" s="43"/>
      <c r="T25" s="50"/>
      <c r="U25" s="50"/>
      <c r="V25" s="60"/>
      <c r="W25" s="60"/>
      <c r="X25" s="50"/>
      <c r="Y25" s="46">
        <v>0</v>
      </c>
      <c r="Z25" s="47">
        <v>0</v>
      </c>
      <c r="AA25" s="45">
        <f>(AG25/SUM(AG$6:AG$25))*0.98</f>
        <v>0</v>
      </c>
      <c r="AB25" s="45">
        <v>0</v>
      </c>
      <c r="AC25" s="45">
        <f>(AH25/SUM(AH$6:AH$25))*0.98</f>
        <v>0</v>
      </c>
      <c r="AD25" s="44"/>
      <c r="AE25" s="50"/>
      <c r="AF25" s="50"/>
      <c r="AG25" s="57">
        <v>0</v>
      </c>
      <c r="AH25" s="57">
        <v>0</v>
      </c>
      <c r="AI25" s="51"/>
      <c r="AJ25" s="18"/>
      <c r="AK25" s="18"/>
      <c r="AL25" s="18"/>
      <c r="AM25" s="18"/>
      <c r="AN25" s="52"/>
    </row>
    <row r="26" ht="13.75" customHeight="1">
      <c r="A26" s="53"/>
      <c r="B26" s="18"/>
      <c r="C26" s="1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18"/>
      <c r="Q26" s="64"/>
      <c r="R26" s="64"/>
      <c r="S26" s="61"/>
      <c r="T26" s="64"/>
      <c r="U26" s="64"/>
      <c r="V26" s="61"/>
      <c r="W26" s="58"/>
      <c r="X26" s="64"/>
      <c r="Y26" s="64"/>
      <c r="Z26" s="61"/>
      <c r="AA26" s="56"/>
      <c r="AB26" s="56"/>
      <c r="AC26" s="55"/>
      <c r="AD26" s="18"/>
      <c r="AE26" s="56"/>
      <c r="AF26" s="56"/>
      <c r="AG26" s="56"/>
      <c r="AH26" s="61"/>
      <c r="AI26" s="18"/>
      <c r="AJ26" s="18"/>
      <c r="AK26" s="18"/>
      <c r="AL26" s="18"/>
      <c r="AM26" s="18"/>
      <c r="AN26" s="52"/>
    </row>
    <row r="27" ht="13.75" customHeight="1">
      <c r="A27" s="53"/>
      <c r="B27" s="65"/>
      <c r="C27" s="65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5"/>
      <c r="Q27" s="68"/>
      <c r="R27" s="68"/>
      <c r="S27" s="67"/>
      <c r="T27" s="68"/>
      <c r="U27" s="68"/>
      <c r="V27" s="69"/>
      <c r="W27" t="s" s="70">
        <v>387</v>
      </c>
      <c r="X27" s="71"/>
      <c r="Y27" s="68"/>
      <c r="Z27" s="69"/>
      <c r="AA27" t="s" s="70">
        <v>387</v>
      </c>
      <c r="AB27" t="s" s="70">
        <v>387</v>
      </c>
      <c r="AC27" t="s" s="70">
        <v>387</v>
      </c>
      <c r="AD27" s="72"/>
      <c r="AE27" t="s" s="70">
        <v>387</v>
      </c>
      <c r="AF27" t="s" s="70">
        <v>387</v>
      </c>
      <c r="AG27" t="s" s="70">
        <v>387</v>
      </c>
      <c r="AH27" s="51"/>
      <c r="AI27" s="18"/>
      <c r="AJ27" s="18"/>
      <c r="AK27" s="18"/>
      <c r="AL27" s="18"/>
      <c r="AM27" s="18"/>
      <c r="AN27" s="52"/>
    </row>
    <row r="28" ht="13.75" customHeight="1">
      <c r="A28" t="s" s="73">
        <v>388</v>
      </c>
      <c r="B28" s="65"/>
      <c r="C28" s="74"/>
      <c r="D28" t="s" s="75">
        <v>389</v>
      </c>
      <c r="E28" t="s" s="75">
        <v>390</v>
      </c>
      <c r="F28" t="s" s="76">
        <v>391</v>
      </c>
      <c r="G28" t="s" s="75">
        <v>392</v>
      </c>
      <c r="H28" t="s" s="75">
        <v>393</v>
      </c>
      <c r="I28" s="77"/>
      <c r="J28" s="67"/>
      <c r="K28" s="67"/>
      <c r="L28" s="67"/>
      <c r="M28" s="67"/>
      <c r="N28" s="67"/>
      <c r="O28" s="67"/>
      <c r="P28" s="65"/>
      <c r="Q28" s="68"/>
      <c r="R28" s="68"/>
      <c r="S28" s="67"/>
      <c r="T28" s="68"/>
      <c r="U28" s="68"/>
      <c r="V28" s="69"/>
      <c r="W28" s="78">
        <f>SUM(W2:W4,W6:W25)</f>
        <v>0.98</v>
      </c>
      <c r="X28" s="71"/>
      <c r="Y28" s="68"/>
      <c r="Z28" s="69"/>
      <c r="AA28" s="78">
        <f>SUM(AA6:AA25)</f>
        <v>0.98</v>
      </c>
      <c r="AB28" s="78">
        <f>SUM(AB2:AB4,AB6:AB11,AB13:AB20,AB22:AB25)</f>
        <v>1.09940894648492</v>
      </c>
      <c r="AC28" s="78">
        <f>SUM(AC6:AC25)</f>
        <v>0.98</v>
      </c>
      <c r="AD28" s="79"/>
      <c r="AE28" s="78">
        <f>SUM(AE2:AE4,AE6:AE25)</f>
        <v>1</v>
      </c>
      <c r="AF28" s="78">
        <f>SUM(AF2:AF4,AF6:AF25)</f>
        <v>1</v>
      </c>
      <c r="AG28" s="78">
        <f>SUM(AG6:AG25)</f>
        <v>1</v>
      </c>
      <c r="AH28" s="51"/>
      <c r="AI28" s="18"/>
      <c r="AJ28" s="18"/>
      <c r="AK28" s="18"/>
      <c r="AL28" s="18"/>
      <c r="AM28" s="18"/>
      <c r="AN28" s="52"/>
    </row>
    <row r="29" ht="13.75" customHeight="1">
      <c r="A29" s="53"/>
      <c r="B29" s="65"/>
      <c r="C29" s="74"/>
      <c r="D29" s="80">
        <v>1072</v>
      </c>
      <c r="E29" s="81">
        <v>0.6</v>
      </c>
      <c r="F29" s="82">
        <f>1-E29</f>
        <v>0.4</v>
      </c>
      <c r="G29" s="83">
        <v>4.5</v>
      </c>
      <c r="H29" s="84">
        <v>0.033</v>
      </c>
      <c r="I29" s="71"/>
      <c r="J29" s="67"/>
      <c r="K29" s="67"/>
      <c r="L29" s="67"/>
      <c r="M29" s="67"/>
      <c r="N29" s="67"/>
      <c r="O29" s="67"/>
      <c r="P29" s="65"/>
      <c r="Q29" s="68"/>
      <c r="R29" s="68"/>
      <c r="S29" s="67"/>
      <c r="T29" s="68"/>
      <c r="U29" s="68"/>
      <c r="V29" s="85"/>
      <c r="W29" s="86"/>
      <c r="X29" s="68"/>
      <c r="Y29" s="68"/>
      <c r="Z29" s="85"/>
      <c r="AA29" s="87"/>
      <c r="AB29" s="87"/>
      <c r="AC29" s="88"/>
      <c r="AD29" s="18"/>
      <c r="AE29" s="87"/>
      <c r="AF29" s="87"/>
      <c r="AG29" s="61"/>
      <c r="AH29" s="18"/>
      <c r="AI29" s="18"/>
      <c r="AJ29" s="18"/>
      <c r="AK29" s="18"/>
      <c r="AL29" s="18"/>
      <c r="AM29" s="18"/>
      <c r="AN29" s="52"/>
    </row>
    <row r="30" ht="13.75" customHeight="1">
      <c r="A30" s="53"/>
      <c r="B30" s="65"/>
      <c r="C30" s="65"/>
      <c r="D30" s="89"/>
      <c r="E30" s="89"/>
      <c r="F30" s="89"/>
      <c r="G30" s="89"/>
      <c r="H30" s="90"/>
      <c r="I30" s="67"/>
      <c r="J30" s="67"/>
      <c r="K30" s="67"/>
      <c r="L30" s="67"/>
      <c r="M30" s="67"/>
      <c r="N30" s="67"/>
      <c r="O30" s="67"/>
      <c r="P30" s="65"/>
      <c r="Q30" s="68"/>
      <c r="R30" s="68"/>
      <c r="S30" s="67"/>
      <c r="T30" s="68"/>
      <c r="U30" s="68"/>
      <c r="V30" s="85"/>
      <c r="W30" s="85"/>
      <c r="X30" s="68"/>
      <c r="Y30" s="68"/>
      <c r="Z30" s="85"/>
      <c r="AA30" s="65"/>
      <c r="AB30" s="65"/>
      <c r="AC30" s="68"/>
      <c r="AD30" s="18"/>
      <c r="AE30" s="65"/>
      <c r="AF30" s="65"/>
      <c r="AG30" s="18"/>
      <c r="AH30" s="18"/>
      <c r="AI30" s="18"/>
      <c r="AJ30" s="18"/>
      <c r="AK30" s="18"/>
      <c r="AL30" s="18"/>
      <c r="AM30" s="18"/>
      <c r="AN30" s="52"/>
    </row>
    <row r="31" ht="13.75" customHeight="1">
      <c r="A31" t="s" s="73">
        <v>388</v>
      </c>
      <c r="B31" s="65"/>
      <c r="C31" s="74"/>
      <c r="D31" t="s" s="76">
        <v>394</v>
      </c>
      <c r="E31" t="s" s="76">
        <v>5</v>
      </c>
      <c r="F31" t="s" s="76">
        <v>395</v>
      </c>
      <c r="G31" t="s" s="76">
        <v>396</v>
      </c>
      <c r="H31" s="77"/>
      <c r="I31" s="67"/>
      <c r="J31" s="67"/>
      <c r="K31" s="67"/>
      <c r="L31" s="67"/>
      <c r="M31" s="67"/>
      <c r="N31" s="67"/>
      <c r="O31" s="67"/>
      <c r="P31" s="65"/>
      <c r="Q31" s="68"/>
      <c r="R31" s="68"/>
      <c r="S31" s="67"/>
      <c r="T31" s="68"/>
      <c r="U31" s="68"/>
      <c r="V31" s="85"/>
      <c r="W31" s="85"/>
      <c r="X31" s="68"/>
      <c r="Y31" s="68"/>
      <c r="Z31" s="85"/>
      <c r="AA31" s="65"/>
      <c r="AB31" s="65"/>
      <c r="AC31" s="68"/>
      <c r="AD31" s="18"/>
      <c r="AE31" s="65"/>
      <c r="AF31" s="65"/>
      <c r="AG31" s="18"/>
      <c r="AH31" s="18"/>
      <c r="AI31" s="18"/>
      <c r="AJ31" s="18"/>
      <c r="AK31" s="18"/>
      <c r="AL31" s="18"/>
      <c r="AM31" s="18"/>
      <c r="AN31" s="52"/>
    </row>
    <row r="32" ht="13.75" customHeight="1">
      <c r="A32" s="53"/>
      <c r="B32" s="65"/>
      <c r="C32" s="74"/>
      <c r="D32" s="91">
        <f>D29*E29</f>
        <v>643.2</v>
      </c>
      <c r="E32" s="91">
        <f>SUM(E2:E4)</f>
        <v>433.304544</v>
      </c>
      <c r="F32" s="91">
        <f>SUM(F2:F4)</f>
        <v>4914.902163862690</v>
      </c>
      <c r="G32" s="91">
        <f>SUM(G2:G4)</f>
        <v>35.9959733609715</v>
      </c>
      <c r="H32" s="77"/>
      <c r="I32" s="67"/>
      <c r="J32" s="67"/>
      <c r="K32" s="67"/>
      <c r="L32" s="67"/>
      <c r="M32" s="67"/>
      <c r="N32" s="67"/>
      <c r="O32" s="67"/>
      <c r="P32" s="65"/>
      <c r="Q32" s="68"/>
      <c r="R32" s="68"/>
      <c r="S32" s="67"/>
      <c r="T32" s="68"/>
      <c r="U32" s="68"/>
      <c r="V32" s="85"/>
      <c r="W32" s="85"/>
      <c r="X32" s="68"/>
      <c r="Y32" s="68"/>
      <c r="Z32" s="85"/>
      <c r="AA32" s="65"/>
      <c r="AB32" s="65"/>
      <c r="AC32" s="68"/>
      <c r="AD32" s="18"/>
      <c r="AE32" s="65"/>
      <c r="AF32" s="65"/>
      <c r="AG32" s="18"/>
      <c r="AH32" s="18"/>
      <c r="AI32" s="18"/>
      <c r="AJ32" s="18"/>
      <c r="AK32" s="18"/>
      <c r="AL32" s="18"/>
      <c r="AM32" s="18"/>
      <c r="AN32" s="52"/>
    </row>
    <row r="33" ht="13.75" customHeight="1">
      <c r="A33" s="53"/>
      <c r="B33" s="65"/>
      <c r="C33" s="65"/>
      <c r="D33" s="89"/>
      <c r="E33" s="89"/>
      <c r="F33" s="89"/>
      <c r="G33" s="90"/>
      <c r="H33" s="67"/>
      <c r="I33" s="67"/>
      <c r="J33" s="67"/>
      <c r="K33" s="67"/>
      <c r="L33" s="67"/>
      <c r="M33" s="67"/>
      <c r="N33" s="67"/>
      <c r="O33" s="67"/>
      <c r="P33" s="65"/>
      <c r="Q33" s="68"/>
      <c r="R33" s="68"/>
      <c r="S33" s="67"/>
      <c r="T33" s="68"/>
      <c r="U33" s="68"/>
      <c r="V33" s="85"/>
      <c r="W33" s="85"/>
      <c r="X33" s="68"/>
      <c r="Y33" s="68"/>
      <c r="Z33" s="85"/>
      <c r="AA33" s="65"/>
      <c r="AB33" s="65"/>
      <c r="AC33" s="68"/>
      <c r="AD33" s="18"/>
      <c r="AE33" s="65"/>
      <c r="AF33" s="65"/>
      <c r="AG33" s="18"/>
      <c r="AH33" s="18"/>
      <c r="AI33" s="18"/>
      <c r="AJ33" s="18"/>
      <c r="AK33" s="18"/>
      <c r="AL33" s="18"/>
      <c r="AM33" s="18"/>
      <c r="AN33" s="52"/>
    </row>
    <row r="34" ht="13.75" customHeight="1">
      <c r="A34" t="s" s="73">
        <v>388</v>
      </c>
      <c r="B34" s="65"/>
      <c r="C34" s="74"/>
      <c r="D34" t="s" s="76">
        <v>397</v>
      </c>
      <c r="E34" t="s" s="76">
        <v>395</v>
      </c>
      <c r="F34" t="s" s="76">
        <v>396</v>
      </c>
      <c r="G34" s="77"/>
      <c r="H34" s="67"/>
      <c r="I34" s="67"/>
      <c r="J34" s="67"/>
      <c r="K34" s="67"/>
      <c r="L34" s="67"/>
      <c r="M34" s="67"/>
      <c r="N34" s="67"/>
      <c r="O34" s="67"/>
      <c r="P34" s="65"/>
      <c r="Q34" s="68"/>
      <c r="R34" s="68"/>
      <c r="S34" s="67"/>
      <c r="T34" s="68"/>
      <c r="U34" s="68"/>
      <c r="V34" s="85"/>
      <c r="W34" s="85"/>
      <c r="X34" s="68"/>
      <c r="Y34" s="68"/>
      <c r="Z34" s="85"/>
      <c r="AA34" s="65"/>
      <c r="AB34" s="65"/>
      <c r="AC34" s="68"/>
      <c r="AD34" s="18"/>
      <c r="AE34" s="65"/>
      <c r="AF34" s="65"/>
      <c r="AG34" s="18"/>
      <c r="AH34" s="18"/>
      <c r="AI34" s="18"/>
      <c r="AJ34" s="18"/>
      <c r="AK34" s="18"/>
      <c r="AL34" s="18"/>
      <c r="AM34" s="18"/>
      <c r="AN34" s="52"/>
    </row>
    <row r="35" ht="13.75" customHeight="1">
      <c r="A35" s="53"/>
      <c r="B35" s="65"/>
      <c r="C35" s="74"/>
      <c r="D35" s="91">
        <f>D29*F29</f>
        <v>428.8</v>
      </c>
      <c r="E35" s="91">
        <f>D35*G29</f>
        <v>1929.6</v>
      </c>
      <c r="F35" s="91">
        <f>D35*H29</f>
        <v>14.1504</v>
      </c>
      <c r="G35" s="77"/>
      <c r="H35" s="67"/>
      <c r="I35" s="67"/>
      <c r="J35" s="67"/>
      <c r="K35" s="67"/>
      <c r="L35" s="67"/>
      <c r="M35" s="67"/>
      <c r="N35" s="67"/>
      <c r="O35" s="67"/>
      <c r="P35" s="65"/>
      <c r="Q35" s="68"/>
      <c r="R35" s="68"/>
      <c r="S35" s="67"/>
      <c r="T35" s="68"/>
      <c r="U35" s="68"/>
      <c r="V35" s="85"/>
      <c r="W35" s="85"/>
      <c r="X35" s="68"/>
      <c r="Y35" s="68"/>
      <c r="Z35" s="85"/>
      <c r="AA35" s="65"/>
      <c r="AB35" s="65"/>
      <c r="AC35" s="68"/>
      <c r="AD35" s="18"/>
      <c r="AE35" s="65"/>
      <c r="AF35" s="65"/>
      <c r="AG35" s="18"/>
      <c r="AH35" s="18"/>
      <c r="AI35" s="18"/>
      <c r="AJ35" s="18"/>
      <c r="AK35" s="18"/>
      <c r="AL35" s="18"/>
      <c r="AM35" s="18"/>
      <c r="AN35" s="52"/>
    </row>
    <row r="36" ht="13.75" customHeight="1">
      <c r="A36" s="53"/>
      <c r="B36" s="65"/>
      <c r="C36" s="65"/>
      <c r="D36" s="89"/>
      <c r="E36" s="89"/>
      <c r="F36" s="89"/>
      <c r="G36" s="66"/>
      <c r="H36" s="66"/>
      <c r="I36" s="66"/>
      <c r="J36" s="66"/>
      <c r="K36" s="67"/>
      <c r="L36" s="67"/>
      <c r="M36" s="67"/>
      <c r="N36" s="67"/>
      <c r="O36" s="67"/>
      <c r="P36" s="65"/>
      <c r="Q36" s="68"/>
      <c r="R36" s="68"/>
      <c r="S36" s="67"/>
      <c r="T36" s="68"/>
      <c r="U36" s="68"/>
      <c r="V36" s="85"/>
      <c r="W36" s="85"/>
      <c r="X36" s="68"/>
      <c r="Y36" s="68"/>
      <c r="Z36" s="85"/>
      <c r="AA36" s="65"/>
      <c r="AB36" s="65"/>
      <c r="AC36" s="68"/>
      <c r="AD36" s="18"/>
      <c r="AE36" s="65"/>
      <c r="AF36" s="65"/>
      <c r="AG36" s="18"/>
      <c r="AH36" s="68"/>
      <c r="AI36" s="18"/>
      <c r="AJ36" s="18"/>
      <c r="AK36" s="18"/>
      <c r="AL36" s="18"/>
      <c r="AM36" s="18"/>
      <c r="AN36" s="52"/>
    </row>
    <row r="37" ht="25.5" customHeight="1">
      <c r="A37" t="s" s="73">
        <v>398</v>
      </c>
      <c r="B37" s="92"/>
      <c r="C37" s="93"/>
      <c r="D37" t="s" s="70">
        <v>399</v>
      </c>
      <c r="E37" t="s" s="70">
        <v>400</v>
      </c>
      <c r="F37" t="s" s="70">
        <v>401</v>
      </c>
      <c r="G37" t="s" s="70">
        <v>402</v>
      </c>
      <c r="H37" t="s" s="70">
        <v>403</v>
      </c>
      <c r="I37" t="s" s="70">
        <v>404</v>
      </c>
      <c r="J37" t="s" s="70">
        <v>405</v>
      </c>
      <c r="K37" s="51"/>
      <c r="L37" s="18"/>
      <c r="M37" s="18"/>
      <c r="N37" s="18"/>
      <c r="O37" s="18"/>
      <c r="P37" s="92"/>
      <c r="Q37" s="92"/>
      <c r="R37" s="92"/>
      <c r="S37" s="92"/>
      <c r="T37" s="92"/>
      <c r="U37" s="92"/>
      <c r="V37" s="85"/>
      <c r="W37" s="92"/>
      <c r="X37" s="68"/>
      <c r="Y37" s="68"/>
      <c r="Z37" s="85"/>
      <c r="AA37" s="92"/>
      <c r="AB37" s="92"/>
      <c r="AC37" s="92"/>
      <c r="AD37" s="18"/>
      <c r="AE37" s="92"/>
      <c r="AF37" s="92"/>
      <c r="AG37" s="18"/>
      <c r="AH37" s="68"/>
      <c r="AI37" s="18"/>
      <c r="AJ37" s="18"/>
      <c r="AK37" s="18"/>
      <c r="AL37" s="18"/>
      <c r="AM37" s="18"/>
      <c r="AN37" s="52"/>
    </row>
    <row r="38" ht="13.5" customHeight="1">
      <c r="A38" s="53"/>
      <c r="B38" s="18"/>
      <c r="C38" s="97"/>
      <c r="D38" s="42">
        <f>SUM(I2:I20)</f>
        <v>420.224</v>
      </c>
      <c r="E38" s="42">
        <f>SUM(J2:J4,J6:J11,J13:J20)</f>
        <v>1929.201829609380</v>
      </c>
      <c r="F38" s="42">
        <f>SUM(K2:K4,K6:K11,K13:K20)</f>
        <v>14.115270283392</v>
      </c>
      <c r="G38" s="42">
        <f>SUM(L6:L11,L13:L20,L22:L25)</f>
        <v>630.336</v>
      </c>
      <c r="H38" s="42">
        <f>SUM(M6:M11,M13:M20,M22:M25)</f>
        <v>433.071718464</v>
      </c>
      <c r="I38" s="42">
        <f>SUM(N6:N11,N13:N20,N22:N25)</f>
        <v>4912.886494065960</v>
      </c>
      <c r="J38" s="42">
        <f>SUM(O6:O11,O13:O20,O22:O25)</f>
        <v>35.9498773088409</v>
      </c>
      <c r="K38" s="5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85"/>
      <c r="W38" s="18"/>
      <c r="X38" s="68"/>
      <c r="Y38" s="68"/>
      <c r="Z38" s="85"/>
      <c r="AA38" s="18"/>
      <c r="AB38" s="18"/>
      <c r="AC38" s="18"/>
      <c r="AD38" s="18"/>
      <c r="AE38" s="18"/>
      <c r="AF38" s="18"/>
      <c r="AG38" s="18"/>
      <c r="AH38" s="68"/>
      <c r="AI38" s="18"/>
      <c r="AJ38" s="18"/>
      <c r="AK38" s="18"/>
      <c r="AL38" s="18"/>
      <c r="AM38" s="18"/>
      <c r="AN38" s="52"/>
    </row>
    <row r="39" ht="13.5" customHeight="1">
      <c r="A39" s="53"/>
      <c r="B39" s="18"/>
      <c r="C39" s="97"/>
      <c r="D39" s="42">
        <f>D35-D38</f>
        <v>8.576000000000001</v>
      </c>
      <c r="E39" s="42">
        <f>E35-E38</f>
        <v>0.398170390620</v>
      </c>
      <c r="F39" s="42">
        <f>F35-F38</f>
        <v>0.035129716608</v>
      </c>
      <c r="G39" s="42">
        <f>SUM(D2:D4)-G38</f>
        <v>12.864</v>
      </c>
      <c r="H39" s="42">
        <f>E32-H38</f>
        <v>0.232825536</v>
      </c>
      <c r="I39" s="42">
        <f>F32-I38</f>
        <v>2.015669796730</v>
      </c>
      <c r="J39" s="42">
        <f>G32-J38</f>
        <v>0.0460960521306</v>
      </c>
      <c r="K39" s="5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85"/>
      <c r="W39" s="18"/>
      <c r="X39" s="68"/>
      <c r="Y39" s="68"/>
      <c r="Z39" s="85"/>
      <c r="AA39" s="18"/>
      <c r="AB39" s="18"/>
      <c r="AC39" s="18"/>
      <c r="AD39" s="18"/>
      <c r="AE39" s="18"/>
      <c r="AF39" s="18"/>
      <c r="AG39" s="18"/>
      <c r="AH39" s="68"/>
      <c r="AI39" s="18"/>
      <c r="AJ39" s="18"/>
      <c r="AK39" s="18"/>
      <c r="AL39" s="18"/>
      <c r="AM39" s="18"/>
      <c r="AN39" s="52"/>
    </row>
    <row r="40" ht="13.75" customHeight="1">
      <c r="A40" s="53"/>
      <c r="B40" s="18"/>
      <c r="C40" s="18"/>
      <c r="D40" s="61"/>
      <c r="E40" s="61"/>
      <c r="F40" s="61"/>
      <c r="G40" s="61"/>
      <c r="H40" s="61"/>
      <c r="I40" s="64"/>
      <c r="J40" s="109"/>
      <c r="K40" s="106"/>
      <c r="L40" s="106"/>
      <c r="M40" s="98"/>
      <c r="N40" s="106"/>
      <c r="O40" s="18"/>
      <c r="P40" s="18"/>
      <c r="Q40" s="18"/>
      <c r="R40" s="18"/>
      <c r="S40" s="18"/>
      <c r="T40" s="18"/>
      <c r="U40" s="18"/>
      <c r="V40" s="85"/>
      <c r="W40" s="18"/>
      <c r="X40" s="68"/>
      <c r="Y40" s="68"/>
      <c r="Z40" s="85"/>
      <c r="AA40" s="18"/>
      <c r="AB40" s="18"/>
      <c r="AC40" s="18"/>
      <c r="AD40" s="18"/>
      <c r="AE40" s="18"/>
      <c r="AF40" s="18"/>
      <c r="AG40" s="18"/>
      <c r="AH40" s="68"/>
      <c r="AI40" s="18"/>
      <c r="AJ40" s="18"/>
      <c r="AK40" s="18"/>
      <c r="AL40" s="18"/>
      <c r="AM40" s="18"/>
      <c r="AN40" s="52"/>
    </row>
    <row r="41" ht="13.75" customHeight="1">
      <c r="A41" s="5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85"/>
      <c r="W41" s="18"/>
      <c r="X41" s="68"/>
      <c r="Y41" s="68"/>
      <c r="Z41" s="85"/>
      <c r="AA41" s="18"/>
      <c r="AB41" s="18"/>
      <c r="AC41" s="18"/>
      <c r="AD41" s="18"/>
      <c r="AE41" s="18"/>
      <c r="AF41" s="18"/>
      <c r="AG41" s="18"/>
      <c r="AH41" s="68"/>
      <c r="AI41" s="18"/>
      <c r="AJ41" s="18"/>
      <c r="AK41" s="18"/>
      <c r="AL41" s="18"/>
      <c r="AM41" s="18"/>
      <c r="AN41" s="52"/>
    </row>
    <row r="42" ht="13.75" customHeight="1">
      <c r="A42" s="5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85"/>
      <c r="W42" s="18"/>
      <c r="X42" s="68"/>
      <c r="Y42" s="68"/>
      <c r="Z42" s="85"/>
      <c r="AA42" s="18"/>
      <c r="AB42" s="18"/>
      <c r="AC42" s="18"/>
      <c r="AD42" s="18"/>
      <c r="AE42" s="18"/>
      <c r="AF42" s="18"/>
      <c r="AG42" s="18"/>
      <c r="AH42" s="68"/>
      <c r="AI42" s="18"/>
      <c r="AJ42" s="18"/>
      <c r="AK42" s="18"/>
      <c r="AL42" s="18"/>
      <c r="AM42" s="18"/>
      <c r="AN42" s="52"/>
    </row>
    <row r="43" ht="13.75" customHeight="1">
      <c r="A43" s="5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85"/>
      <c r="W43" s="18"/>
      <c r="X43" s="68"/>
      <c r="Y43" s="68"/>
      <c r="Z43" s="85"/>
      <c r="AA43" s="18"/>
      <c r="AB43" s="18"/>
      <c r="AC43" s="18"/>
      <c r="AD43" s="18"/>
      <c r="AE43" s="18"/>
      <c r="AF43" s="18"/>
      <c r="AG43" s="18"/>
      <c r="AH43" s="68"/>
      <c r="AI43" s="18"/>
      <c r="AJ43" s="18"/>
      <c r="AK43" s="18"/>
      <c r="AL43" s="18"/>
      <c r="AM43" s="18"/>
      <c r="AN43" s="52"/>
    </row>
    <row r="44" ht="13.75" customHeight="1">
      <c r="A44" s="5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85"/>
      <c r="W44" s="18"/>
      <c r="X44" s="68"/>
      <c r="Y44" s="68"/>
      <c r="Z44" s="85"/>
      <c r="AA44" s="18"/>
      <c r="AB44" s="18"/>
      <c r="AC44" s="18"/>
      <c r="AD44" s="18"/>
      <c r="AE44" s="18"/>
      <c r="AF44" s="18"/>
      <c r="AG44" s="18"/>
      <c r="AH44" s="68"/>
      <c r="AI44" s="18"/>
      <c r="AJ44" s="18"/>
      <c r="AK44" s="18"/>
      <c r="AL44" s="18"/>
      <c r="AM44" s="18"/>
      <c r="AN44" s="52"/>
    </row>
    <row r="45" ht="13.75" customHeight="1">
      <c r="A45" s="5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85"/>
      <c r="W45" s="18"/>
      <c r="X45" s="68"/>
      <c r="Y45" s="68"/>
      <c r="Z45" s="85"/>
      <c r="AA45" s="18"/>
      <c r="AB45" s="18"/>
      <c r="AC45" s="18"/>
      <c r="AD45" s="18"/>
      <c r="AE45" s="18"/>
      <c r="AF45" s="18"/>
      <c r="AG45" s="18"/>
      <c r="AH45" s="68"/>
      <c r="AI45" s="18"/>
      <c r="AJ45" s="18"/>
      <c r="AK45" s="18"/>
      <c r="AL45" s="18"/>
      <c r="AM45" s="18"/>
      <c r="AN45" s="52"/>
    </row>
    <row r="46" ht="13.75" customHeight="1">
      <c r="A46" s="5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63"/>
      <c r="O46" s="63"/>
      <c r="P46" s="18"/>
      <c r="Q46" s="18"/>
      <c r="R46" s="18"/>
      <c r="S46" s="18"/>
      <c r="T46" s="18"/>
      <c r="U46" s="18"/>
      <c r="V46" s="85"/>
      <c r="W46" s="18"/>
      <c r="X46" s="68"/>
      <c r="Y46" s="68"/>
      <c r="Z46" s="85"/>
      <c r="AA46" s="18"/>
      <c r="AB46" s="18"/>
      <c r="AC46" s="18"/>
      <c r="AD46" s="18"/>
      <c r="AE46" s="18"/>
      <c r="AF46" s="18"/>
      <c r="AG46" s="18"/>
      <c r="AH46" s="68"/>
      <c r="AI46" s="18"/>
      <c r="AJ46" s="18"/>
      <c r="AK46" s="18"/>
      <c r="AL46" s="18"/>
      <c r="AM46" s="18"/>
      <c r="AN46" s="52"/>
    </row>
    <row r="47" ht="13.75" customHeight="1">
      <c r="A47" s="5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63"/>
      <c r="O47" s="63"/>
      <c r="P47" s="18"/>
      <c r="Q47" s="18"/>
      <c r="R47" s="18"/>
      <c r="S47" s="18"/>
      <c r="T47" s="18"/>
      <c r="U47" s="18"/>
      <c r="V47" s="85"/>
      <c r="W47" s="18"/>
      <c r="X47" s="68"/>
      <c r="Y47" s="68"/>
      <c r="Z47" s="85"/>
      <c r="AA47" s="18"/>
      <c r="AB47" s="18"/>
      <c r="AC47" s="18"/>
      <c r="AD47" s="18"/>
      <c r="AE47" s="18"/>
      <c r="AF47" s="18"/>
      <c r="AG47" s="18"/>
      <c r="AH47" s="68"/>
      <c r="AI47" s="18"/>
      <c r="AJ47" s="18"/>
      <c r="AK47" s="18"/>
      <c r="AL47" s="18"/>
      <c r="AM47" s="18"/>
      <c r="AN47" s="52"/>
    </row>
    <row r="48" ht="13.75" customHeight="1">
      <c r="A48" s="5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85"/>
      <c r="W48" s="18"/>
      <c r="X48" s="68"/>
      <c r="Y48" s="68"/>
      <c r="Z48" s="85"/>
      <c r="AA48" s="18"/>
      <c r="AB48" s="18"/>
      <c r="AC48" s="18"/>
      <c r="AD48" s="18"/>
      <c r="AE48" s="18"/>
      <c r="AF48" s="18"/>
      <c r="AG48" s="18"/>
      <c r="AH48" s="68"/>
      <c r="AI48" s="18"/>
      <c r="AJ48" s="18"/>
      <c r="AK48" s="18"/>
      <c r="AL48" s="18"/>
      <c r="AM48" s="18"/>
      <c r="AN48" s="52"/>
    </row>
    <row r="49" ht="13.75" customHeight="1">
      <c r="A49" s="5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85"/>
      <c r="W49" s="18"/>
      <c r="X49" s="68"/>
      <c r="Y49" s="68"/>
      <c r="Z49" s="85"/>
      <c r="AA49" s="18"/>
      <c r="AB49" s="18"/>
      <c r="AC49" s="18"/>
      <c r="AD49" s="18"/>
      <c r="AE49" s="18"/>
      <c r="AF49" s="18"/>
      <c r="AG49" s="18"/>
      <c r="AH49" s="68"/>
      <c r="AI49" s="18"/>
      <c r="AJ49" s="18"/>
      <c r="AK49" s="18"/>
      <c r="AL49" s="18"/>
      <c r="AM49" s="18"/>
      <c r="AN49" s="52"/>
    </row>
    <row r="50" ht="13.75" customHeight="1">
      <c r="A50" s="5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85"/>
      <c r="W50" s="18"/>
      <c r="X50" s="68"/>
      <c r="Y50" s="68"/>
      <c r="Z50" s="85"/>
      <c r="AA50" s="18"/>
      <c r="AB50" s="18"/>
      <c r="AC50" s="18"/>
      <c r="AD50" s="18"/>
      <c r="AE50" s="18"/>
      <c r="AF50" s="18"/>
      <c r="AG50" s="18"/>
      <c r="AH50" s="68"/>
      <c r="AI50" s="18"/>
      <c r="AJ50" s="18"/>
      <c r="AK50" s="18"/>
      <c r="AL50" s="18"/>
      <c r="AM50" s="18"/>
      <c r="AN50" s="52"/>
    </row>
    <row r="51" ht="13.75" customHeight="1">
      <c r="A51" s="5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98"/>
      <c r="Y51" s="68"/>
      <c r="Z51" s="85"/>
      <c r="AA51" s="18"/>
      <c r="AB51" s="18"/>
      <c r="AC51" s="18"/>
      <c r="AD51" s="18"/>
      <c r="AE51" s="18"/>
      <c r="AF51" s="18"/>
      <c r="AG51" s="18"/>
      <c r="AH51" s="68"/>
      <c r="AI51" s="18"/>
      <c r="AJ51" s="18"/>
      <c r="AK51" s="18"/>
      <c r="AL51" s="18"/>
      <c r="AM51" s="18"/>
      <c r="AN51" s="52"/>
    </row>
    <row r="52" ht="13.75" customHeight="1">
      <c r="A52" s="5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98"/>
      <c r="Y52" s="68"/>
      <c r="Z52" s="85"/>
      <c r="AA52" s="18"/>
      <c r="AB52" s="18"/>
      <c r="AC52" s="18"/>
      <c r="AD52" s="18"/>
      <c r="AE52" s="18"/>
      <c r="AF52" s="18"/>
      <c r="AG52" s="18"/>
      <c r="AH52" s="68"/>
      <c r="AI52" s="18"/>
      <c r="AJ52" s="18"/>
      <c r="AK52" s="18"/>
      <c r="AL52" s="18"/>
      <c r="AM52" s="18"/>
      <c r="AN52" s="52"/>
    </row>
    <row r="53" ht="13.75" customHeight="1">
      <c r="A53" s="5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98"/>
      <c r="Y53" s="68"/>
      <c r="Z53" s="85"/>
      <c r="AA53" s="18"/>
      <c r="AB53" s="18"/>
      <c r="AC53" s="18"/>
      <c r="AD53" s="18"/>
      <c r="AE53" s="18"/>
      <c r="AF53" s="18"/>
      <c r="AG53" s="18"/>
      <c r="AH53" s="68"/>
      <c r="AI53" s="18"/>
      <c r="AJ53" s="18"/>
      <c r="AK53" s="18"/>
      <c r="AL53" s="18"/>
      <c r="AM53" s="18"/>
      <c r="AN53" s="52"/>
    </row>
    <row r="54" ht="13.75" customHeight="1">
      <c r="A54" s="5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98"/>
      <c r="Y54" s="68"/>
      <c r="Z54" s="85"/>
      <c r="AA54" s="18"/>
      <c r="AB54" s="18"/>
      <c r="AC54" s="18"/>
      <c r="AD54" s="18"/>
      <c r="AE54" s="18"/>
      <c r="AF54" s="18"/>
      <c r="AG54" s="18"/>
      <c r="AH54" s="68"/>
      <c r="AI54" s="18"/>
      <c r="AJ54" s="18"/>
      <c r="AK54" s="18"/>
      <c r="AL54" s="18"/>
      <c r="AM54" s="18"/>
      <c r="AN54" s="52"/>
    </row>
    <row r="55" ht="13.75" customHeight="1">
      <c r="A55" s="5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98"/>
      <c r="Y55" s="68"/>
      <c r="Z55" s="85"/>
      <c r="AA55" s="18"/>
      <c r="AB55" s="18"/>
      <c r="AC55" s="18"/>
      <c r="AD55" s="18"/>
      <c r="AE55" s="18"/>
      <c r="AF55" s="18"/>
      <c r="AG55" s="18"/>
      <c r="AH55" s="68"/>
      <c r="AI55" s="18"/>
      <c r="AJ55" s="18"/>
      <c r="AK55" s="18"/>
      <c r="AL55" s="18"/>
      <c r="AM55" s="18"/>
      <c r="AN55" s="52"/>
    </row>
    <row r="56" ht="13.75" customHeight="1">
      <c r="A56" s="5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98"/>
      <c r="Y56" s="98"/>
      <c r="Z56" s="18"/>
      <c r="AA56" s="18"/>
      <c r="AB56" s="18"/>
      <c r="AC56" s="18"/>
      <c r="AD56" s="18"/>
      <c r="AE56" s="18"/>
      <c r="AF56" s="18"/>
      <c r="AG56" s="18"/>
      <c r="AH56" s="96"/>
      <c r="AI56" s="18"/>
      <c r="AJ56" s="18"/>
      <c r="AK56" s="18"/>
      <c r="AL56" s="18"/>
      <c r="AM56" s="18"/>
      <c r="AN56" s="52"/>
    </row>
    <row r="57" ht="13.75" customHeight="1">
      <c r="A57" s="5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98"/>
      <c r="Y57" s="98"/>
      <c r="Z57" s="18"/>
      <c r="AA57" s="18"/>
      <c r="AB57" s="18"/>
      <c r="AC57" s="18"/>
      <c r="AD57" s="18"/>
      <c r="AE57" s="18"/>
      <c r="AF57" s="18"/>
      <c r="AG57" s="18"/>
      <c r="AH57" s="96"/>
      <c r="AI57" s="18"/>
      <c r="AJ57" s="18"/>
      <c r="AK57" s="18"/>
      <c r="AL57" s="18"/>
      <c r="AM57" s="18"/>
      <c r="AN57" s="52"/>
    </row>
    <row r="58" ht="13.75" customHeight="1">
      <c r="A58" s="5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98"/>
      <c r="Y58" s="98"/>
      <c r="Z58" s="18"/>
      <c r="AA58" s="18"/>
      <c r="AB58" s="18"/>
      <c r="AC58" s="18"/>
      <c r="AD58" s="18"/>
      <c r="AE58" s="18"/>
      <c r="AF58" s="18"/>
      <c r="AG58" s="18"/>
      <c r="AH58" s="96"/>
      <c r="AI58" s="18"/>
      <c r="AJ58" s="18"/>
      <c r="AK58" s="18"/>
      <c r="AL58" s="18"/>
      <c r="AM58" s="18"/>
      <c r="AN58" s="52"/>
    </row>
    <row r="59" ht="13.75" customHeight="1">
      <c r="A59" s="5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98"/>
      <c r="Y59" s="98"/>
      <c r="Z59" s="18"/>
      <c r="AA59" s="18"/>
      <c r="AB59" s="18"/>
      <c r="AC59" s="18"/>
      <c r="AD59" s="18"/>
      <c r="AE59" s="18"/>
      <c r="AF59" s="18"/>
      <c r="AG59" s="18"/>
      <c r="AH59" s="96"/>
      <c r="AI59" s="18"/>
      <c r="AJ59" s="18"/>
      <c r="AK59" s="18"/>
      <c r="AL59" s="18"/>
      <c r="AM59" s="18"/>
      <c r="AN59" s="52"/>
    </row>
    <row r="60" ht="13.75" customHeight="1">
      <c r="A60" s="5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98"/>
      <c r="Z60" s="18"/>
      <c r="AA60" s="18"/>
      <c r="AB60" s="18"/>
      <c r="AC60" s="18"/>
      <c r="AD60" s="18"/>
      <c r="AE60" s="18"/>
      <c r="AF60" s="18"/>
      <c r="AG60" s="18"/>
      <c r="AH60" s="96"/>
      <c r="AI60" s="18"/>
      <c r="AJ60" s="18"/>
      <c r="AK60" s="18"/>
      <c r="AL60" s="18"/>
      <c r="AM60" s="18"/>
      <c r="AN60" s="52"/>
    </row>
    <row r="61" ht="13.75" customHeight="1">
      <c r="A61" s="5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98"/>
      <c r="Z61" s="18"/>
      <c r="AA61" s="18"/>
      <c r="AB61" s="18"/>
      <c r="AC61" s="18"/>
      <c r="AD61" s="18"/>
      <c r="AE61" s="18"/>
      <c r="AF61" s="18"/>
      <c r="AG61" s="18"/>
      <c r="AH61" s="96"/>
      <c r="AI61" s="18"/>
      <c r="AJ61" s="18"/>
      <c r="AK61" s="18"/>
      <c r="AL61" s="18"/>
      <c r="AM61" s="18"/>
      <c r="AN61" s="52"/>
    </row>
    <row r="62" ht="13.75" customHeight="1">
      <c r="A62" s="5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98"/>
      <c r="Z62" s="18"/>
      <c r="AA62" s="18"/>
      <c r="AB62" s="18"/>
      <c r="AC62" s="18"/>
      <c r="AD62" s="18"/>
      <c r="AE62" s="18"/>
      <c r="AF62" s="18"/>
      <c r="AG62" s="18"/>
      <c r="AH62" s="96"/>
      <c r="AI62" s="18"/>
      <c r="AJ62" s="18"/>
      <c r="AK62" s="18"/>
      <c r="AL62" s="18"/>
      <c r="AM62" s="18"/>
      <c r="AN62" s="52"/>
    </row>
    <row r="63" ht="13.75" customHeight="1">
      <c r="A63" s="5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98"/>
      <c r="Z63" s="18"/>
      <c r="AA63" s="18"/>
      <c r="AB63" s="18"/>
      <c r="AC63" s="18"/>
      <c r="AD63" s="18"/>
      <c r="AE63" s="18"/>
      <c r="AF63" s="18"/>
      <c r="AG63" s="18"/>
      <c r="AH63" s="96"/>
      <c r="AI63" s="18"/>
      <c r="AJ63" s="18"/>
      <c r="AK63" s="18"/>
      <c r="AL63" s="18"/>
      <c r="AM63" s="18"/>
      <c r="AN63" s="52"/>
    </row>
    <row r="64" ht="13.75" customHeight="1">
      <c r="A64" s="99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0"/>
      <c r="Z64" s="23"/>
      <c r="AA64" s="23"/>
      <c r="AB64" s="23"/>
      <c r="AC64" s="23"/>
      <c r="AD64" s="23"/>
      <c r="AE64" s="23"/>
      <c r="AF64" s="23"/>
      <c r="AG64" s="23"/>
      <c r="AH64" s="101"/>
      <c r="AI64" s="23"/>
      <c r="AJ64" s="23"/>
      <c r="AK64" s="23"/>
      <c r="AL64" s="23"/>
      <c r="AM64" s="23"/>
      <c r="AN64" s="102"/>
    </row>
  </sheetData>
  <conditionalFormatting sqref="W28 AA28:AG28">
    <cfRule type="cellIs" dxfId="14" priority="1" operator="greaterThan" stopIfTrue="1">
      <formula>1</formula>
    </cfRule>
  </conditionalFormatting>
  <conditionalFormatting sqref="D39:J39">
    <cfRule type="cellIs" dxfId="1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