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ta analytics classess\"/>
    </mc:Choice>
  </mc:AlternateContent>
  <xr:revisionPtr revIDLastSave="0" documentId="8_{6BE4398B-B399-4B92-8622-DD8961697986}" xr6:coauthVersionLast="47" xr6:coauthVersionMax="47" xr10:uidLastSave="{00000000-0000-0000-0000-000000000000}"/>
  <bookViews>
    <workbookView xWindow="-120" yWindow="-120" windowWidth="20730" windowHeight="11040" firstSheet="2" activeTab="8" xr2:uid="{00000000-000D-0000-FFFF-FFFF00000000}"/>
  </bookViews>
  <sheets>
    <sheet name="MATCH" sheetId="37" r:id="rId1"/>
    <sheet name="MATCH(an)" sheetId="38" state="hidden" r:id="rId2"/>
    <sheet name="Index+Match" sheetId="39" r:id="rId3"/>
    <sheet name="Index+Match(An)" sheetId="40" state="hidden" r:id="rId4"/>
    <sheet name="Lookup" sheetId="2" r:id="rId5"/>
    <sheet name="Lookup (an)" sheetId="35" state="hidden" r:id="rId6"/>
    <sheet name="Ex18" sheetId="22" r:id="rId7"/>
    <sheet name="Ex18(an)" sheetId="23" state="hidden" r:id="rId8"/>
    <sheet name="Ex19" sheetId="28" r:id="rId9"/>
    <sheet name="Ex20" sheetId="30" r:id="rId10"/>
    <sheet name="Ex19(an)" sheetId="29" state="hidden" r:id="rId11"/>
    <sheet name="Ex20(an)" sheetId="31" state="hidden" r:id="rId12"/>
  </sheets>
  <externalReferences>
    <externalReference r:id="rId13"/>
  </externalReferences>
  <definedNames>
    <definedName name="_xlnm._FilterDatabase" localSheetId="6" hidden="1">'Ex18'!$D$13:$E$48</definedName>
    <definedName name="_xlnm._FilterDatabase" localSheetId="8" hidden="1">'Ex19'!$C$12:$D$24</definedName>
    <definedName name="AnswerProductTable">'[1]V Exact (an)'!$A$12:$D$19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9" l="1"/>
  <c r="H7" i="39"/>
  <c r="H9" i="39"/>
  <c r="B5" i="2"/>
  <c r="F37" i="2"/>
  <c r="I6" i="39"/>
  <c r="A14" i="22" l="1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C105" i="2"/>
  <c r="D105" i="2" s="1"/>
  <c r="B75" i="2"/>
  <c r="C64" i="2"/>
  <c r="C63" i="2"/>
  <c r="B65" i="2" s="1"/>
  <c r="G37" i="2"/>
  <c r="C30" i="2"/>
  <c r="C5" i="2"/>
  <c r="C6" i="2"/>
  <c r="B6" i="2"/>
  <c r="B7" i="2"/>
  <c r="C7" i="2" s="1"/>
  <c r="D106" i="2"/>
  <c r="D114" i="2" s="1"/>
  <c r="I30" i="2"/>
  <c r="C106" i="2"/>
  <c r="C107" i="2"/>
  <c r="D107" i="2" s="1"/>
  <c r="D115" i="2" s="1"/>
  <c r="C108" i="2"/>
  <c r="D108" i="2" s="1"/>
  <c r="D116" i="2" s="1"/>
  <c r="C109" i="2"/>
  <c r="D109" i="2" s="1"/>
  <c r="D117" i="2" s="1"/>
  <c r="B66" i="2"/>
  <c r="D66" i="2"/>
  <c r="D113" i="2" l="1"/>
  <c r="E30" i="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C5" i="22" s="1"/>
  <c r="B43" i="22"/>
  <c r="B44" i="22"/>
  <c r="B45" i="22"/>
  <c r="B46" i="22"/>
  <c r="B47" i="22"/>
  <c r="B48" i="22"/>
  <c r="C6" i="22" l="1"/>
  <c r="C9" i="22"/>
  <c r="C8" i="22"/>
  <c r="C7" i="22"/>
  <c r="C10" i="22"/>
  <c r="E15" i="30"/>
  <c r="E16" i="30"/>
  <c r="E20" i="30"/>
  <c r="E23" i="30"/>
  <c r="E24" i="30"/>
  <c r="E28" i="30"/>
  <c r="E31" i="30"/>
  <c r="E32" i="30"/>
  <c r="E36" i="30"/>
  <c r="E39" i="30"/>
  <c r="E40" i="30"/>
  <c r="E44" i="30"/>
  <c r="E47" i="30"/>
  <c r="E48" i="30"/>
  <c r="E52" i="30"/>
  <c r="E56" i="30"/>
  <c r="E60" i="30"/>
  <c r="E64" i="30"/>
  <c r="E68" i="30"/>
  <c r="E72" i="30"/>
  <c r="E76" i="30"/>
  <c r="E80" i="30"/>
  <c r="E84" i="30"/>
  <c r="E88" i="30"/>
  <c r="E92" i="30"/>
  <c r="D13" i="30"/>
  <c r="E13" i="30" s="1"/>
  <c r="D14" i="30"/>
  <c r="E14" i="30" s="1"/>
  <c r="D15" i="30"/>
  <c r="D16" i="30"/>
  <c r="D17" i="30"/>
  <c r="E17" i="30" s="1"/>
  <c r="D18" i="30"/>
  <c r="E18" i="30" s="1"/>
  <c r="D19" i="30"/>
  <c r="E19" i="30" s="1"/>
  <c r="D20" i="30"/>
  <c r="D21" i="30"/>
  <c r="E21" i="30" s="1"/>
  <c r="D22" i="30"/>
  <c r="E22" i="30" s="1"/>
  <c r="D23" i="30"/>
  <c r="D24" i="30"/>
  <c r="D25" i="30"/>
  <c r="E25" i="30" s="1"/>
  <c r="D26" i="30"/>
  <c r="E26" i="30" s="1"/>
  <c r="D27" i="30"/>
  <c r="E27" i="30" s="1"/>
  <c r="D28" i="30"/>
  <c r="D29" i="30"/>
  <c r="E29" i="30" s="1"/>
  <c r="D30" i="30"/>
  <c r="E30" i="30" s="1"/>
  <c r="D31" i="30"/>
  <c r="D32" i="30"/>
  <c r="D33" i="30"/>
  <c r="E33" i="30" s="1"/>
  <c r="D34" i="30"/>
  <c r="E34" i="30" s="1"/>
  <c r="D35" i="30"/>
  <c r="E35" i="30" s="1"/>
  <c r="D36" i="30"/>
  <c r="D37" i="30"/>
  <c r="E37" i="30" s="1"/>
  <c r="D38" i="30"/>
  <c r="E38" i="30" s="1"/>
  <c r="D39" i="30"/>
  <c r="D40" i="30"/>
  <c r="D41" i="30"/>
  <c r="E41" i="30" s="1"/>
  <c r="D42" i="30"/>
  <c r="E42" i="30" s="1"/>
  <c r="D43" i="30"/>
  <c r="E43" i="30" s="1"/>
  <c r="D44" i="30"/>
  <c r="D45" i="30"/>
  <c r="E45" i="30" s="1"/>
  <c r="D46" i="30"/>
  <c r="E46" i="30" s="1"/>
  <c r="D47" i="30"/>
  <c r="D48" i="30"/>
  <c r="D49" i="30"/>
  <c r="E49" i="30" s="1"/>
  <c r="D50" i="30"/>
  <c r="E50" i="30" s="1"/>
  <c r="D51" i="30"/>
  <c r="E51" i="30" s="1"/>
  <c r="D52" i="30"/>
  <c r="D53" i="30"/>
  <c r="E53" i="30" s="1"/>
  <c r="D54" i="30"/>
  <c r="E54" i="30" s="1"/>
  <c r="D55" i="30"/>
  <c r="E55" i="30" s="1"/>
  <c r="D56" i="30"/>
  <c r="D57" i="30"/>
  <c r="E57" i="30" s="1"/>
  <c r="D58" i="30"/>
  <c r="E58" i="30" s="1"/>
  <c r="D59" i="30"/>
  <c r="E59" i="30" s="1"/>
  <c r="D60" i="30"/>
  <c r="D61" i="30"/>
  <c r="E61" i="30" s="1"/>
  <c r="D62" i="30"/>
  <c r="E62" i="30" s="1"/>
  <c r="D63" i="30"/>
  <c r="E63" i="30" s="1"/>
  <c r="D64" i="30"/>
  <c r="D65" i="30"/>
  <c r="E65" i="30" s="1"/>
  <c r="D66" i="30"/>
  <c r="E66" i="30" s="1"/>
  <c r="D67" i="30"/>
  <c r="E67" i="30" s="1"/>
  <c r="D68" i="30"/>
  <c r="D69" i="30"/>
  <c r="E69" i="30" s="1"/>
  <c r="D70" i="30"/>
  <c r="E70" i="30" s="1"/>
  <c r="D71" i="30"/>
  <c r="E71" i="30" s="1"/>
  <c r="D72" i="30"/>
  <c r="D73" i="30"/>
  <c r="E73" i="30" s="1"/>
  <c r="D74" i="30"/>
  <c r="E74" i="30" s="1"/>
  <c r="D75" i="30"/>
  <c r="E75" i="30" s="1"/>
  <c r="D76" i="30"/>
  <c r="D77" i="30"/>
  <c r="E77" i="30" s="1"/>
  <c r="D78" i="30"/>
  <c r="E78" i="30" s="1"/>
  <c r="D79" i="30"/>
  <c r="E79" i="30" s="1"/>
  <c r="D80" i="30"/>
  <c r="D81" i="30"/>
  <c r="E81" i="30" s="1"/>
  <c r="D82" i="30"/>
  <c r="E82" i="30" s="1"/>
  <c r="D83" i="30"/>
  <c r="E83" i="30" s="1"/>
  <c r="D84" i="30"/>
  <c r="D85" i="30"/>
  <c r="E85" i="30" s="1"/>
  <c r="D86" i="30"/>
  <c r="E86" i="30" s="1"/>
  <c r="D87" i="30"/>
  <c r="E87" i="30" s="1"/>
  <c r="D88" i="30"/>
  <c r="D89" i="30"/>
  <c r="E89" i="30" s="1"/>
  <c r="D90" i="30"/>
  <c r="E90" i="30" s="1"/>
  <c r="D91" i="30"/>
  <c r="E91" i="30" s="1"/>
  <c r="D92" i="30"/>
  <c r="D93" i="30"/>
  <c r="E93" i="30" s="1"/>
  <c r="D94" i="30"/>
  <c r="E94" i="30" s="1"/>
  <c r="D95" i="30"/>
  <c r="E95" i="30" s="1"/>
  <c r="D96" i="30"/>
  <c r="E96" i="30" s="1"/>
  <c r="D97" i="30"/>
  <c r="E97" i="30" s="1"/>
  <c r="D98" i="30"/>
  <c r="E98" i="30" s="1"/>
  <c r="D99" i="30"/>
  <c r="E99" i="30" s="1"/>
  <c r="D100" i="30"/>
  <c r="E100" i="30" s="1"/>
  <c r="D101" i="30"/>
  <c r="E101" i="30" s="1"/>
  <c r="D102" i="30"/>
  <c r="E102" i="30" s="1"/>
  <c r="D103" i="30"/>
  <c r="E103" i="30" s="1"/>
  <c r="D104" i="30"/>
  <c r="E104" i="30" s="1"/>
  <c r="D105" i="30"/>
  <c r="E105" i="30" s="1"/>
  <c r="D106" i="30"/>
  <c r="E106" i="30" s="1"/>
  <c r="D107" i="30"/>
  <c r="E107" i="30" s="1"/>
  <c r="D108" i="30"/>
  <c r="E108" i="30" s="1"/>
  <c r="D109" i="30"/>
  <c r="E109" i="30" s="1"/>
  <c r="D110" i="30"/>
  <c r="E110" i="30" s="1"/>
  <c r="D111" i="30"/>
  <c r="E111" i="30" s="1"/>
  <c r="D12" i="30"/>
  <c r="E12" i="30" s="1"/>
  <c r="D13" i="28"/>
  <c r="D14" i="28" l="1"/>
  <c r="D15" i="28"/>
  <c r="D16" i="28"/>
  <c r="D17" i="28"/>
  <c r="D18" i="28"/>
  <c r="D19" i="28"/>
  <c r="D20" i="28"/>
  <c r="D21" i="28"/>
  <c r="D22" i="28"/>
  <c r="D23" i="28"/>
  <c r="D24" i="28"/>
  <c r="B12" i="37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E26" i="37"/>
  <c r="D12" i="37"/>
  <c r="C40" i="37"/>
  <c r="D40" i="37"/>
  <c r="E40" i="37"/>
  <c r="B40" i="37"/>
  <c r="C26" i="37"/>
  <c r="D26" i="37"/>
  <c r="B26" i="37"/>
  <c r="C12" i="37"/>
  <c r="F76" i="2" a="1"/>
  <c r="F76" i="2" s="1"/>
  <c r="H9" i="40"/>
  <c r="H7" i="40"/>
  <c r="H6" i="40"/>
  <c r="C30" i="35" l="1"/>
  <c r="D42" i="38" a="1"/>
  <c r="K42" i="38" s="1"/>
  <c r="E40" i="38"/>
  <c r="D40" i="38"/>
  <c r="C40" i="38"/>
  <c r="B40" i="38"/>
  <c r="D28" i="38" a="1"/>
  <c r="I28" i="38" s="1"/>
  <c r="E26" i="38"/>
  <c r="D26" i="38"/>
  <c r="C26" i="38"/>
  <c r="B26" i="38"/>
  <c r="D14" i="38" a="1"/>
  <c r="G14" i="38" s="1"/>
  <c r="D12" i="38"/>
  <c r="C12" i="38"/>
  <c r="B12" i="38"/>
  <c r="J42" i="37"/>
  <c r="I42" i="37"/>
  <c r="H42" i="37"/>
  <c r="D42" i="37"/>
  <c r="D42" i="37" a="1"/>
  <c r="K42" i="37" s="1"/>
  <c r="D28" i="37" a="1"/>
  <c r="E28" i="37" s="1"/>
  <c r="D14" i="37" a="1"/>
  <c r="G14" i="37" s="1"/>
  <c r="D42" i="38" l="1"/>
  <c r="G42" i="38"/>
  <c r="E42" i="37"/>
  <c r="F40" i="37" s="1"/>
  <c r="F42" i="37"/>
  <c r="G42" i="37"/>
  <c r="E42" i="38"/>
  <c r="F42" i="38"/>
  <c r="K14" i="37"/>
  <c r="H14" i="37"/>
  <c r="F28" i="37"/>
  <c r="H14" i="38"/>
  <c r="J28" i="38"/>
  <c r="G28" i="37"/>
  <c r="K28" i="38"/>
  <c r="K14" i="38"/>
  <c r="E28" i="38"/>
  <c r="D14" i="37"/>
  <c r="J28" i="37"/>
  <c r="D14" i="38"/>
  <c r="F28" i="38"/>
  <c r="H42" i="38"/>
  <c r="K28" i="37"/>
  <c r="E14" i="38"/>
  <c r="E12" i="38" s="1"/>
  <c r="G28" i="38"/>
  <c r="I42" i="38"/>
  <c r="I14" i="37"/>
  <c r="I14" i="38"/>
  <c r="J14" i="37"/>
  <c r="E14" i="37"/>
  <c r="E12" i="37" s="1"/>
  <c r="F14" i="37"/>
  <c r="D28" i="37"/>
  <c r="F14" i="38"/>
  <c r="H28" i="38"/>
  <c r="J42" i="38"/>
  <c r="H28" i="37"/>
  <c r="F26" i="37" s="1"/>
  <c r="J14" i="38"/>
  <c r="D28" i="38"/>
  <c r="I28" i="37"/>
  <c r="F40" i="38" l="1"/>
  <c r="F26" i="38"/>
  <c r="D111" i="3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24" i="29"/>
  <c r="D23" i="29"/>
  <c r="D22" i="29"/>
  <c r="D21" i="29"/>
  <c r="D20" i="29"/>
  <c r="D19" i="29"/>
  <c r="D18" i="29"/>
  <c r="D17" i="29"/>
  <c r="D16" i="29"/>
  <c r="D15" i="29"/>
  <c r="D14" i="29"/>
  <c r="D13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C8" i="23" s="1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C7" i="23"/>
  <c r="D117" i="35"/>
  <c r="D116" i="35"/>
  <c r="D115" i="35"/>
  <c r="D114" i="35"/>
  <c r="D113" i="35"/>
  <c r="C109" i="35"/>
  <c r="D109" i="35" s="1"/>
  <c r="C108" i="35"/>
  <c r="D108" i="35" s="1"/>
  <c r="C107" i="35"/>
  <c r="D107" i="35" s="1"/>
  <c r="C106" i="35"/>
  <c r="D106" i="35" s="1"/>
  <c r="C105" i="35"/>
  <c r="D105" i="35" s="1"/>
  <c r="A85" i="35" a="1"/>
  <c r="D88" i="35" s="1"/>
  <c r="B83" i="35"/>
  <c r="B75" i="35"/>
  <c r="B74" i="35"/>
  <c r="B66" i="35"/>
  <c r="J65" i="35"/>
  <c r="C64" i="35"/>
  <c r="C63" i="35"/>
  <c r="B65" i="35" s="1" a="1"/>
  <c r="B65" i="35" s="1"/>
  <c r="F48" i="35"/>
  <c r="G48" i="35" s="1"/>
  <c r="F47" i="35"/>
  <c r="G47" i="35" s="1"/>
  <c r="F46" i="35"/>
  <c r="G46" i="35" s="1"/>
  <c r="F45" i="35"/>
  <c r="G45" i="35" s="1"/>
  <c r="F44" i="35"/>
  <c r="G44" i="35" s="1"/>
  <c r="F43" i="35"/>
  <c r="G43" i="35" s="1"/>
  <c r="F42" i="35"/>
  <c r="G42" i="35" s="1"/>
  <c r="F41" i="35"/>
  <c r="G41" i="35" s="1"/>
  <c r="F40" i="35"/>
  <c r="G40" i="35" s="1"/>
  <c r="F39" i="35"/>
  <c r="G39" i="35" s="1"/>
  <c r="F38" i="35"/>
  <c r="G38" i="35" s="1"/>
  <c r="F37" i="35"/>
  <c r="G37" i="35" s="1"/>
  <c r="I30" i="35"/>
  <c r="E30" i="35"/>
  <c r="C7" i="35"/>
  <c r="B7" i="35"/>
  <c r="C6" i="35"/>
  <c r="B6" i="35"/>
  <c r="C5" i="35"/>
  <c r="B5" i="35"/>
  <c r="D66" i="35"/>
  <c r="D65" i="35"/>
  <c r="E64" i="35"/>
  <c r="E63" i="35"/>
  <c r="B85" i="35" l="1"/>
  <c r="C10" i="23"/>
  <c r="B86" i="35"/>
  <c r="B87" i="35"/>
  <c r="B88" i="35"/>
  <c r="C5" i="23"/>
  <c r="C9" i="23"/>
  <c r="C6" i="23"/>
  <c r="A85" i="35"/>
  <c r="A86" i="35"/>
  <c r="A87" i="35"/>
  <c r="A88" i="35"/>
  <c r="C85" i="35"/>
  <c r="C86" i="35"/>
  <c r="C87" i="35"/>
  <c r="C88" i="35"/>
  <c r="D85" i="35"/>
  <c r="D86" i="35"/>
  <c r="D87" i="35"/>
  <c r="B84" i="35" l="1"/>
  <c r="A85" i="2" l="1" a="1"/>
  <c r="D88" i="2" s="1"/>
  <c r="B83" i="2"/>
  <c r="B74" i="2"/>
  <c r="J65" i="2"/>
  <c r="D65" i="2"/>
  <c r="E63" i="2"/>
  <c r="E64" i="2"/>
  <c r="B87" i="2" l="1"/>
  <c r="B86" i="2"/>
  <c r="B85" i="2"/>
  <c r="B88" i="2"/>
  <c r="A85" i="2"/>
  <c r="B84" i="2" s="1"/>
  <c r="A86" i="2"/>
  <c r="A87" i="2"/>
  <c r="A88" i="2"/>
  <c r="C85" i="2"/>
  <c r="C86" i="2"/>
  <c r="C87" i="2"/>
  <c r="C88" i="2"/>
  <c r="D85" i="2"/>
  <c r="D86" i="2"/>
  <c r="D87" i="2"/>
  <c r="F78" i="2"/>
  <c r="F77" i="2"/>
</calcChain>
</file>

<file path=xl/sharedStrings.xml><?xml version="1.0" encoding="utf-8"?>
<sst xmlns="http://schemas.openxmlformats.org/spreadsheetml/2006/main" count="944" uniqueCount="311">
  <si>
    <t>Price</t>
  </si>
  <si>
    <t>Bellen</t>
  </si>
  <si>
    <t>Carlota</t>
  </si>
  <si>
    <t>Quad</t>
  </si>
  <si>
    <t>Product</t>
  </si>
  <si>
    <t>Jo</t>
  </si>
  <si>
    <t>Sioux</t>
  </si>
  <si>
    <t>ID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</si>
  <si>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</si>
  <si>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</si>
  <si>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</si>
  <si>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</si>
  <si>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</si>
  <si>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</si>
  <si>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</si>
  <si>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</si>
  <si>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</si>
  <si>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</si>
  <si>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</si>
  <si>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</si>
  <si>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</si>
  <si>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</si>
  <si>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</si>
  <si>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</si>
  <si>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</si>
  <si>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</si>
  <si>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</si>
  <si>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</si>
  <si>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</si>
  <si>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</si>
  <si>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</si>
  <si>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</si>
  <si>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</si>
  <si>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</si>
  <si>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</si>
  <si>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</si>
  <si>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</si>
  <si>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</si>
  <si>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</si>
  <si>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</si>
  <si>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</si>
  <si>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</si>
  <si>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</si>
  <si>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</si>
  <si>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</si>
  <si>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</si>
  <si>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</si>
  <si>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</si>
  <si>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</si>
  <si>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</si>
  <si>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</si>
  <si>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</si>
  <si>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</si>
  <si>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</si>
  <si>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</si>
  <si>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</si>
  <si>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</si>
  <si>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</si>
  <si>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</si>
  <si>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</si>
  <si>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</si>
  <si>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</si>
  <si>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</si>
  <si>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</si>
  <si>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</si>
  <si>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</si>
  <si>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</si>
  <si>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</si>
  <si>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</si>
  <si>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</si>
  <si>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</si>
  <si>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</si>
  <si>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When INDEX looks up a row or column, it returns a range of values, not an array. This is why we can add with SUM.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</si>
  <si>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</si>
  <si>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</si>
  <si>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</si>
  <si>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</si>
  <si>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</si>
  <si>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</si>
  <si>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</si>
  <si>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</si>
  <si>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</si>
  <si>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</si>
  <si>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</si>
  <si>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</si>
  <si>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</si>
  <si>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</si>
  <si>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Revenue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</si>
  <si>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</si>
  <si>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</si>
  <si>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</si>
  <si>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</si>
  <si>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</si>
  <si>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</si>
  <si>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</si>
  <si>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</si>
  <si>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</si>
  <si>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</si>
  <si>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</si>
  <si>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</si>
  <si>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</si>
  <si>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</si>
  <si>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</si>
  <si>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</si>
  <si>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</si>
  <si>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</si>
  <si>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</si>
  <si>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</si>
  <si>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</si>
  <si>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</si>
  <si>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</si>
  <si>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</si>
  <si>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</si>
  <si>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</si>
  <si>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</si>
  <si>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</si>
  <si>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</si>
  <si>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</si>
  <si>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</si>
  <si>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</si>
  <si>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</si>
  <si>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</si>
  <si>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</si>
  <si>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</si>
  <si>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</si>
  <si>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</si>
  <si>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</si>
  <si>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</si>
  <si>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</si>
  <si>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</si>
  <si>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</si>
  <si>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</si>
  <si>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</si>
  <si>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</si>
  <si>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</si>
  <si>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</si>
  <si>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</si>
  <si>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</si>
  <si>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</si>
  <si>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Summary:</t>
  </si>
  <si>
    <t>Is In List: use ISNUMBER &amp; MATCH</t>
  </si>
  <si>
    <t>NOT In List: use ISNA &amp; MATCH</t>
  </si>
  <si>
    <t>ISNA: reports TRUE when it sees an #N/A</t>
  </si>
  <si>
    <t>Comparing 2 Lists: Is Item NOT In List?</t>
  </si>
  <si>
    <t>Is the book missing from our library shelves?</t>
  </si>
  <si>
    <t>Books Counted In Inventory Count</t>
  </si>
  <si>
    <t>Library Database List of ALL Books</t>
  </si>
  <si>
    <t>Missing Books</t>
  </si>
  <si>
    <t>Is Item In List 2 NOT In List 1?</t>
  </si>
  <si>
    <t>Text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</si>
  <si>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</si>
  <si>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</si>
  <si>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</si>
  <si>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</si>
  <si>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</si>
  <si>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</si>
  <si>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</si>
  <si>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</si>
  <si>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</si>
  <si>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</si>
  <si>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</si>
  <si>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</si>
  <si>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</si>
  <si>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</si>
  <si>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</si>
  <si>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</si>
  <si>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</si>
  <si>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</si>
  <si>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</si>
  <si>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</si>
  <si>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</si>
  <si>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</si>
  <si>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</si>
  <si>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</si>
  <si>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</si>
  <si>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</si>
  <si>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</si>
  <si>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</si>
  <si>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</si>
  <si>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</si>
  <si>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</si>
  <si>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</si>
  <si>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</si>
  <si>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</si>
  <si>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</si>
  <si>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</si>
  <si>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</si>
  <si>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</si>
  <si>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</si>
  <si>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</si>
  <si>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</si>
  <si>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</si>
  <si>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</si>
  <si>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</si>
  <si>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</si>
  <si>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</si>
  <si>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</si>
  <si>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</si>
  <si>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</si>
  <si>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</si>
  <si>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</si>
  <si>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</si>
  <si>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</si>
  <si>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</si>
  <si>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</si>
  <si>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</si>
  <si>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</si>
  <si>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</si>
  <si>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</si>
  <si>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</si>
  <si>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</si>
  <si>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</si>
  <si>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</si>
  <si>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</si>
  <si>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</si>
  <si>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</si>
  <si>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</si>
  <si>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</si>
  <si>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</si>
  <si>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</si>
  <si>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</si>
  <si>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</si>
  <si>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</si>
  <si>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</si>
  <si>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</si>
  <si>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</si>
  <si>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</si>
  <si>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</si>
  <si>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</si>
  <si>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</si>
  <si>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</si>
  <si>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</si>
  <si>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</si>
  <si>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</si>
  <si>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</si>
  <si>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</si>
  <si>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</si>
  <si>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</si>
  <si>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</si>
  <si>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</si>
  <si>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</si>
  <si>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</si>
  <si>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</si>
  <si>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</si>
  <si>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</si>
  <si>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</si>
  <si>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</si>
  <si>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</si>
  <si>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</si>
  <si>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</si>
  <si>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Gigi's Produce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</si>
  <si>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</si>
  <si>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</si>
  <si>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</si>
  <si>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</si>
  <si>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</si>
  <si>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</si>
  <si>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</si>
  <si>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</si>
  <si>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</si>
  <si>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18: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</si>
  <si>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19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</si>
  <si>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20: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NOT in List 2?</t>
    </r>
  </si>
  <si>
    <t>Price "Data Mismatch"</t>
  </si>
  <si>
    <t>MATCH function is a lookup function that returns the relative position of an item in a list</t>
  </si>
  <si>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is the value you tell the match function to lookup</t>
    </r>
  </si>
  <si>
    <r>
      <rPr>
        <b/>
        <sz val="11"/>
        <color theme="1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 is the list that you look an item up in</t>
    </r>
  </si>
  <si>
    <r>
      <rPr>
        <b/>
        <sz val="11"/>
        <color theme="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 xml:space="preserve"> tells the MATCH what sort of lookup to do:</t>
    </r>
  </si>
  <si>
    <r>
      <rPr>
        <b/>
        <sz val="11"/>
        <color theme="1"/>
        <rFont val="Calibri"/>
        <family val="2"/>
        <scheme val="minor"/>
      </rPr>
      <t>1 or empty</t>
    </r>
    <r>
      <rPr>
        <sz val="11"/>
        <color theme="1"/>
        <rFont val="Calibri"/>
        <family val="2"/>
        <scheme val="minor"/>
      </rPr>
      <t xml:space="preserve"> = aproximate match; table sorted ascending; first bigger value bumped into then jump back one position, if value is smaller than first item returns #N/A, if bigger than last it returns last value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</si>
  <si>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extact match, if duplicates, it finds first one only, can't find it it shows #N/A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</si>
  <si>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aproximate match; table sorted descending; first smaller value bumped into then jump back one position, if value is bigger than first item returns #N/A, if smaller than last it returns last value</t>
    </r>
  </si>
  <si>
    <t>Match w 0 (Exact Match)</t>
  </si>
  <si>
    <t>Only 1 in list</t>
  </si>
  <si>
    <t>Dups</t>
  </si>
  <si>
    <t>Not in List</t>
  </si>
  <si>
    <t>MATCH can do vertical or horizontal</t>
  </si>
  <si>
    <t>Lookup</t>
  </si>
  <si>
    <t>Tom</t>
  </si>
  <si>
    <t>Sue</t>
  </si>
  <si>
    <t>Relative Position</t>
  </si>
  <si>
    <t>Joe</t>
  </si>
  <si>
    <t>MATCH with 1 or Empty &amp; Sorted Ascending (Approximate Match - 1st Biggest &amp; Jump Back)</t>
  </si>
  <si>
    <t>Fits in Gap</t>
  </si>
  <si>
    <t>Finds Exact Value</t>
  </si>
  <si>
    <t>Smaller Than First</t>
  </si>
  <si>
    <t>Bigger than Last</t>
  </si>
  <si>
    <t xml:space="preserve"> 100 &lt;= x &lt; 500</t>
  </si>
  <si>
    <t>MATCH with -1 &amp; Sorted Descending (Approximate Match - 1st Smallest &amp; Jump Back)</t>
  </si>
  <si>
    <t>Bigger Than First</t>
  </si>
  <si>
    <t>Smaller than Last</t>
  </si>
  <si>
    <t>INDEX &amp; MATCH - Perfect for Complex Lookups</t>
  </si>
  <si>
    <t>Basic Example</t>
  </si>
  <si>
    <t>Division</t>
  </si>
  <si>
    <t>Apps</t>
  </si>
  <si>
    <t>Profit</t>
  </si>
  <si>
    <t>Select App:</t>
  </si>
  <si>
    <t>Misty Wash</t>
  </si>
  <si>
    <t>Game</t>
  </si>
  <si>
    <t>Fightrr</t>
  </si>
  <si>
    <t>Utility</t>
  </si>
  <si>
    <t>Kryptis</t>
  </si>
  <si>
    <t>Perino</t>
  </si>
  <si>
    <t>Hackrr</t>
  </si>
  <si>
    <t>Productivity</t>
  </si>
  <si>
    <t>WenCaL</t>
  </si>
  <si>
    <t>Blend</t>
  </si>
  <si>
    <t>Sleops</t>
  </si>
  <si>
    <t>Accord</t>
  </si>
  <si>
    <t>Twenty20</t>
  </si>
  <si>
    <t># Since it says "NOT In List1", I have used "=ISNA()"</t>
  </si>
  <si>
    <t># "TRUE" indicates this book is NOT in "List1"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</si>
</sst>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8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8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wrapText="1"/>
    </xf>
    <xf numFmtId="0" fontId="0" fillId="13" borderId="1" xfId="0" applyFill="1" applyBorder="1" applyAlignment="1">
      <alignment horizontal="centerContinuous" wrapText="1"/>
    </xf>
    <xf numFmtId="0" fontId="0" fillId="13" borderId="2" xfId="0" applyFill="1" applyBorder="1" applyAlignment="1">
      <alignment horizontal="centerContinuous" wrapText="1"/>
    </xf>
    <xf numFmtId="0" fontId="0" fillId="13" borderId="3" xfId="0" applyFill="1" applyBorder="1" applyAlignment="1">
      <alignment horizontal="centerContinuous" wrapText="1"/>
    </xf>
    <xf numFmtId="0" fontId="8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4" fillId="3" borderId="13" xfId="0" applyFont="1" applyFill="1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Continuous" wrapText="1"/>
    </xf>
    <xf numFmtId="0" fontId="3" fillId="10" borderId="1" xfId="0" applyFont="1" applyFill="1" applyBorder="1" applyAlignment="1">
      <alignment horizontal="centerContinuous" wrapText="1"/>
    </xf>
    <xf numFmtId="0" fontId="3" fillId="10" borderId="2" xfId="0" applyFont="1" applyFill="1" applyBorder="1" applyAlignment="1">
      <alignment horizontal="centerContinuous" wrapText="1"/>
    </xf>
    <xf numFmtId="0" fontId="3" fillId="10" borderId="3" xfId="0" applyFont="1" applyFill="1" applyBorder="1" applyAlignment="1">
      <alignment horizontal="centerContinuous" wrapText="1"/>
    </xf>
    <xf numFmtId="0" fontId="3" fillId="10" borderId="4" xfId="0" applyFont="1" applyFill="1" applyBorder="1" applyAlignment="1">
      <alignment horizontal="centerContinuous" wrapText="1"/>
    </xf>
    <xf numFmtId="9" fontId="0" fillId="0" borderId="4" xfId="0" applyNumberFormat="1" applyBorder="1"/>
    <xf numFmtId="0" fontId="4" fillId="3" borderId="0" xfId="0" applyFont="1" applyFill="1" applyAlignment="1">
      <alignment wrapText="1"/>
    </xf>
    <xf numFmtId="164" fontId="0" fillId="0" borderId="4" xfId="0" applyNumberFormat="1" applyBorder="1"/>
    <xf numFmtId="0" fontId="10" fillId="0" borderId="6" xfId="0" applyFont="1" applyBorder="1"/>
    <xf numFmtId="0" fontId="9" fillId="0" borderId="0" xfId="0" applyFont="1"/>
    <xf numFmtId="0" fontId="9" fillId="0" borderId="6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left"/>
    </xf>
    <xf numFmtId="0" fontId="12" fillId="0" borderId="6" xfId="0" applyFont="1" applyBorder="1"/>
    <xf numFmtId="3" fontId="9" fillId="0" borderId="0" xfId="0" applyNumberFormat="1" applyFont="1"/>
    <xf numFmtId="0" fontId="9" fillId="0" borderId="0" xfId="0" applyFont="1" applyAlignment="1">
      <alignment horizontal="right"/>
    </xf>
    <xf numFmtId="0" fontId="13" fillId="0" borderId="0" xfId="0" applyFont="1"/>
    <xf numFmtId="10" fontId="0" fillId="4" borderId="4" xfId="1" applyNumberFormat="1" applyFont="1" applyFill="1" applyBorder="1" applyProtection="1">
      <protection hidden="1"/>
    </xf>
    <xf numFmtId="0" fontId="0" fillId="4" borderId="4" xfId="1" applyNumberFormat="1" applyFont="1" applyFill="1" applyBorder="1" applyProtection="1">
      <protection hidden="1"/>
    </xf>
    <xf numFmtId="0" fontId="0" fillId="0" borderId="0" xfId="0" applyProtection="1">
      <protection hidden="1"/>
    </xf>
    <xf numFmtId="10" fontId="0" fillId="0" borderId="4" xfId="0" applyNumberFormat="1" applyBorder="1" applyProtection="1">
      <protection hidden="1"/>
    </xf>
    <xf numFmtId="0" fontId="0" fillId="0" borderId="4" xfId="0" applyBorder="1" applyProtection="1">
      <protection hidden="1"/>
    </xf>
    <xf numFmtId="0" fontId="4" fillId="3" borderId="4" xfId="0" applyFont="1" applyFill="1" applyBorder="1" applyAlignment="1" applyProtection="1">
      <alignment wrapText="1"/>
      <protection hidden="1"/>
    </xf>
    <xf numFmtId="0" fontId="4" fillId="3" borderId="4" xfId="0" applyFont="1" applyFill="1" applyBorder="1" applyProtection="1">
      <protection hidden="1"/>
    </xf>
    <xf numFmtId="0" fontId="0" fillId="4" borderId="4" xfId="0" applyFill="1" applyBorder="1" applyProtection="1"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3" fillId="0" borderId="0" xfId="0" applyFont="1" applyProtection="1">
      <protection hidden="1"/>
    </xf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7C2-C779-6B4E-9D95-BA73D6E1B3AC}">
  <sheetPr>
    <tabColor rgb="FF0000FF"/>
  </sheetPr>
  <dimension ref="A1:M49"/>
  <sheetViews>
    <sheetView showGridLines="0" zoomScale="59" zoomScaleNormal="140" workbookViewId="0">
      <selection activeCell="F12" sqref="F12"/>
    </sheetView>
  </sheetViews>
  <sheetFormatPr defaultColWidth="8.85546875" defaultRowHeight="15" x14ac:dyDescent="0.25"/>
  <cols>
    <col min="1" max="1" width="15.140625" customWidth="1"/>
    <col min="2" max="2" width="11.140625" bestFit="1" customWidth="1"/>
    <col min="3" max="3" width="15.140625" bestFit="1" customWidth="1"/>
    <col min="4" max="4" width="15.42578125" bestFit="1" customWidth="1"/>
    <col min="5" max="5" width="14.140625" bestFit="1" customWidth="1"/>
    <col min="6" max="7" width="14.8554687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1.5703125" bestFit="1" customWidth="1"/>
  </cols>
  <sheetData>
    <row r="1" spans="1:13" x14ac:dyDescent="0.25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25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25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25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30" x14ac:dyDescent="0.25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25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30" x14ac:dyDescent="0.25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25">
      <c r="A9" s="51" t="s">
        <v>271</v>
      </c>
      <c r="B9" s="52"/>
      <c r="C9" s="52"/>
      <c r="D9" s="53"/>
      <c r="E9" s="54"/>
    </row>
    <row r="10" spans="1:13" ht="45" x14ac:dyDescent="0.25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25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5">
      <c r="A12" s="4" t="s">
        <v>279</v>
      </c>
      <c r="B12" s="8">
        <f>MATCH(B11,$B$15:$B$21,0)</f>
        <v>2</v>
      </c>
      <c r="C12" s="8">
        <f>MATCH(C11,$B$15:$B$21,0)</f>
        <v>3</v>
      </c>
      <c r="D12" s="8" t="e">
        <f>MATCH(D11,$B$15:$B$21,0)</f>
        <v>#N/A</v>
      </c>
      <c r="E12" s="8">
        <f>MATCH(E11,$E$14:$K$14,0)</f>
        <v>2</v>
      </c>
    </row>
    <row r="14" spans="1:13" x14ac:dyDescent="0.25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5">
      <c r="B15" s="5" t="s">
        <v>280</v>
      </c>
      <c r="M15" s="5">
        <v>0</v>
      </c>
    </row>
    <row r="16" spans="1:13" x14ac:dyDescent="0.25">
      <c r="B16" s="5" t="s">
        <v>5</v>
      </c>
      <c r="M16" s="55">
        <v>0.01</v>
      </c>
    </row>
    <row r="17" spans="1:13" x14ac:dyDescent="0.25">
      <c r="B17" s="5" t="s">
        <v>277</v>
      </c>
      <c r="M17" s="55">
        <v>0.02</v>
      </c>
    </row>
    <row r="18" spans="1:13" x14ac:dyDescent="0.25">
      <c r="B18" s="5" t="s">
        <v>6</v>
      </c>
      <c r="M18" s="55">
        <v>0.04</v>
      </c>
    </row>
    <row r="19" spans="1:13" x14ac:dyDescent="0.25">
      <c r="B19" s="5" t="s">
        <v>6</v>
      </c>
      <c r="M19" s="55">
        <v>0.05</v>
      </c>
    </row>
    <row r="20" spans="1:13" x14ac:dyDescent="0.25">
      <c r="B20" s="5" t="s">
        <v>6</v>
      </c>
      <c r="M20" s="55">
        <v>0.06</v>
      </c>
    </row>
    <row r="21" spans="1:13" x14ac:dyDescent="0.25">
      <c r="B21" s="5" t="s">
        <v>277</v>
      </c>
      <c r="M21" s="55">
        <v>0.08</v>
      </c>
    </row>
    <row r="23" spans="1:13" x14ac:dyDescent="0.25">
      <c r="A23" s="54" t="s">
        <v>281</v>
      </c>
      <c r="B23" s="54"/>
      <c r="C23" s="54"/>
      <c r="D23" s="54"/>
      <c r="E23" s="54"/>
      <c r="F23" s="54"/>
    </row>
    <row r="24" spans="1:13" ht="45" x14ac:dyDescent="0.25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25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25">
      <c r="A26" s="4" t="s">
        <v>279</v>
      </c>
      <c r="B26" s="8">
        <f>MATCH(B25,$B$29:$B$35,1)</f>
        <v>2</v>
      </c>
      <c r="C26" s="8">
        <f>MATCH(C25,$B$29:$B$35,1)</f>
        <v>2</v>
      </c>
      <c r="D26" s="8" t="e">
        <f>MATCH(D25,$B$29:$B$35,1)</f>
        <v>#N/A</v>
      </c>
      <c r="E26" s="8">
        <f>MATCH(E25,$B$29:$B$35,1)</f>
        <v>7</v>
      </c>
      <c r="F26" s="8">
        <f>MATCH(F25,$E$28:$K$28,1)</f>
        <v>1</v>
      </c>
    </row>
    <row r="28" spans="1:13" x14ac:dyDescent="0.25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5">
      <c r="B29" s="6">
        <v>0</v>
      </c>
    </row>
    <row r="30" spans="1:13" x14ac:dyDescent="0.25">
      <c r="B30" s="6">
        <v>100</v>
      </c>
      <c r="C30" t="s">
        <v>286</v>
      </c>
    </row>
    <row r="31" spans="1:13" x14ac:dyDescent="0.25">
      <c r="B31" s="6">
        <v>500</v>
      </c>
    </row>
    <row r="32" spans="1:13" x14ac:dyDescent="0.25">
      <c r="B32" s="6">
        <v>1000</v>
      </c>
    </row>
    <row r="33" spans="1:11" x14ac:dyDescent="0.25">
      <c r="B33" s="6">
        <v>2500</v>
      </c>
    </row>
    <row r="34" spans="1:11" x14ac:dyDescent="0.25">
      <c r="B34" s="6">
        <v>5000</v>
      </c>
    </row>
    <row r="35" spans="1:11" x14ac:dyDescent="0.25">
      <c r="B35" s="6">
        <v>10000</v>
      </c>
    </row>
    <row r="37" spans="1:11" x14ac:dyDescent="0.25">
      <c r="A37" s="54" t="s">
        <v>287</v>
      </c>
      <c r="B37" s="54"/>
      <c r="C37" s="54"/>
      <c r="D37" s="54"/>
      <c r="E37" s="54"/>
      <c r="F37" s="54"/>
    </row>
    <row r="38" spans="1:11" ht="45" x14ac:dyDescent="0.25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25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25">
      <c r="A40" s="4" t="s">
        <v>279</v>
      </c>
      <c r="B40" s="8">
        <f>MATCH(B39,$B$43:$B$49,-1)</f>
        <v>3</v>
      </c>
      <c r="C40" s="8">
        <f>MATCH(C39,$B$43:$B$49,-1)</f>
        <v>3</v>
      </c>
      <c r="D40" s="8" t="e">
        <f>MATCH(D39,$B$43:$B$49,-1)</f>
        <v>#N/A</v>
      </c>
      <c r="E40" s="8">
        <f>MATCH(E39,$B$43:$B$49,-1)</f>
        <v>7</v>
      </c>
      <c r="F40" s="8">
        <f>MATCH(F39,$E$42:$K$42,-1)</f>
        <v>1</v>
      </c>
    </row>
    <row r="42" spans="1:11" x14ac:dyDescent="0.25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5">
      <c r="B43" s="6">
        <v>10000</v>
      </c>
    </row>
    <row r="44" spans="1:11" x14ac:dyDescent="0.25">
      <c r="B44" s="6">
        <v>5000</v>
      </c>
    </row>
    <row r="45" spans="1:11" x14ac:dyDescent="0.25">
      <c r="B45" s="6">
        <v>2500</v>
      </c>
    </row>
    <row r="46" spans="1:11" x14ac:dyDescent="0.25">
      <c r="B46" s="6">
        <v>1000</v>
      </c>
    </row>
    <row r="47" spans="1:11" x14ac:dyDescent="0.25">
      <c r="B47" s="6">
        <v>500</v>
      </c>
    </row>
    <row r="48" spans="1:11" x14ac:dyDescent="0.25">
      <c r="B48" s="6">
        <v>100</v>
      </c>
    </row>
    <row r="49" spans="2:2" x14ac:dyDescent="0.25">
      <c r="B49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267-3601-1C47-AB43-E4EA2387A72D}">
  <sheetPr>
    <tabColor rgb="FFFF0000"/>
  </sheetPr>
  <dimension ref="A1:M49"/>
  <sheetViews>
    <sheetView showGridLines="0" zoomScaleNormal="100" workbookViewId="0">
      <selection activeCell="A45" sqref="A45"/>
    </sheetView>
  </sheetViews>
  <sheetFormatPr defaultColWidth="8.85546875" defaultRowHeight="15" x14ac:dyDescent="0.25"/>
  <cols>
    <col min="1" max="1" width="15.140625" customWidth="1"/>
    <col min="2" max="2" width="10.85546875" bestFit="1" customWidth="1"/>
    <col min="3" max="3" width="15.140625" bestFit="1" customWidth="1"/>
    <col min="4" max="4" width="15.42578125" bestFit="1" customWidth="1"/>
    <col min="5" max="5" width="14.140625" bestFit="1" customWidth="1"/>
    <col min="6" max="7" width="14.8554687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0.42578125" bestFit="1" customWidth="1"/>
  </cols>
  <sheetData>
    <row r="1" spans="1:13" x14ac:dyDescent="0.25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25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25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25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30" x14ac:dyDescent="0.25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25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30" x14ac:dyDescent="0.25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25">
      <c r="A9" s="51" t="s">
        <v>271</v>
      </c>
      <c r="B9" s="52"/>
      <c r="C9" s="52"/>
      <c r="D9" s="53"/>
      <c r="E9" s="54"/>
    </row>
    <row r="10" spans="1:13" ht="45" x14ac:dyDescent="0.25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25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5">
      <c r="A12" s="4" t="s">
        <v>279</v>
      </c>
      <c r="B12" s="8">
        <f>MATCH(B11,$B$15:$B$21,0)</f>
        <v>2</v>
      </c>
      <c r="C12" s="8">
        <f>MATCH(C11,$B$15:$B$21,0)</f>
        <v>3</v>
      </c>
      <c r="D12" s="8" t="e">
        <f>MATCH(D11,$B$15:$B$21,0)</f>
        <v>#N/A</v>
      </c>
      <c r="E12" s="8">
        <f>MATCH(E11,$E$14:$K$14,0)</f>
        <v>2</v>
      </c>
    </row>
    <row r="14" spans="1:13" x14ac:dyDescent="0.25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5">
      <c r="B15" s="5" t="s">
        <v>280</v>
      </c>
      <c r="M15" s="5">
        <v>0</v>
      </c>
    </row>
    <row r="16" spans="1:13" x14ac:dyDescent="0.25">
      <c r="B16" s="5" t="s">
        <v>5</v>
      </c>
      <c r="M16" s="55">
        <v>0.01</v>
      </c>
    </row>
    <row r="17" spans="1:13" x14ac:dyDescent="0.25">
      <c r="B17" s="5" t="s">
        <v>277</v>
      </c>
      <c r="M17" s="55">
        <v>0.02</v>
      </c>
    </row>
    <row r="18" spans="1:13" x14ac:dyDescent="0.25">
      <c r="B18" s="5" t="s">
        <v>6</v>
      </c>
      <c r="M18" s="55">
        <v>0.04</v>
      </c>
    </row>
    <row r="19" spans="1:13" x14ac:dyDescent="0.25">
      <c r="B19" s="5" t="s">
        <v>6</v>
      </c>
      <c r="M19" s="55">
        <v>0.05</v>
      </c>
    </row>
    <row r="20" spans="1:13" x14ac:dyDescent="0.25">
      <c r="B20" s="5" t="s">
        <v>6</v>
      </c>
      <c r="M20" s="55">
        <v>0.06</v>
      </c>
    </row>
    <row r="21" spans="1:13" x14ac:dyDescent="0.25">
      <c r="B21" s="5" t="s">
        <v>277</v>
      </c>
      <c r="M21" s="55">
        <v>0.08</v>
      </c>
    </row>
    <row r="23" spans="1:13" x14ac:dyDescent="0.25">
      <c r="A23" s="54" t="s">
        <v>281</v>
      </c>
      <c r="B23" s="54"/>
      <c r="C23" s="54"/>
      <c r="D23" s="54"/>
      <c r="E23" s="54"/>
      <c r="F23" s="54"/>
    </row>
    <row r="24" spans="1:13" ht="45" x14ac:dyDescent="0.25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25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25">
      <c r="A26" s="4" t="s">
        <v>279</v>
      </c>
      <c r="B26" s="8">
        <f>MATCH(B25,$B$29:$B$35)</f>
        <v>2</v>
      </c>
      <c r="C26" s="8">
        <f>MATCH(C25,$B$29:$B$35)</f>
        <v>2</v>
      </c>
      <c r="D26" s="8" t="e">
        <f>MATCH(D25,$B$29:$B$35)</f>
        <v>#N/A</v>
      </c>
      <c r="E26" s="8">
        <f>MATCH(E25,$B$29:$B$35)</f>
        <v>7</v>
      </c>
      <c r="F26" s="8">
        <f>MATCH(F25,$E$28:$K$28)</f>
        <v>1</v>
      </c>
    </row>
    <row r="28" spans="1:13" x14ac:dyDescent="0.25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5">
      <c r="B29" s="6">
        <v>0</v>
      </c>
    </row>
    <row r="30" spans="1:13" x14ac:dyDescent="0.25">
      <c r="B30" s="6">
        <v>100</v>
      </c>
    </row>
    <row r="31" spans="1:13" x14ac:dyDescent="0.25">
      <c r="B31" s="6">
        <v>500</v>
      </c>
    </row>
    <row r="32" spans="1:13" x14ac:dyDescent="0.25">
      <c r="B32" s="6">
        <v>1000</v>
      </c>
    </row>
    <row r="33" spans="1:11" x14ac:dyDescent="0.25">
      <c r="B33" s="6">
        <v>2500</v>
      </c>
    </row>
    <row r="34" spans="1:11" x14ac:dyDescent="0.25">
      <c r="B34" s="6">
        <v>5000</v>
      </c>
    </row>
    <row r="35" spans="1:11" x14ac:dyDescent="0.25">
      <c r="B35" s="6">
        <v>10000</v>
      </c>
    </row>
    <row r="37" spans="1:11" x14ac:dyDescent="0.25">
      <c r="A37" s="54" t="s">
        <v>287</v>
      </c>
      <c r="B37" s="54"/>
      <c r="C37" s="54"/>
      <c r="D37" s="54"/>
      <c r="E37" s="54"/>
      <c r="F37" s="54"/>
    </row>
    <row r="38" spans="1:11" ht="45" x14ac:dyDescent="0.25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25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25">
      <c r="A40" s="4" t="s">
        <v>279</v>
      </c>
      <c r="B40" s="8">
        <f>MATCH(B39,$B$43:$B$49,-1)</f>
        <v>3</v>
      </c>
      <c r="C40" s="8">
        <f>MATCH(C39,$B$43:$B$49,-1)</f>
        <v>3</v>
      </c>
      <c r="D40" s="8" t="e">
        <f>MATCH(D39,$B$43:$B$49,-1)</f>
        <v>#N/A</v>
      </c>
      <c r="E40" s="8">
        <f>MATCH(E39,$B$43:$B$49,-1)</f>
        <v>7</v>
      </c>
      <c r="F40" s="8">
        <f>MATCH(F39,$E$42:$K$42,-1)</f>
        <v>1</v>
      </c>
    </row>
    <row r="42" spans="1:11" x14ac:dyDescent="0.25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5">
      <c r="B43" s="6">
        <v>10000</v>
      </c>
    </row>
    <row r="44" spans="1:11" x14ac:dyDescent="0.25">
      <c r="B44" s="6">
        <v>5000</v>
      </c>
    </row>
    <row r="45" spans="1:11" x14ac:dyDescent="0.25">
      <c r="B45" s="6">
        <v>2500</v>
      </c>
    </row>
    <row r="46" spans="1:11" x14ac:dyDescent="0.25">
      <c r="B46" s="6">
        <v>1000</v>
      </c>
    </row>
    <row r="47" spans="1:11" x14ac:dyDescent="0.25">
      <c r="B47" s="6">
        <v>500</v>
      </c>
    </row>
    <row r="48" spans="1:11" x14ac:dyDescent="0.25">
      <c r="B48" s="6">
        <v>100</v>
      </c>
    </row>
    <row r="49" spans="2:2" x14ac:dyDescent="0.25">
      <c r="B49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A5D-351D-7643-A427-55C01E4E9236}">
  <sheetPr>
    <tabColor rgb="FF0000FF"/>
  </sheetPr>
  <dimension ref="A1:I15"/>
  <sheetViews>
    <sheetView showGridLines="0" topLeftCell="A2" zoomScale="86" zoomScaleNormal="160" workbookViewId="0">
      <selection activeCell="H7" sqref="H7"/>
    </sheetView>
  </sheetViews>
  <sheetFormatPr defaultColWidth="11.42578125" defaultRowHeight="15" x14ac:dyDescent="0.25"/>
  <sheetData>
    <row r="1" spans="1:9" ht="17.25" x14ac:dyDescent="0.3">
      <c r="A1" s="58" t="s">
        <v>290</v>
      </c>
      <c r="B1" s="58"/>
      <c r="C1" s="58"/>
      <c r="D1" s="58"/>
      <c r="E1" s="60"/>
      <c r="F1" s="60"/>
      <c r="G1" s="60"/>
      <c r="H1" s="60"/>
    </row>
    <row r="2" spans="1:9" x14ac:dyDescent="0.25">
      <c r="A2" s="59"/>
      <c r="B2" s="59"/>
      <c r="C2" s="59"/>
      <c r="D2" s="59"/>
      <c r="E2" s="59"/>
      <c r="F2" s="59"/>
      <c r="G2" s="59"/>
      <c r="H2" s="59"/>
    </row>
    <row r="3" spans="1:9" ht="17.25" x14ac:dyDescent="0.3">
      <c r="A3" s="61" t="s">
        <v>291</v>
      </c>
      <c r="B3" s="58"/>
      <c r="C3" s="58"/>
      <c r="D3" s="58"/>
      <c r="E3" s="58"/>
      <c r="F3" s="58"/>
      <c r="G3" s="58"/>
      <c r="H3" s="58"/>
    </row>
    <row r="4" spans="1:9" x14ac:dyDescent="0.25">
      <c r="A4" s="59"/>
      <c r="B4" s="59"/>
      <c r="C4" s="59"/>
      <c r="D4" s="59"/>
      <c r="E4" s="59"/>
      <c r="F4" s="59"/>
      <c r="G4" s="59"/>
      <c r="H4" s="59"/>
    </row>
    <row r="5" spans="1:9" x14ac:dyDescent="0.25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9" x14ac:dyDescent="0.25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INDEX($A$6:$D$15,MATCH($H$5,$B$6:$B$15,0),MATCH(G6,A5:D5,0))</f>
        <v>Utility</v>
      </c>
      <c r="I6" t="str">
        <f ca="1">_xlfn.FORMULATEXT(H6)</f>
        <v>=INDEX($A$6:$D$15,MATCH($H$5,$B$6:$B$15,0),MATCH(G6,A5:D5,0))</v>
      </c>
    </row>
    <row r="7" spans="1:9" x14ac:dyDescent="0.25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INDEX($D$6:$D$15,MATCH($H$5,$B$6:$B$15,0))</f>
        <v>787</v>
      </c>
    </row>
    <row r="8" spans="1:9" x14ac:dyDescent="0.25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9" x14ac:dyDescent="0.25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INDEX($C$6:$C$15,MATCH($H$5,$B$6:$B$15,0))</f>
        <v>30400</v>
      </c>
    </row>
    <row r="10" spans="1:9" x14ac:dyDescent="0.25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9" x14ac:dyDescent="0.25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9" x14ac:dyDescent="0.25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9" x14ac:dyDescent="0.25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9" x14ac:dyDescent="0.25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9" x14ac:dyDescent="0.25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dataValidations count="2">
    <dataValidation type="list" allowBlank="1" showInputMessage="1" showErrorMessage="1" sqref="H5" xr:uid="{73C76C19-A5CF-4218-94A7-F9E9D2B3E6EF}">
      <formula1>$B$6:$B$15</formula1>
    </dataValidation>
    <dataValidation type="list" allowBlank="1" showInputMessage="1" showErrorMessage="1" sqref="G6" xr:uid="{7C43974D-44A8-4533-BABA-2ACCEBB55D07}">
      <formula1>$A$5:$D$5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F06-7399-8342-9C05-2598477111B9}">
  <sheetPr>
    <tabColor rgb="FFFF0000"/>
  </sheetPr>
  <dimension ref="A1:H15"/>
  <sheetViews>
    <sheetView showGridLines="0" workbookViewId="0">
      <selection activeCell="A45" sqref="A45"/>
    </sheetView>
  </sheetViews>
  <sheetFormatPr defaultColWidth="11.42578125" defaultRowHeight="15" x14ac:dyDescent="0.25"/>
  <sheetData>
    <row r="1" spans="1:8" ht="17.25" x14ac:dyDescent="0.3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25">
      <c r="A2" s="59"/>
      <c r="B2" s="59"/>
      <c r="C2" s="59"/>
      <c r="D2" s="59"/>
      <c r="E2" s="59"/>
      <c r="F2" s="59"/>
      <c r="G2" s="59"/>
      <c r="H2" s="59"/>
    </row>
    <row r="3" spans="1:8" ht="17.25" x14ac:dyDescent="0.3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25">
      <c r="A4" s="59"/>
      <c r="B4" s="59"/>
      <c r="C4" s="59"/>
      <c r="D4" s="59"/>
      <c r="E4" s="59"/>
      <c r="F4" s="59"/>
      <c r="G4" s="59"/>
      <c r="H4" s="59"/>
    </row>
    <row r="5" spans="1:8" x14ac:dyDescent="0.25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8" x14ac:dyDescent="0.25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Utility</v>
      </c>
    </row>
    <row r="7" spans="1:8" x14ac:dyDescent="0.25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787</v>
      </c>
    </row>
    <row r="8" spans="1:8" x14ac:dyDescent="0.25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25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30400</v>
      </c>
    </row>
    <row r="10" spans="1:8" x14ac:dyDescent="0.25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25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25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25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25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25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J121"/>
  <sheetViews>
    <sheetView showGridLines="0" topLeftCell="A23" zoomScale="80" zoomScaleNormal="140" workbookViewId="0">
      <selection activeCell="D5" sqref="D5"/>
    </sheetView>
  </sheetViews>
  <sheetFormatPr defaultColWidth="8.85546875" defaultRowHeight="15" x14ac:dyDescent="0.25"/>
  <cols>
    <col min="1" max="1" width="23.42578125" customWidth="1"/>
    <col min="2" max="2" width="25.85546875" customWidth="1"/>
    <col min="3" max="3" width="20.28515625" bestFit="1" customWidth="1"/>
    <col min="4" max="4" width="22" customWidth="1"/>
    <col min="5" max="5" width="21.7109375" customWidth="1"/>
    <col min="6" max="6" width="16.28515625" customWidth="1"/>
    <col min="7" max="7" width="18.85546875" customWidth="1"/>
  </cols>
  <sheetData>
    <row r="2" spans="1:9" x14ac:dyDescent="0.25">
      <c r="A2" s="1" t="s">
        <v>254</v>
      </c>
      <c r="B2" s="2"/>
      <c r="C2" s="2"/>
      <c r="D2" s="2"/>
      <c r="E2" s="2"/>
      <c r="F2" s="3"/>
    </row>
    <row r="4" spans="1:9" x14ac:dyDescent="0.25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5">
      <c r="A5" s="5" t="s">
        <v>69</v>
      </c>
      <c r="B5" s="9">
        <f>VLOOKUP(LEFT(A5,SEARCH("-",A5)-1),$E$4:$F$7,2,FALSE)</f>
        <v>26</v>
      </c>
      <c r="C5" s="9">
        <f>IF(VALUE(VLOOKUP(VALUE(MID(A5,SEARCH("-",A5)+1,3)),$H$4:$I$7,2,FALSE))&lt;&gt;B5,"Data Mismatch",I5)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5">
      <c r="A6" s="5" t="s">
        <v>70</v>
      </c>
      <c r="B6" s="9">
        <f>VLOOKUP(LEFT(A6,SEARCH("-",A6)-1),$E$4:$F$7,2,FALSE)</f>
        <v>23</v>
      </c>
      <c r="C6" s="9">
        <f>IF(VALUE(VLOOKUP(VALUE(MID(A6,SEARCH("-",A6)+1,3)),$H$4:$I$7,2,FALSE))&lt;&gt;B6,"Data Mismatch",I6)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5">
      <c r="A7" s="5" t="s">
        <v>71</v>
      </c>
      <c r="B7" s="9">
        <f>VLOOKUP(LEFT(A7,SEARCH("-",A7)-1),$E$4:$F$7,2,FALSE)</f>
        <v>36</v>
      </c>
      <c r="C7" s="9">
        <f>IF(VALUE(VLOOKUP(VALUE(MID(A7,SEARCH("-",A7)+1,3)),$H$4:$I$7,2,FALSE))&lt;&gt;B7,"Data Mismatch",I7)</f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5">
      <c r="A10" s="1" t="s">
        <v>255</v>
      </c>
      <c r="B10" s="2"/>
      <c r="C10" s="2"/>
      <c r="D10" s="2"/>
      <c r="E10" s="2"/>
      <c r="F10" s="2"/>
      <c r="G10" s="3"/>
    </row>
    <row r="11" spans="1:9" x14ac:dyDescent="0.25">
      <c r="A11" s="1" t="s">
        <v>8</v>
      </c>
      <c r="B11" s="2"/>
      <c r="C11" s="2"/>
      <c r="D11" s="2"/>
      <c r="E11" s="2"/>
      <c r="F11" s="2"/>
      <c r="G11" s="3"/>
    </row>
    <row r="12" spans="1:9" x14ac:dyDescent="0.25">
      <c r="A12" s="1" t="s">
        <v>251</v>
      </c>
      <c r="B12" s="2"/>
      <c r="C12" s="2"/>
      <c r="D12" s="2"/>
      <c r="E12" s="2"/>
      <c r="F12" s="2"/>
      <c r="G12" s="3"/>
    </row>
    <row r="13" spans="1:9" x14ac:dyDescent="0.25">
      <c r="A13" s="1" t="s">
        <v>252</v>
      </c>
      <c r="B13" s="2"/>
      <c r="C13" s="2"/>
      <c r="D13" s="2"/>
      <c r="E13" s="2"/>
      <c r="F13" s="2"/>
      <c r="G13" s="3"/>
    </row>
    <row r="14" spans="1:9" x14ac:dyDescent="0.25">
      <c r="A14" s="1" t="s">
        <v>253</v>
      </c>
      <c r="B14" s="2"/>
      <c r="C14" s="2"/>
      <c r="D14" s="2"/>
      <c r="E14" s="2"/>
      <c r="F14" s="2"/>
      <c r="G14" s="3"/>
    </row>
    <row r="16" spans="1:9" ht="30" x14ac:dyDescent="0.25">
      <c r="A16" s="10" t="s">
        <v>9</v>
      </c>
      <c r="B16" s="11"/>
      <c r="C16" s="11"/>
    </row>
    <row r="17" spans="1:9" x14ac:dyDescent="0.25">
      <c r="A17" s="12" t="s">
        <v>4</v>
      </c>
      <c r="B17" s="13" t="s">
        <v>0</v>
      </c>
      <c r="C17" s="13" t="s">
        <v>10</v>
      </c>
    </row>
    <row r="18" spans="1:9" x14ac:dyDescent="0.25">
      <c r="A18" s="5" t="s">
        <v>11</v>
      </c>
      <c r="B18" s="6">
        <v>12.95</v>
      </c>
      <c r="C18" s="5" t="s">
        <v>12</v>
      </c>
    </row>
    <row r="19" spans="1:9" x14ac:dyDescent="0.25">
      <c r="A19" s="5" t="s">
        <v>3</v>
      </c>
      <c r="B19" s="6">
        <v>39.950000000000003</v>
      </c>
      <c r="C19" s="5" t="s">
        <v>13</v>
      </c>
    </row>
    <row r="20" spans="1:9" x14ac:dyDescent="0.25">
      <c r="A20" s="5" t="s">
        <v>14</v>
      </c>
      <c r="B20" s="6">
        <v>40</v>
      </c>
      <c r="C20" s="5" t="s">
        <v>15</v>
      </c>
    </row>
    <row r="21" spans="1:9" x14ac:dyDescent="0.25">
      <c r="A21" s="5" t="s">
        <v>16</v>
      </c>
      <c r="B21" s="6">
        <v>45</v>
      </c>
      <c r="C21" s="5" t="s">
        <v>17</v>
      </c>
    </row>
    <row r="22" spans="1:9" x14ac:dyDescent="0.25">
      <c r="A22" s="5" t="s">
        <v>18</v>
      </c>
      <c r="B22" s="6">
        <v>65</v>
      </c>
      <c r="C22" s="5" t="s">
        <v>19</v>
      </c>
    </row>
    <row r="23" spans="1:9" x14ac:dyDescent="0.25">
      <c r="A23" s="5" t="s">
        <v>20</v>
      </c>
      <c r="B23" s="6">
        <v>69</v>
      </c>
      <c r="C23" s="5" t="s">
        <v>21</v>
      </c>
    </row>
    <row r="24" spans="1:9" x14ac:dyDescent="0.25">
      <c r="A24" s="5" t="s">
        <v>22</v>
      </c>
      <c r="B24" s="6">
        <v>100</v>
      </c>
      <c r="C24" s="5" t="s">
        <v>23</v>
      </c>
    </row>
    <row r="25" spans="1:9" x14ac:dyDescent="0.25">
      <c r="A25" s="5" t="s">
        <v>24</v>
      </c>
      <c r="B25" s="6">
        <v>110</v>
      </c>
      <c r="C25" s="5" t="s">
        <v>25</v>
      </c>
    </row>
    <row r="26" spans="1:9" x14ac:dyDescent="0.25">
      <c r="A26" s="5" t="s">
        <v>26</v>
      </c>
      <c r="B26" s="6">
        <v>165</v>
      </c>
      <c r="C26" s="5" t="s">
        <v>27</v>
      </c>
    </row>
    <row r="28" spans="1:9" x14ac:dyDescent="0.25">
      <c r="B28" s="14" t="s">
        <v>28</v>
      </c>
      <c r="C28" s="14"/>
    </row>
    <row r="29" spans="1:9" x14ac:dyDescent="0.25">
      <c r="B29" s="15" t="s">
        <v>10</v>
      </c>
      <c r="C29" s="15" t="s">
        <v>4</v>
      </c>
      <c r="I29" s="7" t="s">
        <v>29</v>
      </c>
    </row>
    <row r="30" spans="1:9" x14ac:dyDescent="0.25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5">
      <c r="A33" s="1" t="s">
        <v>256</v>
      </c>
      <c r="B33" s="2"/>
      <c r="C33" s="2"/>
      <c r="D33" s="2"/>
      <c r="E33" s="2"/>
      <c r="F33" s="3"/>
    </row>
    <row r="35" spans="1:7" x14ac:dyDescent="0.25">
      <c r="A35" s="7" t="s">
        <v>45</v>
      </c>
    </row>
    <row r="36" spans="1:7" x14ac:dyDescent="0.25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25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25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0">MIN(A38:E38)</f>
        <v>31.42</v>
      </c>
      <c r="G38" s="8" t="str">
        <f t="shared" ref="G38:G48" si="1">INDEX($A$36:$E$36,MATCH(F38,A38:E38,0))</f>
        <v>Mech-Aid</v>
      </c>
    </row>
    <row r="39" spans="1:7" x14ac:dyDescent="0.25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0"/>
        <v>32.64</v>
      </c>
      <c r="G39" s="8" t="str">
        <f t="shared" si="1"/>
        <v>Bay Air</v>
      </c>
    </row>
    <row r="40" spans="1:7" x14ac:dyDescent="0.25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0"/>
        <v>32.65</v>
      </c>
      <c r="G40" s="8" t="str">
        <f t="shared" si="1"/>
        <v>Compressor R Us</v>
      </c>
    </row>
    <row r="41" spans="1:7" x14ac:dyDescent="0.25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0"/>
        <v>36.42</v>
      </c>
      <c r="G41" s="8" t="str">
        <f t="shared" si="1"/>
        <v>Compressor R Us</v>
      </c>
    </row>
    <row r="42" spans="1:7" x14ac:dyDescent="0.25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0"/>
        <v>35.08</v>
      </c>
      <c r="G42" s="8" t="str">
        <f t="shared" si="1"/>
        <v>Bay Air</v>
      </c>
    </row>
    <row r="43" spans="1:7" x14ac:dyDescent="0.25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0"/>
        <v>33.32</v>
      </c>
      <c r="G43" s="8" t="str">
        <f t="shared" si="1"/>
        <v>Mech-Aid</v>
      </c>
    </row>
    <row r="44" spans="1:7" x14ac:dyDescent="0.25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0"/>
        <v>35.76</v>
      </c>
      <c r="G44" s="8" t="str">
        <f t="shared" si="1"/>
        <v>Bay Air</v>
      </c>
    </row>
    <row r="45" spans="1:7" x14ac:dyDescent="0.25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0"/>
        <v>37.619999999999997</v>
      </c>
      <c r="G45" s="8" t="str">
        <f t="shared" si="1"/>
        <v>Compressor R Us</v>
      </c>
    </row>
    <row r="46" spans="1:7" x14ac:dyDescent="0.25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0"/>
        <v>36.480000000000004</v>
      </c>
      <c r="G46" s="8" t="str">
        <f t="shared" si="1"/>
        <v>Crank'ys</v>
      </c>
    </row>
    <row r="47" spans="1:7" x14ac:dyDescent="0.25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0"/>
        <v>38.57</v>
      </c>
      <c r="G47" s="8" t="str">
        <f t="shared" si="1"/>
        <v>Crank'ys</v>
      </c>
    </row>
    <row r="48" spans="1:7" x14ac:dyDescent="0.25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0"/>
        <v>34.61</v>
      </c>
      <c r="G48" s="8" t="str">
        <f t="shared" si="1"/>
        <v>Mech-Aid</v>
      </c>
    </row>
    <row r="51" spans="1:10" x14ac:dyDescent="0.25">
      <c r="A51" s="1" t="s">
        <v>257</v>
      </c>
      <c r="B51" s="2"/>
      <c r="C51" s="2"/>
      <c r="D51" s="2"/>
      <c r="E51" s="2"/>
      <c r="F51" s="3"/>
    </row>
    <row r="53" spans="1:10" x14ac:dyDescent="0.25">
      <c r="A53" t="s">
        <v>30</v>
      </c>
    </row>
    <row r="54" spans="1:10" x14ac:dyDescent="0.25">
      <c r="A54" t="s">
        <v>31</v>
      </c>
    </row>
    <row r="55" spans="1:10" x14ac:dyDescent="0.25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25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25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25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25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25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25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25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25">
      <c r="A64" s="4" t="s">
        <v>41</v>
      </c>
      <c r="B64" s="18">
        <v>18</v>
      </c>
      <c r="C64" s="8">
        <f>MATCH(B64,B55:E55,1)</f>
        <v>2</v>
      </c>
      <c r="D64" s="20" t="s">
        <v>42</v>
      </c>
      <c r="E64" t="str">
        <f ca="1">IF(_xlfn.ISFORMULA(C64),_xlfn.FORMULATEXT(C64),"")</f>
        <v>=MATCH(B64,B55:E55,1)</v>
      </c>
      <c r="J64" s="7" t="s">
        <v>43</v>
      </c>
    </row>
    <row r="65" spans="1:10" x14ac:dyDescent="0.25">
      <c r="A65" s="4" t="s">
        <v>44</v>
      </c>
      <c r="B65" s="21">
        <f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25">
      <c r="A66" s="4" t="s">
        <v>44</v>
      </c>
      <c r="B66" s="21">
        <f>INDEX(B56:E61, MATCH(B63, A56:A61, 0), MATCH(B64, B55:E55, 1))</f>
        <v>0.19</v>
      </c>
      <c r="D66" t="str">
        <f ca="1">IF(_xlfn.ISFORMULA(B66),_xlfn.FORMULATEXT(B66),"")</f>
        <v>=INDEX(B56:E61, MATCH(B63, A56:A61, 0), MATCH(B64, B55:E55, 1))</v>
      </c>
    </row>
    <row r="69" spans="1:10" x14ac:dyDescent="0.25">
      <c r="A69" s="1" t="s">
        <v>258</v>
      </c>
      <c r="B69" s="2"/>
      <c r="C69" s="2"/>
      <c r="D69" s="2"/>
      <c r="E69" s="2"/>
      <c r="F69" s="2"/>
      <c r="G69" s="3"/>
    </row>
    <row r="71" spans="1:10" x14ac:dyDescent="0.25">
      <c r="A71" t="s">
        <v>53</v>
      </c>
    </row>
    <row r="72" spans="1:10" x14ac:dyDescent="0.25">
      <c r="A72" s="24" t="s">
        <v>54</v>
      </c>
      <c r="B72" s="24"/>
      <c r="C72" s="24"/>
      <c r="D72" s="24"/>
      <c r="E72" s="24"/>
    </row>
    <row r="73" spans="1:10" x14ac:dyDescent="0.25">
      <c r="A73" s="25" t="s">
        <v>55</v>
      </c>
      <c r="B73" s="25"/>
      <c r="C73" s="25"/>
      <c r="D73" s="25"/>
      <c r="E73" s="25"/>
    </row>
    <row r="74" spans="1:10" x14ac:dyDescent="0.25">
      <c r="A74" s="4" t="s">
        <v>56</v>
      </c>
      <c r="B74" s="26" t="str">
        <f>A75&amp;" Total"</f>
        <v>Feb Total</v>
      </c>
    </row>
    <row r="75" spans="1:10" x14ac:dyDescent="0.25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25">
      <c r="A76" s="4" t="s">
        <v>58</v>
      </c>
      <c r="B76" s="4" t="s">
        <v>57</v>
      </c>
      <c r="C76" s="4" t="s">
        <v>59</v>
      </c>
      <c r="D76" s="4" t="s">
        <v>60</v>
      </c>
      <c r="F76">
        <f t="array" ref="F76:F78">INDEX(A77:D79,0,MATCH(A75,A76:D76,0))</f>
        <v>4</v>
      </c>
    </row>
    <row r="77" spans="1:10" x14ac:dyDescent="0.25">
      <c r="A77" s="5">
        <v>1</v>
      </c>
      <c r="B77" s="5">
        <v>4</v>
      </c>
      <c r="C77" s="5">
        <v>4</v>
      </c>
      <c r="D77" s="5">
        <v>5</v>
      </c>
      <c r="F77">
        <v>4</v>
      </c>
    </row>
    <row r="78" spans="1:10" x14ac:dyDescent="0.25">
      <c r="A78" s="5">
        <v>3</v>
      </c>
      <c r="B78" s="5">
        <v>4</v>
      </c>
      <c r="C78" s="5">
        <v>12</v>
      </c>
      <c r="D78" s="5">
        <v>1</v>
      </c>
      <c r="F78">
        <v>4</v>
      </c>
    </row>
    <row r="79" spans="1:10" x14ac:dyDescent="0.25">
      <c r="A79" s="5">
        <v>1</v>
      </c>
      <c r="B79" s="5">
        <v>4</v>
      </c>
      <c r="C79" s="5">
        <v>2</v>
      </c>
      <c r="D79" s="5">
        <v>2</v>
      </c>
    </row>
    <row r="81" spans="1:6" x14ac:dyDescent="0.25">
      <c r="A81" s="24" t="s">
        <v>61</v>
      </c>
      <c r="B81" s="24"/>
      <c r="C81" s="24"/>
      <c r="D81" s="24"/>
      <c r="E81" s="24"/>
    </row>
    <row r="82" spans="1:6" x14ac:dyDescent="0.25">
      <c r="A82" s="25" t="s">
        <v>62</v>
      </c>
      <c r="B82" s="25"/>
      <c r="C82" s="25"/>
      <c r="D82" s="25"/>
      <c r="E82" s="25"/>
    </row>
    <row r="83" spans="1:6" x14ac:dyDescent="0.25">
      <c r="A83" s="4" t="s">
        <v>56</v>
      </c>
      <c r="B83" s="26" t="str">
        <f>A84&amp;" Total"</f>
        <v>Mar Total</v>
      </c>
    </row>
    <row r="84" spans="1:6" x14ac:dyDescent="0.25">
      <c r="A84" s="5" t="s">
        <v>59</v>
      </c>
      <c r="B84" s="8">
        <f>SUM(INDEX(B85:D88,MATCH(A84,A85:A88,0),0))</f>
        <v>18</v>
      </c>
    </row>
    <row r="85" spans="1:6" x14ac:dyDescent="0.25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5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5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5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5">
      <c r="A92" s="1" t="s">
        <v>259</v>
      </c>
      <c r="B92" s="2"/>
      <c r="C92" s="2"/>
      <c r="D92" s="2"/>
      <c r="E92" s="2"/>
      <c r="F92" s="3"/>
    </row>
    <row r="94" spans="1:6" x14ac:dyDescent="0.25">
      <c r="A94" s="31" t="s">
        <v>88</v>
      </c>
      <c r="B94" s="32"/>
      <c r="C94" s="32"/>
      <c r="D94" s="32"/>
      <c r="E94" s="32"/>
      <c r="F94" s="33"/>
    </row>
    <row r="95" spans="1:6" x14ac:dyDescent="0.25">
      <c r="A95" s="34" t="s">
        <v>89</v>
      </c>
      <c r="B95" s="35"/>
      <c r="C95" s="35"/>
      <c r="D95" s="35"/>
      <c r="E95" s="35"/>
      <c r="F95" s="36"/>
    </row>
    <row r="96" spans="1:6" x14ac:dyDescent="0.25">
      <c r="A96" s="34" t="s">
        <v>90</v>
      </c>
      <c r="B96" s="35"/>
      <c r="C96" s="35"/>
      <c r="D96" s="35"/>
      <c r="E96" s="35"/>
      <c r="F96" s="36"/>
    </row>
    <row r="97" spans="1:7" x14ac:dyDescent="0.25">
      <c r="A97" s="34" t="s">
        <v>91</v>
      </c>
      <c r="B97" s="35"/>
      <c r="C97" s="35"/>
      <c r="D97" s="35"/>
      <c r="E97" s="35"/>
      <c r="F97" s="36"/>
    </row>
    <row r="98" spans="1:7" x14ac:dyDescent="0.25">
      <c r="A98" s="34" t="s">
        <v>92</v>
      </c>
      <c r="B98" s="35"/>
      <c r="C98" s="35"/>
      <c r="D98" s="35"/>
      <c r="E98" s="35"/>
      <c r="F98" s="36"/>
    </row>
    <row r="99" spans="1:7" x14ac:dyDescent="0.25">
      <c r="A99" s="34" t="s">
        <v>93</v>
      </c>
      <c r="B99" s="35"/>
      <c r="C99" s="35"/>
      <c r="D99" s="35"/>
      <c r="E99" s="35"/>
      <c r="F99" s="36"/>
    </row>
    <row r="100" spans="1:7" x14ac:dyDescent="0.25">
      <c r="A100" s="44" t="s">
        <v>94</v>
      </c>
      <c r="B100" s="37"/>
      <c r="C100" s="37"/>
      <c r="D100" s="37"/>
      <c r="E100" s="37"/>
      <c r="F100" s="38"/>
    </row>
    <row r="102" spans="1:7" x14ac:dyDescent="0.25">
      <c r="A102" s="7" t="s">
        <v>95</v>
      </c>
      <c r="F102" t="s">
        <v>63</v>
      </c>
    </row>
    <row r="103" spans="1:7" x14ac:dyDescent="0.25">
      <c r="F103" s="4" t="s">
        <v>64</v>
      </c>
      <c r="G103" s="4" t="s">
        <v>65</v>
      </c>
    </row>
    <row r="104" spans="1:7" x14ac:dyDescent="0.25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25">
      <c r="A105" s="5" t="s">
        <v>63</v>
      </c>
      <c r="B105" s="5">
        <v>431</v>
      </c>
      <c r="C105" s="28">
        <f>VLOOKUP(A105,$A$112:$B$114,2,FALSE)</f>
        <v>1</v>
      </c>
      <c r="D105" s="29">
        <f>VLOOKUP(B105,CHOOSE(C105,$F$104:$G$107,$F$111:$G$114,$F$118:$G$121),2,TRUE)</f>
        <v>0.04</v>
      </c>
      <c r="F105" s="5">
        <v>100</v>
      </c>
      <c r="G105" s="27">
        <v>0.02</v>
      </c>
    </row>
    <row r="106" spans="1:7" x14ac:dyDescent="0.25">
      <c r="A106" s="5" t="s">
        <v>67</v>
      </c>
      <c r="B106" s="5">
        <v>65</v>
      </c>
      <c r="C106" s="28">
        <f>VLOOKUP(A106,$A$112:$B$114,2,FALSE)</f>
        <v>2</v>
      </c>
      <c r="D106" s="29">
        <f>VLOOKUP(B106,CHOOSE(C106,$F$104:$G$107,$F$111:$G$114,$F$118:$G$121),2,TRUE)</f>
        <v>0.01</v>
      </c>
      <c r="F106" s="5">
        <v>200</v>
      </c>
      <c r="G106" s="27">
        <v>0.04</v>
      </c>
    </row>
    <row r="107" spans="1:7" x14ac:dyDescent="0.25">
      <c r="A107" s="5" t="s">
        <v>68</v>
      </c>
      <c r="B107" s="5">
        <v>563</v>
      </c>
      <c r="C107" s="28">
        <f>VLOOKUP(A107,$A$112:$B$114,2,FALSE)</f>
        <v>3</v>
      </c>
      <c r="D107" s="29">
        <f>VLOOKUP(B107,CHOOSE(C107,$F$104:$G$107,$F$111:$G$114,$F$118:$G$121),2,TRUE)</f>
        <v>0.04</v>
      </c>
      <c r="F107" s="5">
        <v>500</v>
      </c>
      <c r="G107" s="27">
        <v>0.06</v>
      </c>
    </row>
    <row r="108" spans="1:7" x14ac:dyDescent="0.25">
      <c r="A108" s="5" t="s">
        <v>63</v>
      </c>
      <c r="B108" s="5">
        <v>493</v>
      </c>
      <c r="C108" s="28">
        <f>VLOOKUP(A108,$A$112:$B$114,2,FALSE)</f>
        <v>1</v>
      </c>
      <c r="D108" s="29">
        <f>VLOOKUP(B108,CHOOSE(C108,$F$104:$G$107,$F$111:$G$114,$F$118:$G$121),2,TRUE)</f>
        <v>0.04</v>
      </c>
    </row>
    <row r="109" spans="1:7" x14ac:dyDescent="0.25">
      <c r="A109" s="5" t="s">
        <v>68</v>
      </c>
      <c r="B109" s="5">
        <v>188</v>
      </c>
      <c r="C109" s="28">
        <f>VLOOKUP(A109,$A$112:$B$114,2,FALSE)</f>
        <v>3</v>
      </c>
      <c r="D109" s="29">
        <f>VLOOKUP(B109,CHOOSE(C109,$F$104:$G$107,$F$111:$G$114,$F$118:$G$121),2,TRUE)</f>
        <v>0.02</v>
      </c>
      <c r="F109" t="s">
        <v>67</v>
      </c>
    </row>
    <row r="110" spans="1:7" x14ac:dyDescent="0.25">
      <c r="F110" s="4" t="s">
        <v>64</v>
      </c>
      <c r="G110" s="4" t="s">
        <v>65</v>
      </c>
    </row>
    <row r="111" spans="1:7" x14ac:dyDescent="0.25">
      <c r="F111" s="5">
        <v>0</v>
      </c>
      <c r="G111" s="27">
        <v>0.01</v>
      </c>
    </row>
    <row r="112" spans="1:7" x14ac:dyDescent="0.25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25">
      <c r="A113" s="5" t="s">
        <v>67</v>
      </c>
      <c r="B113" s="5">
        <v>2</v>
      </c>
      <c r="D113" s="28">
        <f>D105</f>
        <v>0.04</v>
      </c>
      <c r="F113" s="5">
        <v>300</v>
      </c>
      <c r="G113" s="27">
        <v>0.04</v>
      </c>
    </row>
    <row r="114" spans="1:7" x14ac:dyDescent="0.25">
      <c r="A114" s="5" t="s">
        <v>68</v>
      </c>
      <c r="B114" s="5">
        <v>3</v>
      </c>
      <c r="D114" s="28">
        <f>D106</f>
        <v>0.01</v>
      </c>
      <c r="F114" s="5">
        <v>400</v>
      </c>
      <c r="G114" s="27">
        <v>0.06</v>
      </c>
    </row>
    <row r="115" spans="1:7" x14ac:dyDescent="0.25">
      <c r="D115" s="28">
        <f>D107</f>
        <v>0.04</v>
      </c>
    </row>
    <row r="116" spans="1:7" x14ac:dyDescent="0.25">
      <c r="D116" s="28">
        <f>D108</f>
        <v>0.04</v>
      </c>
      <c r="F116" t="s">
        <v>68</v>
      </c>
    </row>
    <row r="117" spans="1:7" x14ac:dyDescent="0.25">
      <c r="D117" s="28">
        <f>D109</f>
        <v>0.02</v>
      </c>
      <c r="F117" s="4" t="s">
        <v>64</v>
      </c>
      <c r="G117" s="4" t="s">
        <v>65</v>
      </c>
    </row>
    <row r="118" spans="1:7" x14ac:dyDescent="0.25">
      <c r="F118" s="5">
        <v>0</v>
      </c>
      <c r="G118" s="27">
        <v>0.02</v>
      </c>
    </row>
    <row r="119" spans="1:7" x14ac:dyDescent="0.25">
      <c r="A119" s="7"/>
      <c r="F119" s="5">
        <v>300</v>
      </c>
      <c r="G119" s="27">
        <v>0.03</v>
      </c>
    </row>
    <row r="120" spans="1:7" x14ac:dyDescent="0.25">
      <c r="A120" s="43"/>
      <c r="F120" s="5">
        <v>500</v>
      </c>
      <c r="G120" s="27">
        <v>0.04</v>
      </c>
    </row>
    <row r="121" spans="1:7" x14ac:dyDescent="0.25">
      <c r="A121" s="43"/>
      <c r="F121" s="5">
        <v>750</v>
      </c>
      <c r="G121" s="27">
        <v>0.05</v>
      </c>
    </row>
  </sheetData>
  <conditionalFormatting sqref="A37:E48">
    <cfRule type="expression" dxfId="10" priority="1" stopIfTrue="1">
      <formula>COUNTIF(#REF!,A37)&gt;1</formula>
    </cfRule>
  </conditionalFormatting>
  <conditionalFormatting sqref="A55:E61">
    <cfRule type="expression" dxfId="9" priority="2">
      <formula>AND($A55=$B$63,LOOKUP($B$64,$A$55:$E$55)=A$55)</formula>
    </cfRule>
    <cfRule type="expression" dxfId="8" priority="3">
      <formula>COLUMNS($A55:A55)=MATCH($B$64,$A$55:$E$55)</formula>
    </cfRule>
    <cfRule type="expression" dxfId="7" priority="4">
      <formula>$A55=$B$63</formula>
    </cfRule>
  </conditionalFormatting>
  <dataValidations count="5">
    <dataValidation type="whole" allowBlank="1" showInputMessage="1" showErrorMessage="1" errorTitle="Enter # between 1 and 1000" error="Enter # between 1 and 1000" sqref="B64" xr:uid="{00000000-0002-0000-0100-000000000000}">
      <formula1>1</formula1>
      <formula2>1000</formula2>
    </dataValidation>
    <dataValidation type="list" allowBlank="1" showInputMessage="1" showErrorMessage="1" sqref="B30" xr:uid="{00000000-0002-0000-0100-000002000000}">
      <formula1>$C$18:$C$26</formula1>
    </dataValidation>
    <dataValidation type="list" allowBlank="1" showInputMessage="1" showErrorMessage="1" sqref="B63" xr:uid="{00000000-0002-0000-0100-000003000000}">
      <formula1>$A$56:$A$61</formula1>
    </dataValidation>
    <dataValidation type="list" allowBlank="1" showInputMessage="1" showErrorMessage="1" sqref="A75" xr:uid="{00000000-0002-0000-0100-000004000000}">
      <formula1>$A$76:$D$76</formula1>
    </dataValidation>
    <dataValidation type="list" allowBlank="1" showInputMessage="1" showErrorMessage="1" sqref="A84" xr:uid="{00000000-0002-0000-0100-000005000000}">
      <formula1>$A$85:$A$88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J121"/>
  <sheetViews>
    <sheetView showGridLines="0" zoomScale="130" zoomScaleNormal="130" workbookViewId="0">
      <selection activeCell="A45" sqref="A45"/>
    </sheetView>
  </sheetViews>
  <sheetFormatPr defaultColWidth="8.85546875" defaultRowHeight="15" x14ac:dyDescent="0.25"/>
  <cols>
    <col min="1" max="1" width="23.42578125" customWidth="1"/>
    <col min="2" max="2" width="25.85546875" customWidth="1"/>
    <col min="3" max="3" width="20.28515625" bestFit="1" customWidth="1"/>
    <col min="4" max="4" width="22" customWidth="1"/>
    <col min="5" max="5" width="21.7109375" customWidth="1"/>
    <col min="6" max="6" width="16.28515625" customWidth="1"/>
    <col min="7" max="7" width="18.85546875" customWidth="1"/>
  </cols>
  <sheetData>
    <row r="2" spans="1:9" x14ac:dyDescent="0.25">
      <c r="A2" s="1" t="s">
        <v>254</v>
      </c>
      <c r="B2" s="2"/>
      <c r="C2" s="2"/>
      <c r="D2" s="2"/>
      <c r="E2" s="2"/>
      <c r="F2" s="3"/>
    </row>
    <row r="4" spans="1:9" x14ac:dyDescent="0.25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5">
      <c r="A5" s="5" t="s">
        <v>69</v>
      </c>
      <c r="B5" s="9">
        <f>VLOOKUP(LEFT(A5,SEARCH("-",A5)-1),$E$5:$F$7,2,0)</f>
        <v>26</v>
      </c>
      <c r="C5" s="9">
        <f>VLOOKUP(MID(A5,SEARCH("-",A5)+1,3)+0,$H$5:$I$7,2,0)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5">
      <c r="A6" s="5" t="s">
        <v>70</v>
      </c>
      <c r="B6" s="9">
        <f>VLOOKUP(LEFT(A6,SEARCH("-",A6)-1),$E$5:$F$7,2,0)</f>
        <v>23</v>
      </c>
      <c r="C6" s="9">
        <f>VLOOKUP(MID(A6,SEARCH("-",A6)+1,3)+0,$H$5:$I$7,2,0)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5">
      <c r="A7" s="5" t="s">
        <v>71</v>
      </c>
      <c r="B7" s="9">
        <f>VLOOKUP(LEFT(A7,SEARCH("-",A7)-1),$E$5:$F$7,2,0)</f>
        <v>36</v>
      </c>
      <c r="C7" s="9">
        <f>VLOOKUP(MID(A7,SEARCH("-",A7)+1,3)+0,$H$5:$I$7,2,0)</f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5">
      <c r="A10" s="1" t="s">
        <v>255</v>
      </c>
      <c r="B10" s="2"/>
      <c r="C10" s="2"/>
      <c r="D10" s="2"/>
      <c r="E10" s="2"/>
      <c r="F10" s="2"/>
      <c r="G10" s="3"/>
    </row>
    <row r="11" spans="1:9" x14ac:dyDescent="0.25">
      <c r="A11" s="1" t="s">
        <v>8</v>
      </c>
      <c r="B11" s="2"/>
      <c r="C11" s="2"/>
      <c r="D11" s="2"/>
      <c r="E11" s="2"/>
      <c r="F11" s="2"/>
      <c r="G11" s="3"/>
    </row>
    <row r="12" spans="1:9" x14ac:dyDescent="0.25">
      <c r="A12" s="1" t="s">
        <v>251</v>
      </c>
      <c r="B12" s="2"/>
      <c r="C12" s="2"/>
      <c r="D12" s="2"/>
      <c r="E12" s="2"/>
      <c r="F12" s="2"/>
      <c r="G12" s="3"/>
    </row>
    <row r="13" spans="1:9" x14ac:dyDescent="0.25">
      <c r="A13" s="1" t="s">
        <v>252</v>
      </c>
      <c r="B13" s="2"/>
      <c r="C13" s="2"/>
      <c r="D13" s="2"/>
      <c r="E13" s="2"/>
      <c r="F13" s="2"/>
      <c r="G13" s="3"/>
    </row>
    <row r="14" spans="1:9" x14ac:dyDescent="0.25">
      <c r="A14" s="1" t="s">
        <v>253</v>
      </c>
      <c r="B14" s="2"/>
      <c r="C14" s="2"/>
      <c r="D14" s="2"/>
      <c r="E14" s="2"/>
      <c r="F14" s="2"/>
      <c r="G14" s="3"/>
    </row>
    <row r="16" spans="1:9" ht="30" x14ac:dyDescent="0.25">
      <c r="A16" s="10" t="s">
        <v>9</v>
      </c>
      <c r="B16" s="11"/>
      <c r="C16" s="11"/>
    </row>
    <row r="17" spans="1:9" x14ac:dyDescent="0.25">
      <c r="A17" s="12" t="s">
        <v>4</v>
      </c>
      <c r="B17" s="13" t="s">
        <v>0</v>
      </c>
      <c r="C17" s="13" t="s">
        <v>10</v>
      </c>
    </row>
    <row r="18" spans="1:9" x14ac:dyDescent="0.25">
      <c r="A18" s="5" t="s">
        <v>11</v>
      </c>
      <c r="B18" s="6">
        <v>12.95</v>
      </c>
      <c r="C18" s="5" t="s">
        <v>12</v>
      </c>
    </row>
    <row r="19" spans="1:9" x14ac:dyDescent="0.25">
      <c r="A19" s="5" t="s">
        <v>3</v>
      </c>
      <c r="B19" s="6">
        <v>39.950000000000003</v>
      </c>
      <c r="C19" s="5" t="s">
        <v>13</v>
      </c>
    </row>
    <row r="20" spans="1:9" x14ac:dyDescent="0.25">
      <c r="A20" s="5" t="s">
        <v>14</v>
      </c>
      <c r="B20" s="6">
        <v>40</v>
      </c>
      <c r="C20" s="5" t="s">
        <v>15</v>
      </c>
    </row>
    <row r="21" spans="1:9" x14ac:dyDescent="0.25">
      <c r="A21" s="5" t="s">
        <v>16</v>
      </c>
      <c r="B21" s="6">
        <v>45</v>
      </c>
      <c r="C21" s="5" t="s">
        <v>17</v>
      </c>
    </row>
    <row r="22" spans="1:9" x14ac:dyDescent="0.25">
      <c r="A22" s="5" t="s">
        <v>18</v>
      </c>
      <c r="B22" s="6">
        <v>65</v>
      </c>
      <c r="C22" s="5" t="s">
        <v>19</v>
      </c>
    </row>
    <row r="23" spans="1:9" x14ac:dyDescent="0.25">
      <c r="A23" s="5" t="s">
        <v>20</v>
      </c>
      <c r="B23" s="6">
        <v>69</v>
      </c>
      <c r="C23" s="5" t="s">
        <v>21</v>
      </c>
    </row>
    <row r="24" spans="1:9" x14ac:dyDescent="0.25">
      <c r="A24" s="5" t="s">
        <v>22</v>
      </c>
      <c r="B24" s="6">
        <v>100</v>
      </c>
      <c r="C24" s="5" t="s">
        <v>23</v>
      </c>
    </row>
    <row r="25" spans="1:9" x14ac:dyDescent="0.25">
      <c r="A25" s="5" t="s">
        <v>24</v>
      </c>
      <c r="B25" s="6">
        <v>110</v>
      </c>
      <c r="C25" s="5" t="s">
        <v>25</v>
      </c>
    </row>
    <row r="26" spans="1:9" x14ac:dyDescent="0.25">
      <c r="A26" s="5" t="s">
        <v>26</v>
      </c>
      <c r="B26" s="6">
        <v>165</v>
      </c>
      <c r="C26" s="5" t="s">
        <v>27</v>
      </c>
    </row>
    <row r="28" spans="1:9" x14ac:dyDescent="0.25">
      <c r="B28" s="14" t="s">
        <v>28</v>
      </c>
      <c r="C28" s="14"/>
    </row>
    <row r="29" spans="1:9" x14ac:dyDescent="0.25">
      <c r="B29" s="15" t="s">
        <v>10</v>
      </c>
      <c r="C29" s="15" t="s">
        <v>4</v>
      </c>
      <c r="I29" s="7" t="s">
        <v>29</v>
      </c>
    </row>
    <row r="30" spans="1:9" x14ac:dyDescent="0.25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5">
      <c r="A33" s="1" t="s">
        <v>256</v>
      </c>
      <c r="B33" s="2"/>
      <c r="C33" s="2"/>
      <c r="D33" s="2"/>
      <c r="E33" s="2"/>
      <c r="F33" s="3"/>
    </row>
    <row r="35" spans="1:7" x14ac:dyDescent="0.25">
      <c r="A35" s="7" t="s">
        <v>45</v>
      </c>
    </row>
    <row r="36" spans="1:7" x14ac:dyDescent="0.25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25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25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0">MIN(A38:E38)</f>
        <v>31.42</v>
      </c>
      <c r="G38" s="8" t="str">
        <f t="shared" ref="G38:G48" si="1">INDEX($A$36:$E$36,MATCH(F38,A38:E38,0))</f>
        <v>Mech-Aid</v>
      </c>
    </row>
    <row r="39" spans="1:7" x14ac:dyDescent="0.25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0"/>
        <v>32.64</v>
      </c>
      <c r="G39" s="8" t="str">
        <f t="shared" si="1"/>
        <v>Bay Air</v>
      </c>
    </row>
    <row r="40" spans="1:7" x14ac:dyDescent="0.25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0"/>
        <v>32.65</v>
      </c>
      <c r="G40" s="8" t="str">
        <f t="shared" si="1"/>
        <v>Compressor R Us</v>
      </c>
    </row>
    <row r="41" spans="1:7" x14ac:dyDescent="0.25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0"/>
        <v>36.42</v>
      </c>
      <c r="G41" s="8" t="str">
        <f t="shared" si="1"/>
        <v>Compressor R Us</v>
      </c>
    </row>
    <row r="42" spans="1:7" x14ac:dyDescent="0.25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0"/>
        <v>35.08</v>
      </c>
      <c r="G42" s="8" t="str">
        <f t="shared" si="1"/>
        <v>Bay Air</v>
      </c>
    </row>
    <row r="43" spans="1:7" x14ac:dyDescent="0.25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0"/>
        <v>33.32</v>
      </c>
      <c r="G43" s="8" t="str">
        <f t="shared" si="1"/>
        <v>Mech-Aid</v>
      </c>
    </row>
    <row r="44" spans="1:7" x14ac:dyDescent="0.25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0"/>
        <v>35.76</v>
      </c>
      <c r="G44" s="8" t="str">
        <f t="shared" si="1"/>
        <v>Bay Air</v>
      </c>
    </row>
    <row r="45" spans="1:7" x14ac:dyDescent="0.25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0"/>
        <v>37.619999999999997</v>
      </c>
      <c r="G45" s="8" t="str">
        <f t="shared" si="1"/>
        <v>Compressor R Us</v>
      </c>
    </row>
    <row r="46" spans="1:7" x14ac:dyDescent="0.25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0"/>
        <v>36.480000000000004</v>
      </c>
      <c r="G46" s="8" t="str">
        <f t="shared" si="1"/>
        <v>Crank'ys</v>
      </c>
    </row>
    <row r="47" spans="1:7" x14ac:dyDescent="0.25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0"/>
        <v>38.57</v>
      </c>
      <c r="G47" s="8" t="str">
        <f t="shared" si="1"/>
        <v>Crank'ys</v>
      </c>
    </row>
    <row r="48" spans="1:7" x14ac:dyDescent="0.25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0"/>
        <v>34.61</v>
      </c>
      <c r="G48" s="8" t="str">
        <f t="shared" si="1"/>
        <v>Mech-Aid</v>
      </c>
    </row>
    <row r="51" spans="1:10" x14ac:dyDescent="0.25">
      <c r="A51" s="1" t="s">
        <v>257</v>
      </c>
      <c r="B51" s="2"/>
      <c r="C51" s="2"/>
      <c r="D51" s="2"/>
      <c r="E51" s="2"/>
      <c r="F51" s="3"/>
    </row>
    <row r="53" spans="1:10" x14ac:dyDescent="0.25">
      <c r="A53" t="s">
        <v>30</v>
      </c>
    </row>
    <row r="54" spans="1:10" x14ac:dyDescent="0.25">
      <c r="A54" t="s">
        <v>31</v>
      </c>
    </row>
    <row r="55" spans="1:10" x14ac:dyDescent="0.25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25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25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25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25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25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25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25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25">
      <c r="A64" s="4" t="s">
        <v>41</v>
      </c>
      <c r="B64" s="18">
        <v>18</v>
      </c>
      <c r="C64" s="8">
        <f>MATCH(B64,B55:E55)</f>
        <v>2</v>
      </c>
      <c r="D64" s="20" t="s">
        <v>42</v>
      </c>
      <c r="E64" t="str">
        <f ca="1">IF(_xlfn.ISFORMULA(C64),_xlfn.FORMULATEXT(C64),"")</f>
        <v>=MATCH(B64,B55:E55)</v>
      </c>
      <c r="J64" s="7" t="s">
        <v>43</v>
      </c>
    </row>
    <row r="65" spans="1:10" x14ac:dyDescent="0.25">
      <c r="A65" s="4" t="s">
        <v>44</v>
      </c>
      <c r="B65" s="21">
        <f t="array" ref="B65">INDEX(B56:E61,C63,C64)</f>
        <v>0.19</v>
      </c>
      <c r="D65" t="str">
        <f ca="1">IF(_xlfn.ISFORMULA(B65),_xlfn.FORMULATEXT(B65),"")</f>
        <v>{=INDEX(B56:E61,C63,C64)}</v>
      </c>
      <c r="J65">
        <f>VLOOKUP(B63,$A$56:$E$61,MATCH(B64,B55:E55)+1,0)</f>
        <v>0.19</v>
      </c>
    </row>
    <row r="66" spans="1:10" x14ac:dyDescent="0.25">
      <c r="A66" s="4" t="s">
        <v>44</v>
      </c>
      <c r="B66" s="21">
        <f>INDEX(B56:E61,MATCH(B63,A56:A61,0),MATCH(B64,B55:E55))</f>
        <v>0.19</v>
      </c>
      <c r="D66" t="str">
        <f ca="1">IF(_xlfn.ISFORMULA(B66),_xlfn.FORMULATEXT(B66),"")</f>
        <v>=INDEX(B56:E61,MATCH(B63,A56:A61,0),MATCH(B64,B55:E55))</v>
      </c>
    </row>
    <row r="69" spans="1:10" x14ac:dyDescent="0.25">
      <c r="A69" s="1" t="s">
        <v>258</v>
      </c>
      <c r="B69" s="2"/>
      <c r="C69" s="2"/>
      <c r="D69" s="2"/>
      <c r="E69" s="2"/>
      <c r="F69" s="2"/>
      <c r="G69" s="3"/>
    </row>
    <row r="71" spans="1:10" x14ac:dyDescent="0.25">
      <c r="A71" t="s">
        <v>53</v>
      </c>
    </row>
    <row r="72" spans="1:10" x14ac:dyDescent="0.25">
      <c r="A72" s="24" t="s">
        <v>54</v>
      </c>
      <c r="B72" s="24"/>
      <c r="C72" s="24"/>
      <c r="D72" s="24"/>
      <c r="E72" s="24"/>
    </row>
    <row r="73" spans="1:10" x14ac:dyDescent="0.25">
      <c r="A73" s="25" t="s">
        <v>55</v>
      </c>
      <c r="B73" s="25"/>
      <c r="C73" s="25"/>
      <c r="D73" s="25"/>
      <c r="E73" s="25"/>
    </row>
    <row r="74" spans="1:10" x14ac:dyDescent="0.25">
      <c r="A74" s="4" t="s">
        <v>56</v>
      </c>
      <c r="B74" s="26" t="str">
        <f>A75&amp;" Total"</f>
        <v>Feb Total</v>
      </c>
    </row>
    <row r="75" spans="1:10" x14ac:dyDescent="0.25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25">
      <c r="A76" s="4" t="s">
        <v>58</v>
      </c>
      <c r="B76" s="4" t="s">
        <v>57</v>
      </c>
      <c r="C76" s="4" t="s">
        <v>59</v>
      </c>
      <c r="D76" s="4" t="s">
        <v>60</v>
      </c>
    </row>
    <row r="77" spans="1:10" x14ac:dyDescent="0.25">
      <c r="A77" s="5">
        <v>1</v>
      </c>
      <c r="B77" s="5">
        <v>4</v>
      </c>
      <c r="C77" s="5">
        <v>4</v>
      </c>
      <c r="D77" s="5">
        <v>5</v>
      </c>
    </row>
    <row r="78" spans="1:10" x14ac:dyDescent="0.25">
      <c r="A78" s="5">
        <v>3</v>
      </c>
      <c r="B78" s="5">
        <v>4</v>
      </c>
      <c r="C78" s="5">
        <v>12</v>
      </c>
      <c r="D78" s="5">
        <v>1</v>
      </c>
    </row>
    <row r="79" spans="1:10" x14ac:dyDescent="0.25">
      <c r="A79" s="5">
        <v>1</v>
      </c>
      <c r="B79" s="5">
        <v>4</v>
      </c>
      <c r="C79" s="5">
        <v>2</v>
      </c>
      <c r="D79" s="5">
        <v>2</v>
      </c>
    </row>
    <row r="81" spans="1:6" x14ac:dyDescent="0.25">
      <c r="A81" s="24" t="s">
        <v>61</v>
      </c>
      <c r="B81" s="24"/>
      <c r="C81" s="24"/>
      <c r="D81" s="24"/>
      <c r="E81" s="24"/>
    </row>
    <row r="82" spans="1:6" x14ac:dyDescent="0.25">
      <c r="A82" s="25" t="s">
        <v>62</v>
      </c>
      <c r="B82" s="25"/>
      <c r="C82" s="25"/>
      <c r="D82" s="25"/>
      <c r="E82" s="25"/>
    </row>
    <row r="83" spans="1:6" x14ac:dyDescent="0.25">
      <c r="A83" s="4" t="s">
        <v>56</v>
      </c>
      <c r="B83" s="26" t="str">
        <f>A84&amp;" Total"</f>
        <v>Mar Total</v>
      </c>
    </row>
    <row r="84" spans="1:6" x14ac:dyDescent="0.25">
      <c r="A84" s="5" t="s">
        <v>59</v>
      </c>
      <c r="B84" s="8">
        <f>SUM(INDEX(B85:D88,MATCH(A84,A85:A88,0),0))</f>
        <v>18</v>
      </c>
    </row>
    <row r="85" spans="1:6" x14ac:dyDescent="0.25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5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5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5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5">
      <c r="A92" s="1" t="s">
        <v>259</v>
      </c>
      <c r="B92" s="2"/>
      <c r="C92" s="2"/>
      <c r="D92" s="2"/>
      <c r="E92" s="2"/>
      <c r="F92" s="3"/>
    </row>
    <row r="94" spans="1:6" x14ac:dyDescent="0.25">
      <c r="A94" s="31" t="s">
        <v>88</v>
      </c>
      <c r="B94" s="32"/>
      <c r="C94" s="32"/>
      <c r="D94" s="32"/>
      <c r="E94" s="32"/>
      <c r="F94" s="33"/>
    </row>
    <row r="95" spans="1:6" x14ac:dyDescent="0.25">
      <c r="A95" s="34" t="s">
        <v>89</v>
      </c>
      <c r="B95" s="35"/>
      <c r="C95" s="35"/>
      <c r="D95" s="35"/>
      <c r="E95" s="35"/>
      <c r="F95" s="36"/>
    </row>
    <row r="96" spans="1:6" x14ac:dyDescent="0.25">
      <c r="A96" s="34" t="s">
        <v>90</v>
      </c>
      <c r="B96" s="35"/>
      <c r="C96" s="35"/>
      <c r="D96" s="35"/>
      <c r="E96" s="35"/>
      <c r="F96" s="36"/>
    </row>
    <row r="97" spans="1:7" x14ac:dyDescent="0.25">
      <c r="A97" s="34" t="s">
        <v>91</v>
      </c>
      <c r="B97" s="35"/>
      <c r="C97" s="35"/>
      <c r="D97" s="35"/>
      <c r="E97" s="35"/>
      <c r="F97" s="36"/>
    </row>
    <row r="98" spans="1:7" x14ac:dyDescent="0.25">
      <c r="A98" s="34" t="s">
        <v>92</v>
      </c>
      <c r="B98" s="35"/>
      <c r="C98" s="35"/>
      <c r="D98" s="35"/>
      <c r="E98" s="35"/>
      <c r="F98" s="36"/>
    </row>
    <row r="99" spans="1:7" x14ac:dyDescent="0.25">
      <c r="A99" s="34" t="s">
        <v>93</v>
      </c>
      <c r="B99" s="35"/>
      <c r="C99" s="35"/>
      <c r="D99" s="35"/>
      <c r="E99" s="35"/>
      <c r="F99" s="36"/>
    </row>
    <row r="100" spans="1:7" x14ac:dyDescent="0.25">
      <c r="A100" s="44" t="s">
        <v>94</v>
      </c>
      <c r="B100" s="37"/>
      <c r="C100" s="37"/>
      <c r="D100" s="37"/>
      <c r="E100" s="37"/>
      <c r="F100" s="38"/>
    </row>
    <row r="102" spans="1:7" x14ac:dyDescent="0.25">
      <c r="A102" s="7" t="s">
        <v>95</v>
      </c>
      <c r="F102" t="s">
        <v>63</v>
      </c>
    </row>
    <row r="103" spans="1:7" x14ac:dyDescent="0.25">
      <c r="F103" s="4" t="s">
        <v>64</v>
      </c>
      <c r="G103" s="4" t="s">
        <v>65</v>
      </c>
    </row>
    <row r="104" spans="1:7" x14ac:dyDescent="0.25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25">
      <c r="A105" s="5" t="s">
        <v>63</v>
      </c>
      <c r="B105" s="5">
        <v>431</v>
      </c>
      <c r="C105" s="28">
        <f>VLOOKUP(A105,$A$112:$B$114,2,0)</f>
        <v>1</v>
      </c>
      <c r="D105" s="29">
        <f>VLOOKUP(B105,CHOOSE(C105,$F$104:$G$107,$F$111:$G$114,$F$118:$G$121),2)</f>
        <v>0.04</v>
      </c>
      <c r="F105" s="5">
        <v>100</v>
      </c>
      <c r="G105" s="27">
        <v>0.02</v>
      </c>
    </row>
    <row r="106" spans="1:7" x14ac:dyDescent="0.25">
      <c r="A106" s="5" t="s">
        <v>67</v>
      </c>
      <c r="B106" s="5">
        <v>65</v>
      </c>
      <c r="C106" s="28">
        <f>VLOOKUP(A106,$A$112:$B$114,2,0)</f>
        <v>2</v>
      </c>
      <c r="D106" s="29">
        <f>VLOOKUP(B106,CHOOSE(C106,$F$104:$G$107,$F$111:$G$114,$F$118:$G$121),2)</f>
        <v>0.01</v>
      </c>
      <c r="F106" s="5">
        <v>200</v>
      </c>
      <c r="G106" s="27">
        <v>0.04</v>
      </c>
    </row>
    <row r="107" spans="1:7" x14ac:dyDescent="0.25">
      <c r="A107" s="5" t="s">
        <v>68</v>
      </c>
      <c r="B107" s="5">
        <v>563</v>
      </c>
      <c r="C107" s="28">
        <f>VLOOKUP(A107,$A$112:$B$114,2,0)</f>
        <v>3</v>
      </c>
      <c r="D107" s="29">
        <f>VLOOKUP(B107,CHOOSE(C107,$F$104:$G$107,$F$111:$G$114,$F$118:$G$121),2)</f>
        <v>0.04</v>
      </c>
      <c r="F107" s="5">
        <v>500</v>
      </c>
      <c r="G107" s="27">
        <v>0.06</v>
      </c>
    </row>
    <row r="108" spans="1:7" x14ac:dyDescent="0.25">
      <c r="A108" s="5" t="s">
        <v>63</v>
      </c>
      <c r="B108" s="5">
        <v>493</v>
      </c>
      <c r="C108" s="28">
        <f>VLOOKUP(A108,$A$112:$B$114,2,0)</f>
        <v>1</v>
      </c>
      <c r="D108" s="29">
        <f>VLOOKUP(B108,CHOOSE(C108,$F$104:$G$107,$F$111:$G$114,$F$118:$G$121),2)</f>
        <v>0.04</v>
      </c>
    </row>
    <row r="109" spans="1:7" x14ac:dyDescent="0.25">
      <c r="A109" s="5" t="s">
        <v>68</v>
      </c>
      <c r="B109" s="5">
        <v>188</v>
      </c>
      <c r="C109" s="28">
        <f>VLOOKUP(A109,$A$112:$B$114,2,0)</f>
        <v>3</v>
      </c>
      <c r="D109" s="29">
        <f>VLOOKUP(B109,CHOOSE(C109,$F$104:$G$107,$F$111:$G$114,$F$118:$G$121),2)</f>
        <v>0.02</v>
      </c>
      <c r="F109" t="s">
        <v>67</v>
      </c>
    </row>
    <row r="110" spans="1:7" x14ac:dyDescent="0.25">
      <c r="F110" s="4" t="s">
        <v>64</v>
      </c>
      <c r="G110" s="4" t="s">
        <v>65</v>
      </c>
    </row>
    <row r="111" spans="1:7" x14ac:dyDescent="0.25">
      <c r="F111" s="5">
        <v>0</v>
      </c>
      <c r="G111" s="27">
        <v>0.01</v>
      </c>
    </row>
    <row r="112" spans="1:7" x14ac:dyDescent="0.25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25">
      <c r="A113" s="5" t="s">
        <v>67</v>
      </c>
      <c r="B113" s="5">
        <v>2</v>
      </c>
      <c r="D113" s="29">
        <f>VLOOKUP(B105,CHOOSE(VLOOKUP(A105,$A$112:$B$114,2,0),$F$104:$G$107,$F$111:$G$114,$F$118:$G$121),2)</f>
        <v>0.04</v>
      </c>
      <c r="F113" s="5">
        <v>300</v>
      </c>
      <c r="G113" s="27">
        <v>0.04</v>
      </c>
    </row>
    <row r="114" spans="1:7" x14ac:dyDescent="0.25">
      <c r="A114" s="5" t="s">
        <v>68</v>
      </c>
      <c r="B114" s="5">
        <v>3</v>
      </c>
      <c r="D114" s="29">
        <f>VLOOKUP(B106,CHOOSE(VLOOKUP(A106,$A$112:$B$114,2,0),$F$104:$G$107,$F$111:$G$114,$F$118:$G$121),2)</f>
        <v>0.01</v>
      </c>
      <c r="F114" s="5">
        <v>400</v>
      </c>
      <c r="G114" s="27">
        <v>0.06</v>
      </c>
    </row>
    <row r="115" spans="1:7" x14ac:dyDescent="0.25">
      <c r="D115" s="29">
        <f>VLOOKUP(B107,CHOOSE(VLOOKUP(A107,$A$112:$B$114,2,0),$F$104:$G$107,$F$111:$G$114,$F$118:$G$121),2)</f>
        <v>0.04</v>
      </c>
    </row>
    <row r="116" spans="1:7" x14ac:dyDescent="0.25">
      <c r="D116" s="29">
        <f>VLOOKUP(B108,CHOOSE(VLOOKUP(A108,$A$112:$B$114,2,0),$F$104:$G$107,$F$111:$G$114,$F$118:$G$121),2)</f>
        <v>0.04</v>
      </c>
      <c r="F116" t="s">
        <v>68</v>
      </c>
    </row>
    <row r="117" spans="1:7" x14ac:dyDescent="0.25">
      <c r="D117" s="29">
        <f>VLOOKUP(B109,CHOOSE(VLOOKUP(A109,$A$112:$B$114,2,0),$F$104:$G$107,$F$111:$G$114,$F$118:$G$121),2)</f>
        <v>0.02</v>
      </c>
      <c r="F117" s="4" t="s">
        <v>64</v>
      </c>
      <c r="G117" s="4" t="s">
        <v>65</v>
      </c>
    </row>
    <row r="118" spans="1:7" x14ac:dyDescent="0.25">
      <c r="F118" s="5">
        <v>0</v>
      </c>
      <c r="G118" s="27">
        <v>0.02</v>
      </c>
    </row>
    <row r="119" spans="1:7" x14ac:dyDescent="0.25">
      <c r="A119" s="7"/>
      <c r="F119" s="5">
        <v>300</v>
      </c>
      <c r="G119" s="27">
        <v>0.03</v>
      </c>
    </row>
    <row r="120" spans="1:7" x14ac:dyDescent="0.25">
      <c r="A120" s="43"/>
      <c r="F120" s="5">
        <v>500</v>
      </c>
      <c r="G120" s="27">
        <v>0.04</v>
      </c>
    </row>
    <row r="121" spans="1:7" x14ac:dyDescent="0.25">
      <c r="A121" s="43"/>
      <c r="F121" s="5">
        <v>750</v>
      </c>
      <c r="G121" s="27">
        <v>0.05</v>
      </c>
    </row>
  </sheetData>
  <conditionalFormatting sqref="A37:E48">
    <cfRule type="expression" dxfId="6" priority="1" stopIfTrue="1">
      <formula>COUNTIF(#REF!,A37)&gt;1</formula>
    </cfRule>
  </conditionalFormatting>
  <conditionalFormatting sqref="A55:E61">
    <cfRule type="expression" dxfId="5" priority="2">
      <formula>AND($A55=$B$63,LOOKUP($B$64,$A$55:$E$55)=A$55)</formula>
    </cfRule>
    <cfRule type="expression" dxfId="4" priority="3">
      <formula>COLUMNS($A55:A55)=MATCH($B$64,$A$55:$E$55)</formula>
    </cfRule>
    <cfRule type="expression" dxfId="3" priority="4">
      <formula>$A55=$B$63</formula>
    </cfRule>
  </conditionalFormatting>
  <dataValidations count="5">
    <dataValidation type="list" allowBlank="1" showInputMessage="1" showErrorMessage="1" sqref="A84" xr:uid="{00000000-0002-0000-0200-000002000000}">
      <formula1>$A$85:$A$88</formula1>
    </dataValidation>
    <dataValidation type="list" allowBlank="1" showInputMessage="1" showErrorMessage="1" sqref="B63" xr:uid="{00000000-0002-0000-0200-000003000000}">
      <formula1>$A$56:$A$61</formula1>
    </dataValidation>
    <dataValidation type="list" allowBlank="1" showInputMessage="1" showErrorMessage="1" sqref="B30" xr:uid="{00000000-0002-0000-0200-000004000000}">
      <formula1>$C$18:$C$26</formula1>
    </dataValidation>
    <dataValidation type="whole" allowBlank="1" showInputMessage="1" showErrorMessage="1" errorTitle="Enter # between 1 and 1000" error="Enter # between 1 and 1000" sqref="B64" xr:uid="{00000000-0002-0000-0200-000006000000}">
      <formula1>1</formula1>
      <formula2>1000</formula2>
    </dataValidation>
    <dataValidation type="list" allowBlank="1" showInputMessage="1" showErrorMessage="1" sqref="A75" xr:uid="{00000000-0002-0000-0200-000007000000}">
      <formula1>$A$76:$D$76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F48"/>
  <sheetViews>
    <sheetView showGridLines="0" topLeftCell="A3" zoomScaleNormal="160" workbookViewId="0">
      <selection activeCell="C16" sqref="C16"/>
    </sheetView>
  </sheetViews>
  <sheetFormatPr defaultColWidth="8.85546875" defaultRowHeight="15" x14ac:dyDescent="0.25"/>
  <cols>
    <col min="1" max="1" width="17.42578125" style="69" customWidth="1"/>
    <col min="2" max="2" width="14" style="69" bestFit="1" customWidth="1"/>
    <col min="3" max="3" width="21" style="69" customWidth="1"/>
    <col min="4" max="4" width="37" style="69" bestFit="1" customWidth="1"/>
    <col min="5" max="5" width="14" style="69" bestFit="1" customWidth="1"/>
    <col min="6" max="16384" width="8.85546875" style="69"/>
  </cols>
  <sheetData>
    <row r="1" spans="1:6" x14ac:dyDescent="0.25">
      <c r="A1" s="75" t="s">
        <v>260</v>
      </c>
      <c r="B1" s="76"/>
      <c r="C1" s="76"/>
      <c r="D1" s="76"/>
      <c r="E1" s="76"/>
      <c r="F1" s="77"/>
    </row>
    <row r="3" spans="1:6" x14ac:dyDescent="0.25">
      <c r="A3" s="78" t="s">
        <v>73</v>
      </c>
    </row>
    <row r="4" spans="1:6" x14ac:dyDescent="0.25">
      <c r="A4" s="73" t="s">
        <v>74</v>
      </c>
      <c r="B4" s="73" t="s">
        <v>75</v>
      </c>
      <c r="C4" s="73" t="s">
        <v>76</v>
      </c>
    </row>
    <row r="5" spans="1:6" x14ac:dyDescent="0.25">
      <c r="A5" s="71" t="s">
        <v>77</v>
      </c>
      <c r="B5" s="49">
        <v>0.88631578947368417</v>
      </c>
      <c r="C5" s="74">
        <f t="shared" ref="C5:C10" si="0">VLOOKUP(B5,$A$13:$B$48,2,TRUE)</f>
        <v>3.4</v>
      </c>
    </row>
    <row r="6" spans="1:6" x14ac:dyDescent="0.25">
      <c r="A6" s="71" t="s">
        <v>78</v>
      </c>
      <c r="B6" s="49">
        <v>0.66315789473684206</v>
      </c>
      <c r="C6" s="74">
        <f t="shared" si="0"/>
        <v>1</v>
      </c>
    </row>
    <row r="7" spans="1:6" x14ac:dyDescent="0.25">
      <c r="A7" s="71" t="s">
        <v>79</v>
      </c>
      <c r="B7" s="49">
        <v>0.84421052631578952</v>
      </c>
      <c r="C7" s="74">
        <f t="shared" si="0"/>
        <v>2.9</v>
      </c>
    </row>
    <row r="8" spans="1:6" x14ac:dyDescent="0.25">
      <c r="A8" s="71" t="s">
        <v>80</v>
      </c>
      <c r="B8" s="49">
        <v>0.97894736842105268</v>
      </c>
      <c r="C8" s="74">
        <f t="shared" si="0"/>
        <v>4</v>
      </c>
    </row>
    <row r="9" spans="1:6" x14ac:dyDescent="0.25">
      <c r="A9" s="71" t="s">
        <v>81</v>
      </c>
      <c r="B9" s="49">
        <v>0.93989999999999996</v>
      </c>
      <c r="C9" s="74">
        <f t="shared" si="0"/>
        <v>3.9</v>
      </c>
    </row>
    <row r="10" spans="1:6" x14ac:dyDescent="0.25">
      <c r="A10" s="71" t="s">
        <v>82</v>
      </c>
      <c r="B10" s="49">
        <v>0.55000000000000004</v>
      </c>
      <c r="C10" s="74">
        <f t="shared" si="0"/>
        <v>0</v>
      </c>
    </row>
    <row r="12" spans="1:6" x14ac:dyDescent="0.25">
      <c r="A12" s="69" t="s">
        <v>83</v>
      </c>
      <c r="D12" s="69" t="s">
        <v>84</v>
      </c>
    </row>
    <row r="13" spans="1:6" ht="30" x14ac:dyDescent="0.25">
      <c r="A13" s="72" t="s">
        <v>85</v>
      </c>
      <c r="B13" s="73" t="s">
        <v>76</v>
      </c>
      <c r="D13" s="73" t="s">
        <v>86</v>
      </c>
      <c r="E13" s="73" t="s">
        <v>76</v>
      </c>
    </row>
    <row r="14" spans="1:6" x14ac:dyDescent="0.25">
      <c r="A14" s="67">
        <f>INDEX($D$14:$D$48,ROWS(D14:D$48))</f>
        <v>0</v>
      </c>
      <c r="B14" s="68">
        <f>VLOOKUP(A14,$D$13:$E$48,2,FALSE)</f>
        <v>0</v>
      </c>
      <c r="D14" s="27">
        <v>0.94</v>
      </c>
      <c r="E14" s="5">
        <v>4</v>
      </c>
    </row>
    <row r="15" spans="1:6" x14ac:dyDescent="0.25">
      <c r="A15" s="67">
        <f>INDEX($D$14:$D$48,ROWS(D15:D$48))</f>
        <v>0.62649999999999995</v>
      </c>
      <c r="B15" s="68">
        <f t="shared" ref="B15:B48" si="1">VLOOKUP(A15,$D$13:$E$48,2,FALSE)</f>
        <v>0.70000000000000095</v>
      </c>
      <c r="D15" s="27">
        <v>0.93049999999999999</v>
      </c>
      <c r="E15" s="5">
        <v>3.9</v>
      </c>
    </row>
    <row r="16" spans="1:6" x14ac:dyDescent="0.25">
      <c r="A16" s="67">
        <f>INDEX($D$14:$D$48,ROWS(D16:D$48))</f>
        <v>0.6359999999999999</v>
      </c>
      <c r="B16" s="68">
        <f t="shared" si="1"/>
        <v>0.80000000000000104</v>
      </c>
      <c r="D16" s="27">
        <v>0.92099999999999993</v>
      </c>
      <c r="E16" s="5">
        <v>3.8</v>
      </c>
    </row>
    <row r="17" spans="1:5" x14ac:dyDescent="0.25">
      <c r="A17" s="67">
        <f>INDEX($D$14:$D$48,ROWS(D17:D$48))</f>
        <v>0.64549999999999996</v>
      </c>
      <c r="B17" s="68">
        <f t="shared" si="1"/>
        <v>0.9</v>
      </c>
      <c r="D17" s="27">
        <v>0.91149999999999998</v>
      </c>
      <c r="E17" s="5">
        <v>3.7</v>
      </c>
    </row>
    <row r="18" spans="1:5" x14ac:dyDescent="0.25">
      <c r="A18" s="67">
        <f>INDEX($D$14:$D$48,ROWS(D18:D$48))</f>
        <v>0.65500000000000003</v>
      </c>
      <c r="B18" s="68">
        <f t="shared" si="1"/>
        <v>1</v>
      </c>
      <c r="D18" s="27">
        <v>0.90199999999999991</v>
      </c>
      <c r="E18" s="5">
        <v>3.6</v>
      </c>
    </row>
    <row r="19" spans="1:5" x14ac:dyDescent="0.25">
      <c r="A19" s="67">
        <f>INDEX($D$14:$D$48,ROWS(D19:D$48))</f>
        <v>0.66449999999999998</v>
      </c>
      <c r="B19" s="68">
        <f t="shared" si="1"/>
        <v>1.1000000000000001</v>
      </c>
      <c r="D19" s="70">
        <v>0.89249999999999996</v>
      </c>
      <c r="E19" s="71">
        <v>3.5</v>
      </c>
    </row>
    <row r="20" spans="1:5" x14ac:dyDescent="0.25">
      <c r="A20" s="67">
        <f>INDEX($D$14:$D$48,ROWS(D20:D$48))</f>
        <v>0.67399999999999993</v>
      </c>
      <c r="B20" s="68">
        <f t="shared" si="1"/>
        <v>1.2</v>
      </c>
      <c r="D20" s="70">
        <v>0.88300000000000001</v>
      </c>
      <c r="E20" s="71">
        <v>3.4</v>
      </c>
    </row>
    <row r="21" spans="1:5" x14ac:dyDescent="0.25">
      <c r="A21" s="67">
        <f>INDEX($D$14:$D$48,ROWS(D21:D$48))</f>
        <v>0.6835</v>
      </c>
      <c r="B21" s="68">
        <f t="shared" si="1"/>
        <v>1.3</v>
      </c>
      <c r="D21" s="70">
        <v>0.87349999999999994</v>
      </c>
      <c r="E21" s="71">
        <v>3.3</v>
      </c>
    </row>
    <row r="22" spans="1:5" x14ac:dyDescent="0.25">
      <c r="A22" s="67">
        <f>INDEX($D$14:$D$48,ROWS(D22:D$48))</f>
        <v>0.69299999999999995</v>
      </c>
      <c r="B22" s="68">
        <f t="shared" si="1"/>
        <v>1.4</v>
      </c>
      <c r="D22" s="70">
        <v>0.86399999999999999</v>
      </c>
      <c r="E22" s="71">
        <v>3.2</v>
      </c>
    </row>
    <row r="23" spans="1:5" x14ac:dyDescent="0.25">
      <c r="A23" s="67">
        <f>INDEX($D$14:$D$48,ROWS(D23:D$48))</f>
        <v>0.7024999999999999</v>
      </c>
      <c r="B23" s="68">
        <f t="shared" si="1"/>
        <v>1.5</v>
      </c>
      <c r="D23" s="70">
        <v>0.85449999999999993</v>
      </c>
      <c r="E23" s="71">
        <v>3.1</v>
      </c>
    </row>
    <row r="24" spans="1:5" x14ac:dyDescent="0.25">
      <c r="A24" s="67">
        <f>INDEX($D$14:$D$48,ROWS(D24:D$48))</f>
        <v>0.71199999999999997</v>
      </c>
      <c r="B24" s="68">
        <f t="shared" si="1"/>
        <v>1.6</v>
      </c>
      <c r="D24" s="70">
        <v>0.84499999999999997</v>
      </c>
      <c r="E24" s="71">
        <v>3</v>
      </c>
    </row>
    <row r="25" spans="1:5" x14ac:dyDescent="0.25">
      <c r="A25" s="67">
        <f>INDEX($D$14:$D$48,ROWS(D25:D$48))</f>
        <v>0.72149999999999992</v>
      </c>
      <c r="B25" s="68">
        <f t="shared" si="1"/>
        <v>1.7</v>
      </c>
      <c r="D25" s="70">
        <v>0.83549999999999991</v>
      </c>
      <c r="E25" s="71">
        <v>2.9</v>
      </c>
    </row>
    <row r="26" spans="1:5" x14ac:dyDescent="0.25">
      <c r="A26" s="67">
        <f>INDEX($D$14:$D$48,ROWS(D26:D$48))</f>
        <v>0.73099999999999998</v>
      </c>
      <c r="B26" s="68">
        <f t="shared" si="1"/>
        <v>1.8</v>
      </c>
      <c r="D26" s="70">
        <v>0.82599999999999996</v>
      </c>
      <c r="E26" s="71">
        <v>2.8</v>
      </c>
    </row>
    <row r="27" spans="1:5" x14ac:dyDescent="0.25">
      <c r="A27" s="67">
        <f>INDEX($D$14:$D$48,ROWS(D27:D$48))</f>
        <v>0.74049999999999994</v>
      </c>
      <c r="B27" s="68">
        <f t="shared" si="1"/>
        <v>1.9</v>
      </c>
      <c r="D27" s="70">
        <v>0.8165</v>
      </c>
      <c r="E27" s="71">
        <v>2.7</v>
      </c>
    </row>
    <row r="28" spans="1:5" x14ac:dyDescent="0.25">
      <c r="A28" s="67">
        <f>INDEX($D$14:$D$48,ROWS(D28:D$48))</f>
        <v>0.75</v>
      </c>
      <c r="B28" s="68">
        <f t="shared" si="1"/>
        <v>2</v>
      </c>
      <c r="D28" s="70">
        <v>0.80699999999999994</v>
      </c>
      <c r="E28" s="71">
        <v>2.6</v>
      </c>
    </row>
    <row r="29" spans="1:5" x14ac:dyDescent="0.25">
      <c r="A29" s="67">
        <f>INDEX($D$14:$D$48,ROWS(D29:D$48))</f>
        <v>0.75949999999999995</v>
      </c>
      <c r="B29" s="68">
        <f t="shared" si="1"/>
        <v>2.1</v>
      </c>
      <c r="D29" s="70">
        <v>0.79749999999999999</v>
      </c>
      <c r="E29" s="71">
        <v>2.5</v>
      </c>
    </row>
    <row r="30" spans="1:5" x14ac:dyDescent="0.25">
      <c r="A30" s="67">
        <f>INDEX($D$14:$D$48,ROWS(D30:D$48))</f>
        <v>0.76899999999999991</v>
      </c>
      <c r="B30" s="68">
        <f t="shared" si="1"/>
        <v>2.2000000000000002</v>
      </c>
      <c r="D30" s="70">
        <v>0.78799999999999992</v>
      </c>
      <c r="E30" s="71">
        <v>2.4</v>
      </c>
    </row>
    <row r="31" spans="1:5" x14ac:dyDescent="0.25">
      <c r="A31" s="67">
        <f>INDEX($D$14:$D$48,ROWS(D31:D$48))</f>
        <v>0.77849999999999997</v>
      </c>
      <c r="B31" s="68">
        <f t="shared" si="1"/>
        <v>2.2999999999999998</v>
      </c>
      <c r="D31" s="70">
        <v>0.77849999999999997</v>
      </c>
      <c r="E31" s="71">
        <v>2.2999999999999998</v>
      </c>
    </row>
    <row r="32" spans="1:5" x14ac:dyDescent="0.25">
      <c r="A32" s="67">
        <f>INDEX($D$14:$D$48,ROWS(D32:D$48))</f>
        <v>0.78799999999999992</v>
      </c>
      <c r="B32" s="68">
        <f t="shared" si="1"/>
        <v>2.4</v>
      </c>
      <c r="D32" s="70">
        <v>0.76899999999999991</v>
      </c>
      <c r="E32" s="71">
        <v>2.2000000000000002</v>
      </c>
    </row>
    <row r="33" spans="1:5" x14ac:dyDescent="0.25">
      <c r="A33" s="67">
        <f>INDEX($D$14:$D$48,ROWS(D33:D$48))</f>
        <v>0.79749999999999999</v>
      </c>
      <c r="B33" s="68">
        <f t="shared" si="1"/>
        <v>2.5</v>
      </c>
      <c r="D33" s="70">
        <v>0.75949999999999995</v>
      </c>
      <c r="E33" s="71">
        <v>2.1</v>
      </c>
    </row>
    <row r="34" spans="1:5" x14ac:dyDescent="0.25">
      <c r="A34" s="67">
        <f>INDEX($D$14:$D$48,ROWS(D34:D$48))</f>
        <v>0.80699999999999994</v>
      </c>
      <c r="B34" s="68">
        <f t="shared" si="1"/>
        <v>2.6</v>
      </c>
      <c r="D34" s="70">
        <v>0.75</v>
      </c>
      <c r="E34" s="71">
        <v>2</v>
      </c>
    </row>
    <row r="35" spans="1:5" x14ac:dyDescent="0.25">
      <c r="A35" s="67">
        <f>INDEX($D$14:$D$48,ROWS(D35:D$48))</f>
        <v>0.8165</v>
      </c>
      <c r="B35" s="68">
        <f t="shared" si="1"/>
        <v>2.7</v>
      </c>
      <c r="D35" s="70">
        <v>0.74049999999999994</v>
      </c>
      <c r="E35" s="71">
        <v>1.9</v>
      </c>
    </row>
    <row r="36" spans="1:5" x14ac:dyDescent="0.25">
      <c r="A36" s="67">
        <f>INDEX($D$14:$D$48,ROWS(D36:D$48))</f>
        <v>0.82599999999999996</v>
      </c>
      <c r="B36" s="68">
        <f t="shared" si="1"/>
        <v>2.8</v>
      </c>
      <c r="D36" s="70">
        <v>0.73099999999999998</v>
      </c>
      <c r="E36" s="71">
        <v>1.8</v>
      </c>
    </row>
    <row r="37" spans="1:5" x14ac:dyDescent="0.25">
      <c r="A37" s="67">
        <f>INDEX($D$14:$D$48,ROWS(D37:D$48))</f>
        <v>0.83549999999999991</v>
      </c>
      <c r="B37" s="68">
        <f t="shared" si="1"/>
        <v>2.9</v>
      </c>
      <c r="D37" s="70">
        <v>0.72149999999999992</v>
      </c>
      <c r="E37" s="71">
        <v>1.7</v>
      </c>
    </row>
    <row r="38" spans="1:5" x14ac:dyDescent="0.25">
      <c r="A38" s="67">
        <f>INDEX($D$14:$D$48,ROWS(D38:D$48))</f>
        <v>0.84499999999999997</v>
      </c>
      <c r="B38" s="68">
        <f t="shared" si="1"/>
        <v>3</v>
      </c>
      <c r="D38" s="70">
        <v>0.71199999999999997</v>
      </c>
      <c r="E38" s="71">
        <v>1.6</v>
      </c>
    </row>
    <row r="39" spans="1:5" x14ac:dyDescent="0.25">
      <c r="A39" s="67">
        <f>INDEX($D$14:$D$48,ROWS(D39:D$48))</f>
        <v>0.85449999999999993</v>
      </c>
      <c r="B39" s="68">
        <f t="shared" si="1"/>
        <v>3.1</v>
      </c>
      <c r="D39" s="70">
        <v>0.7024999999999999</v>
      </c>
      <c r="E39" s="71">
        <v>1.5</v>
      </c>
    </row>
    <row r="40" spans="1:5" x14ac:dyDescent="0.25">
      <c r="A40" s="67">
        <f>INDEX($D$14:$D$48,ROWS(D40:D$48))</f>
        <v>0.86399999999999999</v>
      </c>
      <c r="B40" s="68">
        <f t="shared" si="1"/>
        <v>3.2</v>
      </c>
      <c r="D40" s="70">
        <v>0.69299999999999995</v>
      </c>
      <c r="E40" s="71">
        <v>1.4</v>
      </c>
    </row>
    <row r="41" spans="1:5" x14ac:dyDescent="0.25">
      <c r="A41" s="67">
        <f>INDEX($D$14:$D$48,ROWS(D41:D$48))</f>
        <v>0.87349999999999994</v>
      </c>
      <c r="B41" s="68">
        <f t="shared" si="1"/>
        <v>3.3</v>
      </c>
      <c r="D41" s="70">
        <v>0.6835</v>
      </c>
      <c r="E41" s="71">
        <v>1.3</v>
      </c>
    </row>
    <row r="42" spans="1:5" x14ac:dyDescent="0.25">
      <c r="A42" s="67">
        <f>INDEX($D$14:$D$48,ROWS(D42:D$48))</f>
        <v>0.88300000000000001</v>
      </c>
      <c r="B42" s="68">
        <f t="shared" si="1"/>
        <v>3.4</v>
      </c>
      <c r="D42" s="70">
        <v>0.67399999999999993</v>
      </c>
      <c r="E42" s="71">
        <v>1.2</v>
      </c>
    </row>
    <row r="43" spans="1:5" x14ac:dyDescent="0.25">
      <c r="A43" s="67">
        <f>INDEX($D$14:$D$48,ROWS(D43:D$48))</f>
        <v>0.89249999999999996</v>
      </c>
      <c r="B43" s="68">
        <f t="shared" si="1"/>
        <v>3.5</v>
      </c>
      <c r="D43" s="70">
        <v>0.66449999999999998</v>
      </c>
      <c r="E43" s="71">
        <v>1.1000000000000001</v>
      </c>
    </row>
    <row r="44" spans="1:5" x14ac:dyDescent="0.25">
      <c r="A44" s="67">
        <f>INDEX($D$14:$D$48,ROWS(D44:D$48))</f>
        <v>0.90199999999999991</v>
      </c>
      <c r="B44" s="68">
        <f t="shared" si="1"/>
        <v>3.6</v>
      </c>
      <c r="D44" s="70">
        <v>0.65500000000000003</v>
      </c>
      <c r="E44" s="71">
        <v>1</v>
      </c>
    </row>
    <row r="45" spans="1:5" x14ac:dyDescent="0.25">
      <c r="A45" s="67">
        <f>INDEX($D$14:$D$48,ROWS(D45:D$48))</f>
        <v>0.91149999999999998</v>
      </c>
      <c r="B45" s="68">
        <f t="shared" si="1"/>
        <v>3.7</v>
      </c>
      <c r="D45" s="70">
        <v>0.64549999999999996</v>
      </c>
      <c r="E45" s="71">
        <v>0.9</v>
      </c>
    </row>
    <row r="46" spans="1:5" x14ac:dyDescent="0.25">
      <c r="A46" s="67">
        <f>INDEX($D$14:$D$48,ROWS(D46:D$48))</f>
        <v>0.92099999999999993</v>
      </c>
      <c r="B46" s="68">
        <f t="shared" si="1"/>
        <v>3.8</v>
      </c>
      <c r="D46" s="70">
        <v>0.6359999999999999</v>
      </c>
      <c r="E46" s="71">
        <v>0.80000000000000104</v>
      </c>
    </row>
    <row r="47" spans="1:5" x14ac:dyDescent="0.25">
      <c r="A47" s="67">
        <f>INDEX($D$14:$D$48,ROWS(D47:D$48))</f>
        <v>0.93049999999999999</v>
      </c>
      <c r="B47" s="68">
        <f t="shared" si="1"/>
        <v>3.9</v>
      </c>
      <c r="D47" s="70">
        <v>0.62649999999999995</v>
      </c>
      <c r="E47" s="71">
        <v>0.70000000000000095</v>
      </c>
    </row>
    <row r="48" spans="1:5" x14ac:dyDescent="0.25">
      <c r="A48" s="67">
        <f>INDEX($D$14:$D$48,ROWS(D48:D$48))</f>
        <v>0.94</v>
      </c>
      <c r="B48" s="68">
        <f t="shared" si="1"/>
        <v>4</v>
      </c>
      <c r="D48" s="70">
        <v>0</v>
      </c>
      <c r="E48" s="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48"/>
  <sheetViews>
    <sheetView showGridLines="0" workbookViewId="0">
      <selection activeCell="A45" sqref="A45"/>
    </sheetView>
  </sheetViews>
  <sheetFormatPr defaultColWidth="8.85546875" defaultRowHeight="15" x14ac:dyDescent="0.25"/>
  <cols>
    <col min="1" max="1" width="17.42578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5">
      <c r="A1" s="1" t="s">
        <v>260</v>
      </c>
      <c r="B1" s="2"/>
      <c r="C1" s="2"/>
      <c r="D1" s="2"/>
      <c r="E1" s="2"/>
      <c r="F1" s="3"/>
    </row>
    <row r="3" spans="1:6" x14ac:dyDescent="0.25">
      <c r="A3" s="7" t="s">
        <v>73</v>
      </c>
    </row>
    <row r="4" spans="1:6" x14ac:dyDescent="0.25">
      <c r="A4" s="4" t="s">
        <v>74</v>
      </c>
      <c r="B4" s="4" t="s">
        <v>75</v>
      </c>
      <c r="C4" s="4" t="s">
        <v>76</v>
      </c>
    </row>
    <row r="5" spans="1:6" x14ac:dyDescent="0.25">
      <c r="A5" s="5" t="s">
        <v>77</v>
      </c>
      <c r="B5" s="49">
        <v>0.88631578947368417</v>
      </c>
      <c r="C5" s="8">
        <f t="shared" ref="C5:C10" si="0">LOOKUP(B5,$A$14:$B$48)</f>
        <v>3.4</v>
      </c>
    </row>
    <row r="6" spans="1:6" x14ac:dyDescent="0.25">
      <c r="A6" s="5" t="s">
        <v>78</v>
      </c>
      <c r="B6" s="49">
        <v>0.66315789473684206</v>
      </c>
      <c r="C6" s="8">
        <f t="shared" si="0"/>
        <v>1</v>
      </c>
    </row>
    <row r="7" spans="1:6" x14ac:dyDescent="0.25">
      <c r="A7" s="5" t="s">
        <v>79</v>
      </c>
      <c r="B7" s="49">
        <v>0.84421052631578952</v>
      </c>
      <c r="C7" s="8">
        <f t="shared" si="0"/>
        <v>2.9</v>
      </c>
    </row>
    <row r="8" spans="1:6" x14ac:dyDescent="0.25">
      <c r="A8" s="5" t="s">
        <v>80</v>
      </c>
      <c r="B8" s="49">
        <v>0.97894736842105268</v>
      </c>
      <c r="C8" s="8">
        <f t="shared" si="0"/>
        <v>4</v>
      </c>
    </row>
    <row r="9" spans="1:6" x14ac:dyDescent="0.25">
      <c r="A9" s="5" t="s">
        <v>81</v>
      </c>
      <c r="B9" s="49">
        <v>0.93989999999999996</v>
      </c>
      <c r="C9" s="8">
        <f t="shared" si="0"/>
        <v>3.9</v>
      </c>
    </row>
    <row r="10" spans="1:6" x14ac:dyDescent="0.25">
      <c r="A10" s="5" t="s">
        <v>82</v>
      </c>
      <c r="B10" s="49">
        <v>0.55000000000000004</v>
      </c>
      <c r="C10" s="8">
        <f t="shared" si="0"/>
        <v>0</v>
      </c>
    </row>
    <row r="12" spans="1:6" x14ac:dyDescent="0.25">
      <c r="A12" t="s">
        <v>83</v>
      </c>
      <c r="D12" t="s">
        <v>84</v>
      </c>
    </row>
    <row r="13" spans="1:6" ht="30" x14ac:dyDescent="0.25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25">
      <c r="A14" s="30">
        <f>INDEX(D$14:D$48,ROWS(D14:D$48))</f>
        <v>0</v>
      </c>
      <c r="B14" s="30">
        <f>INDEX(E$14:E$48,ROWS(E14:E$48))</f>
        <v>0</v>
      </c>
      <c r="D14" s="27">
        <v>0.94</v>
      </c>
      <c r="E14" s="5">
        <v>4</v>
      </c>
    </row>
    <row r="15" spans="1:6" x14ac:dyDescent="0.25">
      <c r="A15" s="30">
        <f>INDEX(D$14:D$48,ROWS(D15:D$48))</f>
        <v>0.62649999999999995</v>
      </c>
      <c r="B15" s="30">
        <f>INDEX(E$14:E$48,ROWS(E15:E$48))</f>
        <v>0.70000000000000095</v>
      </c>
      <c r="D15" s="27">
        <v>0.93049999999999999</v>
      </c>
      <c r="E15" s="5">
        <v>3.9</v>
      </c>
    </row>
    <row r="16" spans="1:6" x14ac:dyDescent="0.25">
      <c r="A16" s="30">
        <f>INDEX(D$14:D$48,ROWS(D16:D$48))</f>
        <v>0.6359999999999999</v>
      </c>
      <c r="B16" s="30">
        <f>INDEX(E$14:E$48,ROWS(E16:E$48))</f>
        <v>0.80000000000000104</v>
      </c>
      <c r="D16" s="27">
        <v>0.92099999999999993</v>
      </c>
      <c r="E16" s="5">
        <v>3.8</v>
      </c>
    </row>
    <row r="17" spans="1:5" x14ac:dyDescent="0.25">
      <c r="A17" s="30">
        <f>INDEX(D$14:D$48,ROWS(D17:D$48))</f>
        <v>0.64549999999999996</v>
      </c>
      <c r="B17" s="30">
        <f>INDEX(E$14:E$48,ROWS(E17:E$48))</f>
        <v>0.9</v>
      </c>
      <c r="D17" s="27">
        <v>0.91149999999999998</v>
      </c>
      <c r="E17" s="5">
        <v>3.7</v>
      </c>
    </row>
    <row r="18" spans="1:5" x14ac:dyDescent="0.25">
      <c r="A18" s="30">
        <f>INDEX(D$14:D$48,ROWS(D18:D$48))</f>
        <v>0.65500000000000003</v>
      </c>
      <c r="B18" s="30">
        <f>INDEX(E$14:E$48,ROWS(E18:E$48))</f>
        <v>1</v>
      </c>
      <c r="D18" s="27">
        <v>0.90199999999999991</v>
      </c>
      <c r="E18" s="5">
        <v>3.6</v>
      </c>
    </row>
    <row r="19" spans="1:5" x14ac:dyDescent="0.25">
      <c r="A19" s="30">
        <f>INDEX(D$14:D$48,ROWS(D19:D$48))</f>
        <v>0.66449999999999998</v>
      </c>
      <c r="B19" s="30">
        <f>INDEX(E$14:E$48,ROWS(E19:E$48))</f>
        <v>1.1000000000000001</v>
      </c>
      <c r="D19" s="27">
        <v>0.89249999999999996</v>
      </c>
      <c r="E19" s="5">
        <v>3.5</v>
      </c>
    </row>
    <row r="20" spans="1:5" x14ac:dyDescent="0.25">
      <c r="A20" s="30">
        <f>INDEX(D$14:D$48,ROWS(D20:D$48))</f>
        <v>0.67399999999999993</v>
      </c>
      <c r="B20" s="30">
        <f>INDEX(E$14:E$48,ROWS(E20:E$48))</f>
        <v>1.2</v>
      </c>
      <c r="D20" s="27">
        <v>0.88300000000000001</v>
      </c>
      <c r="E20" s="5">
        <v>3.4</v>
      </c>
    </row>
    <row r="21" spans="1:5" x14ac:dyDescent="0.25">
      <c r="A21" s="30">
        <f>INDEX(D$14:D$48,ROWS(D21:D$48))</f>
        <v>0.6835</v>
      </c>
      <c r="B21" s="30">
        <f>INDEX(E$14:E$48,ROWS(E21:E$48))</f>
        <v>1.3</v>
      </c>
      <c r="D21" s="27">
        <v>0.87349999999999994</v>
      </c>
      <c r="E21" s="5">
        <v>3.3</v>
      </c>
    </row>
    <row r="22" spans="1:5" x14ac:dyDescent="0.25">
      <c r="A22" s="30">
        <f>INDEX(D$14:D$48,ROWS(D22:D$48))</f>
        <v>0.69299999999999995</v>
      </c>
      <c r="B22" s="30">
        <f>INDEX(E$14:E$48,ROWS(E22:E$48))</f>
        <v>1.4</v>
      </c>
      <c r="D22" s="27">
        <v>0.86399999999999999</v>
      </c>
      <c r="E22" s="5">
        <v>3.2</v>
      </c>
    </row>
    <row r="23" spans="1:5" x14ac:dyDescent="0.25">
      <c r="A23" s="30">
        <f>INDEX(D$14:D$48,ROWS(D23:D$48))</f>
        <v>0.7024999999999999</v>
      </c>
      <c r="B23" s="30">
        <f>INDEX(E$14:E$48,ROWS(E23:E$48))</f>
        <v>1.5</v>
      </c>
      <c r="D23" s="27">
        <v>0.85449999999999993</v>
      </c>
      <c r="E23" s="5">
        <v>3.1</v>
      </c>
    </row>
    <row r="24" spans="1:5" x14ac:dyDescent="0.25">
      <c r="A24" s="30">
        <f>INDEX(D$14:D$48,ROWS(D24:D$48))</f>
        <v>0.71199999999999997</v>
      </c>
      <c r="B24" s="30">
        <f>INDEX(E$14:E$48,ROWS(E24:E$48))</f>
        <v>1.6</v>
      </c>
      <c r="D24" s="27">
        <v>0.84499999999999997</v>
      </c>
      <c r="E24" s="5">
        <v>3</v>
      </c>
    </row>
    <row r="25" spans="1:5" x14ac:dyDescent="0.25">
      <c r="A25" s="30">
        <f>INDEX(D$14:D$48,ROWS(D25:D$48))</f>
        <v>0.72149999999999992</v>
      </c>
      <c r="B25" s="30">
        <f>INDEX(E$14:E$48,ROWS(E25:E$48))</f>
        <v>1.7</v>
      </c>
      <c r="D25" s="27">
        <v>0.83549999999999991</v>
      </c>
      <c r="E25" s="5">
        <v>2.9</v>
      </c>
    </row>
    <row r="26" spans="1:5" x14ac:dyDescent="0.25">
      <c r="A26" s="30">
        <f>INDEX(D$14:D$48,ROWS(D26:D$48))</f>
        <v>0.73099999999999998</v>
      </c>
      <c r="B26" s="30">
        <f>INDEX(E$14:E$48,ROWS(E26:E$48))</f>
        <v>1.8</v>
      </c>
      <c r="D26" s="27">
        <v>0.82599999999999996</v>
      </c>
      <c r="E26" s="5">
        <v>2.8</v>
      </c>
    </row>
    <row r="27" spans="1:5" x14ac:dyDescent="0.25">
      <c r="A27" s="30">
        <f>INDEX(D$14:D$48,ROWS(D27:D$48))</f>
        <v>0.74049999999999994</v>
      </c>
      <c r="B27" s="30">
        <f>INDEX(E$14:E$48,ROWS(E27:E$48))</f>
        <v>1.9</v>
      </c>
      <c r="D27" s="27">
        <v>0.8165</v>
      </c>
      <c r="E27" s="5">
        <v>2.7</v>
      </c>
    </row>
    <row r="28" spans="1:5" x14ac:dyDescent="0.25">
      <c r="A28" s="30">
        <f>INDEX(D$14:D$48,ROWS(D28:D$48))</f>
        <v>0.75</v>
      </c>
      <c r="B28" s="30">
        <f>INDEX(E$14:E$48,ROWS(E28:E$48))</f>
        <v>2</v>
      </c>
      <c r="D28" s="27">
        <v>0.80699999999999994</v>
      </c>
      <c r="E28" s="5">
        <v>2.6</v>
      </c>
    </row>
    <row r="29" spans="1:5" x14ac:dyDescent="0.25">
      <c r="A29" s="30">
        <f>INDEX(D$14:D$48,ROWS(D29:D$48))</f>
        <v>0.75949999999999995</v>
      </c>
      <c r="B29" s="30">
        <f>INDEX(E$14:E$48,ROWS(E29:E$48))</f>
        <v>2.1</v>
      </c>
      <c r="D29" s="27">
        <v>0.79749999999999999</v>
      </c>
      <c r="E29" s="5">
        <v>2.5</v>
      </c>
    </row>
    <row r="30" spans="1:5" x14ac:dyDescent="0.25">
      <c r="A30" s="30">
        <f>INDEX(D$14:D$48,ROWS(D30:D$48))</f>
        <v>0.76899999999999991</v>
      </c>
      <c r="B30" s="30">
        <f>INDEX(E$14:E$48,ROWS(E30:E$48))</f>
        <v>2.2000000000000002</v>
      </c>
      <c r="D30" s="27">
        <v>0.78799999999999992</v>
      </c>
      <c r="E30" s="5">
        <v>2.4</v>
      </c>
    </row>
    <row r="31" spans="1:5" x14ac:dyDescent="0.25">
      <c r="A31" s="30">
        <f>INDEX(D$14:D$48,ROWS(D31:D$48))</f>
        <v>0.77849999999999997</v>
      </c>
      <c r="B31" s="30">
        <f>INDEX(E$14:E$48,ROWS(E31:E$48))</f>
        <v>2.2999999999999998</v>
      </c>
      <c r="D31" s="27">
        <v>0.77849999999999997</v>
      </c>
      <c r="E31" s="5">
        <v>2.2999999999999998</v>
      </c>
    </row>
    <row r="32" spans="1:5" x14ac:dyDescent="0.25">
      <c r="A32" s="30">
        <f>INDEX(D$14:D$48,ROWS(D32:D$48))</f>
        <v>0.78799999999999992</v>
      </c>
      <c r="B32" s="30">
        <f>INDEX(E$14:E$48,ROWS(E32:E$48))</f>
        <v>2.4</v>
      </c>
      <c r="D32" s="27">
        <v>0.76899999999999991</v>
      </c>
      <c r="E32" s="5">
        <v>2.2000000000000002</v>
      </c>
    </row>
    <row r="33" spans="1:5" x14ac:dyDescent="0.25">
      <c r="A33" s="30">
        <f>INDEX(D$14:D$48,ROWS(D33:D$48))</f>
        <v>0.79749999999999999</v>
      </c>
      <c r="B33" s="30">
        <f>INDEX(E$14:E$48,ROWS(E33:E$48))</f>
        <v>2.5</v>
      </c>
      <c r="D33" s="27">
        <v>0.75949999999999995</v>
      </c>
      <c r="E33" s="5">
        <v>2.1</v>
      </c>
    </row>
    <row r="34" spans="1:5" x14ac:dyDescent="0.25">
      <c r="A34" s="30">
        <f>INDEX(D$14:D$48,ROWS(D34:D$48))</f>
        <v>0.80699999999999994</v>
      </c>
      <c r="B34" s="30">
        <f>INDEX(E$14:E$48,ROWS(E34:E$48))</f>
        <v>2.6</v>
      </c>
      <c r="D34" s="27">
        <v>0.75</v>
      </c>
      <c r="E34" s="5">
        <v>2</v>
      </c>
    </row>
    <row r="35" spans="1:5" x14ac:dyDescent="0.25">
      <c r="A35" s="30">
        <f>INDEX(D$14:D$48,ROWS(D35:D$48))</f>
        <v>0.8165</v>
      </c>
      <c r="B35" s="30">
        <f>INDEX(E$14:E$48,ROWS(E35:E$48))</f>
        <v>2.7</v>
      </c>
      <c r="D35" s="27">
        <v>0.74049999999999994</v>
      </c>
      <c r="E35" s="5">
        <v>1.9</v>
      </c>
    </row>
    <row r="36" spans="1:5" x14ac:dyDescent="0.25">
      <c r="A36" s="30">
        <f>INDEX(D$14:D$48,ROWS(D36:D$48))</f>
        <v>0.82599999999999996</v>
      </c>
      <c r="B36" s="30">
        <f>INDEX(E$14:E$48,ROWS(E36:E$48))</f>
        <v>2.8</v>
      </c>
      <c r="D36" s="27">
        <v>0.73099999999999998</v>
      </c>
      <c r="E36" s="5">
        <v>1.8</v>
      </c>
    </row>
    <row r="37" spans="1:5" x14ac:dyDescent="0.25">
      <c r="A37" s="30">
        <f>INDEX(D$14:D$48,ROWS(D37:D$48))</f>
        <v>0.83549999999999991</v>
      </c>
      <c r="B37" s="30">
        <f>INDEX(E$14:E$48,ROWS(E37:E$48))</f>
        <v>2.9</v>
      </c>
      <c r="D37" s="27">
        <v>0.72149999999999992</v>
      </c>
      <c r="E37" s="5">
        <v>1.7</v>
      </c>
    </row>
    <row r="38" spans="1:5" x14ac:dyDescent="0.25">
      <c r="A38" s="30">
        <f>INDEX(D$14:D$48,ROWS(D38:D$48))</f>
        <v>0.84499999999999997</v>
      </c>
      <c r="B38" s="30">
        <f>INDEX(E$14:E$48,ROWS(E38:E$48))</f>
        <v>3</v>
      </c>
      <c r="D38" s="27">
        <v>0.71199999999999997</v>
      </c>
      <c r="E38" s="5">
        <v>1.6</v>
      </c>
    </row>
    <row r="39" spans="1:5" x14ac:dyDescent="0.25">
      <c r="A39" s="30">
        <f>INDEX(D$14:D$48,ROWS(D39:D$48))</f>
        <v>0.85449999999999993</v>
      </c>
      <c r="B39" s="30">
        <f>INDEX(E$14:E$48,ROWS(E39:E$48))</f>
        <v>3.1</v>
      </c>
      <c r="D39" s="27">
        <v>0.7024999999999999</v>
      </c>
      <c r="E39" s="5">
        <v>1.5</v>
      </c>
    </row>
    <row r="40" spans="1:5" x14ac:dyDescent="0.25">
      <c r="A40" s="30">
        <f>INDEX(D$14:D$48,ROWS(D40:D$48))</f>
        <v>0.86399999999999999</v>
      </c>
      <c r="B40" s="30">
        <f>INDEX(E$14:E$48,ROWS(E40:E$48))</f>
        <v>3.2</v>
      </c>
      <c r="D40" s="27">
        <v>0.69299999999999995</v>
      </c>
      <c r="E40" s="5">
        <v>1.4</v>
      </c>
    </row>
    <row r="41" spans="1:5" x14ac:dyDescent="0.25">
      <c r="A41" s="30">
        <f>INDEX(D$14:D$48,ROWS(D41:D$48))</f>
        <v>0.87349999999999994</v>
      </c>
      <c r="B41" s="30">
        <f>INDEX(E$14:E$48,ROWS(E41:E$48))</f>
        <v>3.3</v>
      </c>
      <c r="D41" s="27">
        <v>0.6835</v>
      </c>
      <c r="E41" s="5">
        <v>1.3</v>
      </c>
    </row>
    <row r="42" spans="1:5" x14ac:dyDescent="0.25">
      <c r="A42" s="30">
        <f>INDEX(D$14:D$48,ROWS(D42:D$48))</f>
        <v>0.88300000000000001</v>
      </c>
      <c r="B42" s="30">
        <f>INDEX(E$14:E$48,ROWS(E42:E$48))</f>
        <v>3.4</v>
      </c>
      <c r="D42" s="27">
        <v>0.67399999999999993</v>
      </c>
      <c r="E42" s="5">
        <v>1.2</v>
      </c>
    </row>
    <row r="43" spans="1:5" x14ac:dyDescent="0.25">
      <c r="A43" s="30">
        <f>INDEX(D$14:D$48,ROWS(D43:D$48))</f>
        <v>0.89249999999999996</v>
      </c>
      <c r="B43" s="30">
        <f>INDEX(E$14:E$48,ROWS(E43:E$48))</f>
        <v>3.5</v>
      </c>
      <c r="D43" s="27">
        <v>0.66449999999999998</v>
      </c>
      <c r="E43" s="5">
        <v>1.1000000000000001</v>
      </c>
    </row>
    <row r="44" spans="1:5" x14ac:dyDescent="0.25">
      <c r="A44" s="30">
        <f>INDEX(D$14:D$48,ROWS(D44:D$48))</f>
        <v>0.90199999999999991</v>
      </c>
      <c r="B44" s="30">
        <f>INDEX(E$14:E$48,ROWS(E44:E$48))</f>
        <v>3.6</v>
      </c>
      <c r="D44" s="27">
        <v>0.65500000000000003</v>
      </c>
      <c r="E44" s="5">
        <v>1</v>
      </c>
    </row>
    <row r="45" spans="1:5" x14ac:dyDescent="0.25">
      <c r="A45" s="30">
        <f>INDEX(D$14:D$48,ROWS(D45:D$48))</f>
        <v>0.91149999999999998</v>
      </c>
      <c r="B45" s="30">
        <f>INDEX(E$14:E$48,ROWS(E45:E$48))</f>
        <v>3.7</v>
      </c>
      <c r="D45" s="27">
        <v>0.64549999999999996</v>
      </c>
      <c r="E45" s="5">
        <v>0.9</v>
      </c>
    </row>
    <row r="46" spans="1:5" x14ac:dyDescent="0.25">
      <c r="A46" s="30">
        <f>INDEX(D$14:D$48,ROWS(D46:D$48))</f>
        <v>0.92099999999999993</v>
      </c>
      <c r="B46" s="30">
        <f>INDEX(E$14:E$48,ROWS(E46:E$48))</f>
        <v>3.8</v>
      </c>
      <c r="D46" s="27">
        <v>0.6359999999999999</v>
      </c>
      <c r="E46" s="5">
        <v>0.80000000000000104</v>
      </c>
    </row>
    <row r="47" spans="1:5" x14ac:dyDescent="0.25">
      <c r="A47" s="30">
        <f>INDEX(D$14:D$48,ROWS(D47:D$48))</f>
        <v>0.93049999999999999</v>
      </c>
      <c r="B47" s="30">
        <f>INDEX(E$14:E$48,ROWS(E47:E$48))</f>
        <v>3.9</v>
      </c>
      <c r="D47" s="27">
        <v>0.62649999999999995</v>
      </c>
      <c r="E47" s="5">
        <v>0.70000000000000095</v>
      </c>
    </row>
    <row r="48" spans="1:5" x14ac:dyDescent="0.25">
      <c r="A48" s="30">
        <f>INDEX(D$14:D$48,ROWS(D48:D$48))</f>
        <v>0.94</v>
      </c>
      <c r="B48" s="30">
        <f>INDEX(E$14:E$48,ROWS(E48:E$48))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31"/>
  <sheetViews>
    <sheetView showGridLines="0" tabSelected="1" topLeftCell="A4" zoomScale="116" zoomScaleNormal="150" workbookViewId="0">
      <selection activeCell="B1" sqref="B1"/>
    </sheetView>
  </sheetViews>
  <sheetFormatPr defaultColWidth="8.85546875" defaultRowHeight="15" x14ac:dyDescent="0.25"/>
  <cols>
    <col min="1" max="1" width="24.28515625" customWidth="1"/>
    <col min="3" max="3" width="26.42578125" customWidth="1"/>
    <col min="4" max="4" width="24.28515625" customWidth="1"/>
  </cols>
  <sheetData>
    <row r="1" spans="1:6" x14ac:dyDescent="0.25">
      <c r="A1" s="1" t="s">
        <v>261</v>
      </c>
      <c r="B1" s="2"/>
      <c r="C1" s="2"/>
      <c r="D1" s="3"/>
    </row>
    <row r="2" spans="1:6" x14ac:dyDescent="0.25">
      <c r="A2" s="45" t="s">
        <v>96</v>
      </c>
      <c r="B2" s="32"/>
      <c r="C2" s="32"/>
      <c r="D2" s="33"/>
    </row>
    <row r="3" spans="1:6" x14ac:dyDescent="0.25">
      <c r="A3" s="34" t="s">
        <v>97</v>
      </c>
      <c r="B3" s="35"/>
      <c r="C3" s="35"/>
      <c r="D3" s="36"/>
    </row>
    <row r="4" spans="1:6" x14ac:dyDescent="0.25">
      <c r="A4" s="34" t="s">
        <v>98</v>
      </c>
      <c r="B4" s="35"/>
      <c r="C4" s="35"/>
      <c r="D4" s="36"/>
    </row>
    <row r="5" spans="1:6" x14ac:dyDescent="0.25">
      <c r="A5" s="44" t="s">
        <v>99</v>
      </c>
      <c r="B5" s="37"/>
      <c r="C5" s="37"/>
      <c r="D5" s="38"/>
      <c r="F5" t="s">
        <v>100</v>
      </c>
    </row>
    <row r="6" spans="1:6" x14ac:dyDescent="0.25">
      <c r="F6" t="s">
        <v>101</v>
      </c>
    </row>
    <row r="7" spans="1:6" x14ac:dyDescent="0.25">
      <c r="A7" s="7" t="s">
        <v>102</v>
      </c>
      <c r="F7" t="s">
        <v>103</v>
      </c>
    </row>
    <row r="8" spans="1:6" x14ac:dyDescent="0.25">
      <c r="A8" s="7" t="s">
        <v>104</v>
      </c>
      <c r="F8" t="s">
        <v>105</v>
      </c>
    </row>
    <row r="10" spans="1:6" x14ac:dyDescent="0.25">
      <c r="C10" s="7" t="s">
        <v>106</v>
      </c>
      <c r="F10" s="43"/>
    </row>
    <row r="11" spans="1:6" x14ac:dyDescent="0.25">
      <c r="A11" s="46" t="s">
        <v>107</v>
      </c>
      <c r="C11" s="46" t="s">
        <v>108</v>
      </c>
      <c r="F11" s="43"/>
    </row>
    <row r="12" spans="1:6" x14ac:dyDescent="0.25">
      <c r="A12" s="4" t="s">
        <v>109</v>
      </c>
      <c r="C12" s="4" t="s">
        <v>110</v>
      </c>
      <c r="D12" s="4" t="s">
        <v>111</v>
      </c>
    </row>
    <row r="13" spans="1:6" x14ac:dyDescent="0.25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25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25">
      <c r="A15" s="5" t="s">
        <v>114</v>
      </c>
      <c r="C15" s="5" t="s">
        <v>117</v>
      </c>
      <c r="D15" s="8" t="b">
        <f t="shared" si="0"/>
        <v>1</v>
      </c>
    </row>
    <row r="16" spans="1:6" x14ac:dyDescent="0.25">
      <c r="A16" s="5" t="s">
        <v>116</v>
      </c>
      <c r="C16" s="5" t="s">
        <v>119</v>
      </c>
      <c r="D16" s="8" t="b">
        <f t="shared" si="0"/>
        <v>0</v>
      </c>
    </row>
    <row r="17" spans="1:4" x14ac:dyDescent="0.25">
      <c r="A17" s="5" t="s">
        <v>118</v>
      </c>
      <c r="C17" s="5" t="s">
        <v>120</v>
      </c>
      <c r="D17" s="8" t="b">
        <f t="shared" si="0"/>
        <v>0</v>
      </c>
    </row>
    <row r="18" spans="1:4" x14ac:dyDescent="0.25">
      <c r="A18" s="5" t="s">
        <v>115</v>
      </c>
      <c r="C18" s="5" t="s">
        <v>122</v>
      </c>
      <c r="D18" s="8" t="b">
        <f t="shared" si="0"/>
        <v>0</v>
      </c>
    </row>
    <row r="19" spans="1:4" x14ac:dyDescent="0.25">
      <c r="A19" s="5" t="s">
        <v>121</v>
      </c>
      <c r="C19" s="5" t="s">
        <v>250</v>
      </c>
      <c r="D19" s="8" t="b">
        <f t="shared" si="0"/>
        <v>0</v>
      </c>
    </row>
    <row r="20" spans="1:4" x14ac:dyDescent="0.25">
      <c r="A20" s="5" t="s">
        <v>123</v>
      </c>
      <c r="C20" s="5" t="s">
        <v>125</v>
      </c>
      <c r="D20" s="8" t="b">
        <f t="shared" si="0"/>
        <v>0</v>
      </c>
    </row>
    <row r="21" spans="1:4" x14ac:dyDescent="0.25">
      <c r="A21" s="5" t="s">
        <v>124</v>
      </c>
      <c r="C21" s="5" t="s">
        <v>114</v>
      </c>
      <c r="D21" s="8" t="b">
        <f t="shared" si="0"/>
        <v>1</v>
      </c>
    </row>
    <row r="22" spans="1:4" x14ac:dyDescent="0.25">
      <c r="A22" s="5" t="s">
        <v>126</v>
      </c>
      <c r="C22" s="5" t="s">
        <v>129</v>
      </c>
      <c r="D22" s="8" t="b">
        <f t="shared" si="0"/>
        <v>0</v>
      </c>
    </row>
    <row r="23" spans="1:4" x14ac:dyDescent="0.25">
      <c r="A23" s="5" t="s">
        <v>128</v>
      </c>
      <c r="C23" s="5" t="s">
        <v>113</v>
      </c>
      <c r="D23" s="8" t="b">
        <f t="shared" si="0"/>
        <v>1</v>
      </c>
    </row>
    <row r="24" spans="1:4" x14ac:dyDescent="0.25">
      <c r="A24" s="5" t="s">
        <v>130</v>
      </c>
      <c r="C24" s="5" t="s">
        <v>131</v>
      </c>
      <c r="D24" s="8" t="b">
        <f t="shared" si="0"/>
        <v>0</v>
      </c>
    </row>
    <row r="25" spans="1:4" x14ac:dyDescent="0.25">
      <c r="A25" s="5" t="s">
        <v>132</v>
      </c>
    </row>
    <row r="26" spans="1:4" x14ac:dyDescent="0.25">
      <c r="A26" s="5" t="s">
        <v>133</v>
      </c>
      <c r="C26" t="s">
        <v>134</v>
      </c>
    </row>
    <row r="27" spans="1:4" x14ac:dyDescent="0.25">
      <c r="A27" s="5" t="s">
        <v>135</v>
      </c>
    </row>
    <row r="28" spans="1:4" x14ac:dyDescent="0.25">
      <c r="A28" s="5" t="s">
        <v>117</v>
      </c>
    </row>
    <row r="29" spans="1:4" x14ac:dyDescent="0.25">
      <c r="A29" s="5" t="s">
        <v>136</v>
      </c>
    </row>
    <row r="30" spans="1:4" x14ac:dyDescent="0.25">
      <c r="A30" s="5" t="s">
        <v>137</v>
      </c>
    </row>
    <row r="31" spans="1:4" x14ac:dyDescent="0.25">
      <c r="A31" s="5" t="s">
        <v>138</v>
      </c>
    </row>
  </sheetData>
  <autoFilter ref="C12:D24" xr:uid="{00000000-0001-0000-0700-000000000000}"/>
  <conditionalFormatting sqref="D13:D24">
    <cfRule type="cellIs" dxfId="2" priority="1" operator="equal">
      <formula>FALSE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H111"/>
  <sheetViews>
    <sheetView showGridLines="0" topLeftCell="A7" zoomScale="120" zoomScaleNormal="120" workbookViewId="0">
      <selection activeCell="D6" sqref="D6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7.28515625" customWidth="1"/>
    <col min="5" max="5" width="14.42578125" customWidth="1"/>
    <col min="7" max="7" width="10.85546875" customWidth="1"/>
  </cols>
  <sheetData>
    <row r="1" spans="1:8" x14ac:dyDescent="0.25">
      <c r="A1" s="1" t="s">
        <v>262</v>
      </c>
      <c r="B1" s="2"/>
      <c r="C1" s="3"/>
    </row>
    <row r="2" spans="1:8" x14ac:dyDescent="0.25">
      <c r="A2" s="45" t="s">
        <v>96</v>
      </c>
      <c r="B2" s="32"/>
      <c r="C2" s="33"/>
      <c r="G2" s="7" t="s">
        <v>139</v>
      </c>
      <c r="H2" s="7"/>
    </row>
    <row r="3" spans="1:8" x14ac:dyDescent="0.25">
      <c r="A3" s="34" t="s">
        <v>97</v>
      </c>
      <c r="B3" s="35"/>
      <c r="C3" s="36"/>
      <c r="G3" s="7" t="s">
        <v>140</v>
      </c>
      <c r="H3" s="7"/>
    </row>
    <row r="4" spans="1:8" x14ac:dyDescent="0.25">
      <c r="A4" s="34" t="s">
        <v>98</v>
      </c>
      <c r="B4" s="35"/>
      <c r="C4" s="36"/>
      <c r="G4" s="7" t="s">
        <v>141</v>
      </c>
      <c r="H4" s="7"/>
    </row>
    <row r="5" spans="1:8" x14ac:dyDescent="0.25">
      <c r="A5" s="44" t="s">
        <v>142</v>
      </c>
      <c r="B5" s="37"/>
      <c r="C5" s="38"/>
    </row>
    <row r="7" spans="1:8" x14ac:dyDescent="0.25">
      <c r="A7" s="7" t="s">
        <v>143</v>
      </c>
    </row>
    <row r="8" spans="1:8" x14ac:dyDescent="0.25">
      <c r="A8" s="7" t="s">
        <v>144</v>
      </c>
    </row>
    <row r="10" spans="1:8" x14ac:dyDescent="0.25">
      <c r="A10" s="47" t="s">
        <v>145</v>
      </c>
      <c r="C10" s="47" t="s">
        <v>146</v>
      </c>
      <c r="D10" s="47" t="s">
        <v>147</v>
      </c>
    </row>
    <row r="11" spans="1:8" x14ac:dyDescent="0.25">
      <c r="A11" s="4" t="s">
        <v>109</v>
      </c>
      <c r="C11" s="4" t="s">
        <v>110</v>
      </c>
      <c r="D11" s="4" t="s">
        <v>148</v>
      </c>
      <c r="E11" s="48" t="s">
        <v>149</v>
      </c>
    </row>
    <row r="12" spans="1:8" x14ac:dyDescent="0.25">
      <c r="A12" s="5" t="s">
        <v>150</v>
      </c>
      <c r="C12" s="5" t="s">
        <v>151</v>
      </c>
      <c r="D12" s="8" t="b">
        <f>ISNA(MATCH(C12,$A$12:$A$104,0))</f>
        <v>0</v>
      </c>
      <c r="E12" t="str">
        <f>IF(D12,"Book not in List1","Book in List1")</f>
        <v>Book in List1</v>
      </c>
      <c r="F12" s="66" t="s">
        <v>309</v>
      </c>
    </row>
    <row r="13" spans="1:8" x14ac:dyDescent="0.25">
      <c r="A13" s="5" t="s">
        <v>152</v>
      </c>
      <c r="C13" s="5" t="s">
        <v>153</v>
      </c>
      <c r="D13" s="8" t="b">
        <f t="shared" ref="D13:D76" si="0">ISNA(MATCH(C13,$A$12:$A$104,0))</f>
        <v>0</v>
      </c>
      <c r="E13" t="str">
        <f t="shared" ref="E13:E76" si="1">IF(D13,"Book not in List1","Book in List1")</f>
        <v>Book in List1</v>
      </c>
    </row>
    <row r="14" spans="1:8" x14ac:dyDescent="0.25">
      <c r="A14" s="5" t="s">
        <v>154</v>
      </c>
      <c r="C14" s="5" t="s">
        <v>150</v>
      </c>
      <c r="D14" s="8" t="b">
        <f t="shared" si="0"/>
        <v>0</v>
      </c>
      <c r="E14" t="str">
        <f t="shared" si="1"/>
        <v>Book in List1</v>
      </c>
    </row>
    <row r="15" spans="1:8" x14ac:dyDescent="0.25">
      <c r="A15" s="5" t="s">
        <v>155</v>
      </c>
      <c r="C15" s="5" t="s">
        <v>156</v>
      </c>
      <c r="D15" s="8" t="b">
        <f t="shared" si="0"/>
        <v>0</v>
      </c>
      <c r="E15" t="str">
        <f t="shared" si="1"/>
        <v>Book in List1</v>
      </c>
    </row>
    <row r="16" spans="1:8" x14ac:dyDescent="0.25">
      <c r="A16" s="5" t="s">
        <v>157</v>
      </c>
      <c r="C16" s="5" t="s">
        <v>158</v>
      </c>
      <c r="D16" s="8" t="b">
        <f t="shared" si="0"/>
        <v>1</v>
      </c>
      <c r="E16" t="str">
        <f t="shared" si="1"/>
        <v>Book not in List1</v>
      </c>
      <c r="F16" s="66" t="s">
        <v>310</v>
      </c>
    </row>
    <row r="17" spans="1:5" x14ac:dyDescent="0.25">
      <c r="A17" s="5" t="s">
        <v>153</v>
      </c>
      <c r="C17" s="5" t="s">
        <v>159</v>
      </c>
      <c r="D17" s="8" t="b">
        <f t="shared" si="0"/>
        <v>0</v>
      </c>
      <c r="E17" t="str">
        <f t="shared" si="1"/>
        <v>Book in List1</v>
      </c>
    </row>
    <row r="18" spans="1:5" x14ac:dyDescent="0.25">
      <c r="A18" s="5" t="s">
        <v>160</v>
      </c>
      <c r="C18" s="5" t="s">
        <v>161</v>
      </c>
      <c r="D18" s="8" t="b">
        <f t="shared" si="0"/>
        <v>0</v>
      </c>
      <c r="E18" t="str">
        <f t="shared" si="1"/>
        <v>Book in List1</v>
      </c>
    </row>
    <row r="19" spans="1:5" x14ac:dyDescent="0.25">
      <c r="A19" s="5" t="s">
        <v>162</v>
      </c>
      <c r="C19" s="5" t="s">
        <v>163</v>
      </c>
      <c r="D19" s="8" t="b">
        <f t="shared" si="0"/>
        <v>0</v>
      </c>
      <c r="E19" t="str">
        <f t="shared" si="1"/>
        <v>Book in List1</v>
      </c>
    </row>
    <row r="20" spans="1:5" x14ac:dyDescent="0.25">
      <c r="A20" s="5" t="s">
        <v>164</v>
      </c>
      <c r="C20" s="5" t="s">
        <v>165</v>
      </c>
      <c r="D20" s="8" t="b">
        <f t="shared" si="0"/>
        <v>0</v>
      </c>
      <c r="E20" t="str">
        <f t="shared" si="1"/>
        <v>Book in List1</v>
      </c>
    </row>
    <row r="21" spans="1:5" x14ac:dyDescent="0.25">
      <c r="A21" s="5" t="s">
        <v>166</v>
      </c>
      <c r="C21" s="5" t="s">
        <v>167</v>
      </c>
      <c r="D21" s="8" t="b">
        <f t="shared" si="0"/>
        <v>0</v>
      </c>
      <c r="E21" t="str">
        <f t="shared" si="1"/>
        <v>Book in List1</v>
      </c>
    </row>
    <row r="22" spans="1:5" x14ac:dyDescent="0.25">
      <c r="A22" s="5" t="s">
        <v>168</v>
      </c>
      <c r="C22" s="5" t="s">
        <v>169</v>
      </c>
      <c r="D22" s="8" t="b">
        <f t="shared" si="0"/>
        <v>0</v>
      </c>
      <c r="E22" t="str">
        <f t="shared" si="1"/>
        <v>Book in List1</v>
      </c>
    </row>
    <row r="23" spans="1:5" x14ac:dyDescent="0.25">
      <c r="A23" s="5" t="s">
        <v>170</v>
      </c>
      <c r="C23" s="5" t="s">
        <v>171</v>
      </c>
      <c r="D23" s="8" t="b">
        <f t="shared" si="0"/>
        <v>0</v>
      </c>
      <c r="E23" t="str">
        <f t="shared" si="1"/>
        <v>Book in List1</v>
      </c>
    </row>
    <row r="24" spans="1:5" x14ac:dyDescent="0.25">
      <c r="A24" s="5" t="s">
        <v>172</v>
      </c>
      <c r="C24" s="5" t="s">
        <v>173</v>
      </c>
      <c r="D24" s="8" t="b">
        <f t="shared" si="0"/>
        <v>1</v>
      </c>
      <c r="E24" t="str">
        <f t="shared" si="1"/>
        <v>Book not in List1</v>
      </c>
    </row>
    <row r="25" spans="1:5" x14ac:dyDescent="0.25">
      <c r="A25" s="5" t="s">
        <v>174</v>
      </c>
      <c r="C25" s="5" t="s">
        <v>175</v>
      </c>
      <c r="D25" s="8" t="b">
        <f t="shared" si="0"/>
        <v>0</v>
      </c>
      <c r="E25" t="str">
        <f t="shared" si="1"/>
        <v>Book in List1</v>
      </c>
    </row>
    <row r="26" spans="1:5" x14ac:dyDescent="0.25">
      <c r="A26" s="5" t="s">
        <v>176</v>
      </c>
      <c r="C26" s="5" t="s">
        <v>177</v>
      </c>
      <c r="D26" s="8" t="b">
        <f t="shared" si="0"/>
        <v>1</v>
      </c>
      <c r="E26" t="str">
        <f t="shared" si="1"/>
        <v>Book not in List1</v>
      </c>
    </row>
    <row r="27" spans="1:5" x14ac:dyDescent="0.25">
      <c r="A27" s="5" t="s">
        <v>178</v>
      </c>
      <c r="C27" s="5" t="s">
        <v>176</v>
      </c>
      <c r="D27" s="8" t="b">
        <f t="shared" si="0"/>
        <v>0</v>
      </c>
      <c r="E27" t="str">
        <f t="shared" si="1"/>
        <v>Book in List1</v>
      </c>
    </row>
    <row r="28" spans="1:5" x14ac:dyDescent="0.25">
      <c r="A28" s="5" t="s">
        <v>179</v>
      </c>
      <c r="C28" s="5" t="s">
        <v>180</v>
      </c>
      <c r="D28" s="8" t="b">
        <f t="shared" si="0"/>
        <v>0</v>
      </c>
      <c r="E28" t="str">
        <f t="shared" si="1"/>
        <v>Book in List1</v>
      </c>
    </row>
    <row r="29" spans="1:5" x14ac:dyDescent="0.25">
      <c r="A29" s="5" t="s">
        <v>181</v>
      </c>
      <c r="C29" s="5" t="s">
        <v>182</v>
      </c>
      <c r="D29" s="8" t="b">
        <f t="shared" si="0"/>
        <v>0</v>
      </c>
      <c r="E29" t="str">
        <f t="shared" si="1"/>
        <v>Book in List1</v>
      </c>
    </row>
    <row r="30" spans="1:5" x14ac:dyDescent="0.25">
      <c r="A30" s="5" t="s">
        <v>183</v>
      </c>
      <c r="C30" s="5" t="s">
        <v>184</v>
      </c>
      <c r="D30" s="8" t="b">
        <f t="shared" si="0"/>
        <v>0</v>
      </c>
      <c r="E30" t="str">
        <f t="shared" si="1"/>
        <v>Book in List1</v>
      </c>
    </row>
    <row r="31" spans="1:5" x14ac:dyDescent="0.25">
      <c r="A31" s="5" t="s">
        <v>185</v>
      </c>
      <c r="C31" s="5" t="s">
        <v>186</v>
      </c>
      <c r="D31" s="8" t="b">
        <f t="shared" si="0"/>
        <v>0</v>
      </c>
      <c r="E31" t="str">
        <f t="shared" si="1"/>
        <v>Book in List1</v>
      </c>
    </row>
    <row r="32" spans="1:5" x14ac:dyDescent="0.25">
      <c r="A32" s="5" t="s">
        <v>187</v>
      </c>
      <c r="C32" s="5" t="s">
        <v>188</v>
      </c>
      <c r="D32" s="8" t="b">
        <f t="shared" si="0"/>
        <v>0</v>
      </c>
      <c r="E32" t="str">
        <f t="shared" si="1"/>
        <v>Book in List1</v>
      </c>
    </row>
    <row r="33" spans="1:5" x14ac:dyDescent="0.25">
      <c r="A33" s="5" t="s">
        <v>188</v>
      </c>
      <c r="C33" s="5" t="s">
        <v>164</v>
      </c>
      <c r="D33" s="8" t="b">
        <f t="shared" si="0"/>
        <v>0</v>
      </c>
      <c r="E33" t="str">
        <f t="shared" si="1"/>
        <v>Book in List1</v>
      </c>
    </row>
    <row r="34" spans="1:5" x14ac:dyDescent="0.25">
      <c r="A34" s="5" t="s">
        <v>161</v>
      </c>
      <c r="C34" s="5" t="s">
        <v>189</v>
      </c>
      <c r="D34" s="8" t="b">
        <f t="shared" si="0"/>
        <v>0</v>
      </c>
      <c r="E34" t="str">
        <f t="shared" si="1"/>
        <v>Book in List1</v>
      </c>
    </row>
    <row r="35" spans="1:5" x14ac:dyDescent="0.25">
      <c r="A35" s="5" t="s">
        <v>190</v>
      </c>
      <c r="C35" s="5" t="s">
        <v>191</v>
      </c>
      <c r="D35" s="8" t="b">
        <f t="shared" si="0"/>
        <v>0</v>
      </c>
      <c r="E35" t="str">
        <f t="shared" si="1"/>
        <v>Book in List1</v>
      </c>
    </row>
    <row r="36" spans="1:5" x14ac:dyDescent="0.25">
      <c r="A36" s="5" t="s">
        <v>192</v>
      </c>
      <c r="C36" s="5" t="s">
        <v>155</v>
      </c>
      <c r="D36" s="8" t="b">
        <f t="shared" si="0"/>
        <v>0</v>
      </c>
      <c r="E36" t="str">
        <f t="shared" si="1"/>
        <v>Book in List1</v>
      </c>
    </row>
    <row r="37" spans="1:5" x14ac:dyDescent="0.25">
      <c r="A37" s="5" t="s">
        <v>191</v>
      </c>
      <c r="C37" s="5" t="s">
        <v>162</v>
      </c>
      <c r="D37" s="8" t="b">
        <f t="shared" si="0"/>
        <v>0</v>
      </c>
      <c r="E37" t="str">
        <f t="shared" si="1"/>
        <v>Book in List1</v>
      </c>
    </row>
    <row r="38" spans="1:5" x14ac:dyDescent="0.25">
      <c r="A38" s="5" t="s">
        <v>193</v>
      </c>
      <c r="C38" s="5" t="s">
        <v>194</v>
      </c>
      <c r="D38" s="8" t="b">
        <f t="shared" si="0"/>
        <v>0</v>
      </c>
      <c r="E38" t="str">
        <f t="shared" si="1"/>
        <v>Book in List1</v>
      </c>
    </row>
    <row r="39" spans="1:5" x14ac:dyDescent="0.25">
      <c r="A39" s="5" t="s">
        <v>195</v>
      </c>
      <c r="C39" s="5" t="s">
        <v>196</v>
      </c>
      <c r="D39" s="8" t="b">
        <f t="shared" si="0"/>
        <v>0</v>
      </c>
      <c r="E39" t="str">
        <f t="shared" si="1"/>
        <v>Book in List1</v>
      </c>
    </row>
    <row r="40" spans="1:5" x14ac:dyDescent="0.25">
      <c r="A40" s="5" t="s">
        <v>197</v>
      </c>
      <c r="C40" s="5" t="s">
        <v>198</v>
      </c>
      <c r="D40" s="8" t="b">
        <f t="shared" si="0"/>
        <v>0</v>
      </c>
      <c r="E40" t="str">
        <f t="shared" si="1"/>
        <v>Book in List1</v>
      </c>
    </row>
    <row r="41" spans="1:5" x14ac:dyDescent="0.25">
      <c r="A41" s="5" t="s">
        <v>199</v>
      </c>
      <c r="C41" s="5" t="s">
        <v>200</v>
      </c>
      <c r="D41" s="8" t="b">
        <f t="shared" si="0"/>
        <v>0</v>
      </c>
      <c r="E41" t="str">
        <f t="shared" si="1"/>
        <v>Book in List1</v>
      </c>
    </row>
    <row r="42" spans="1:5" x14ac:dyDescent="0.25">
      <c r="A42" s="5" t="s">
        <v>201</v>
      </c>
      <c r="C42" s="5" t="s">
        <v>202</v>
      </c>
      <c r="D42" s="8" t="b">
        <f t="shared" si="0"/>
        <v>0</v>
      </c>
      <c r="E42" t="str">
        <f t="shared" si="1"/>
        <v>Book in List1</v>
      </c>
    </row>
    <row r="43" spans="1:5" x14ac:dyDescent="0.25">
      <c r="A43" s="5" t="s">
        <v>203</v>
      </c>
      <c r="C43" s="5" t="s">
        <v>204</v>
      </c>
      <c r="D43" s="8" t="b">
        <f t="shared" si="0"/>
        <v>0</v>
      </c>
      <c r="E43" t="str">
        <f t="shared" si="1"/>
        <v>Book in List1</v>
      </c>
    </row>
    <row r="44" spans="1:5" x14ac:dyDescent="0.25">
      <c r="A44" s="5" t="s">
        <v>205</v>
      </c>
      <c r="C44" s="5" t="s">
        <v>192</v>
      </c>
      <c r="D44" s="8" t="b">
        <f t="shared" si="0"/>
        <v>0</v>
      </c>
      <c r="E44" t="str">
        <f t="shared" si="1"/>
        <v>Book in List1</v>
      </c>
    </row>
    <row r="45" spans="1:5" x14ac:dyDescent="0.25">
      <c r="A45" s="5" t="s">
        <v>180</v>
      </c>
      <c r="C45" s="5" t="s">
        <v>206</v>
      </c>
      <c r="D45" s="8" t="b">
        <f t="shared" si="0"/>
        <v>0</v>
      </c>
      <c r="E45" t="str">
        <f t="shared" si="1"/>
        <v>Book in List1</v>
      </c>
    </row>
    <row r="46" spans="1:5" x14ac:dyDescent="0.25">
      <c r="A46" s="5" t="s">
        <v>207</v>
      </c>
      <c r="C46" s="5" t="s">
        <v>208</v>
      </c>
      <c r="D46" s="8" t="b">
        <f t="shared" si="0"/>
        <v>0</v>
      </c>
      <c r="E46" t="str">
        <f t="shared" si="1"/>
        <v>Book in List1</v>
      </c>
    </row>
    <row r="47" spans="1:5" x14ac:dyDescent="0.25">
      <c r="A47" s="5" t="s">
        <v>189</v>
      </c>
      <c r="C47" s="5" t="s">
        <v>209</v>
      </c>
      <c r="D47" s="8" t="b">
        <f t="shared" si="0"/>
        <v>0</v>
      </c>
      <c r="E47" t="str">
        <f t="shared" si="1"/>
        <v>Book in List1</v>
      </c>
    </row>
    <row r="48" spans="1:5" x14ac:dyDescent="0.25">
      <c r="A48" s="5" t="s">
        <v>210</v>
      </c>
      <c r="C48" s="5" t="s">
        <v>211</v>
      </c>
      <c r="D48" s="8" t="b">
        <f t="shared" si="0"/>
        <v>1</v>
      </c>
      <c r="E48" t="str">
        <f t="shared" si="1"/>
        <v>Book not in List1</v>
      </c>
    </row>
    <row r="49" spans="1:5" x14ac:dyDescent="0.25">
      <c r="A49" s="5" t="s">
        <v>212</v>
      </c>
      <c r="C49" s="5" t="s">
        <v>213</v>
      </c>
      <c r="D49" s="8" t="b">
        <f t="shared" si="0"/>
        <v>1</v>
      </c>
      <c r="E49" t="str">
        <f t="shared" si="1"/>
        <v>Book not in List1</v>
      </c>
    </row>
    <row r="50" spans="1:5" x14ac:dyDescent="0.25">
      <c r="A50" s="5" t="s">
        <v>214</v>
      </c>
      <c r="C50" s="5" t="s">
        <v>168</v>
      </c>
      <c r="D50" s="8" t="b">
        <f t="shared" si="0"/>
        <v>0</v>
      </c>
      <c r="E50" t="str">
        <f t="shared" si="1"/>
        <v>Book in List1</v>
      </c>
    </row>
    <row r="51" spans="1:5" x14ac:dyDescent="0.25">
      <c r="A51" s="5" t="s">
        <v>208</v>
      </c>
      <c r="C51" s="5" t="s">
        <v>215</v>
      </c>
      <c r="D51" s="8" t="b">
        <f t="shared" si="0"/>
        <v>0</v>
      </c>
      <c r="E51" t="str">
        <f t="shared" si="1"/>
        <v>Book in List1</v>
      </c>
    </row>
    <row r="52" spans="1:5" x14ac:dyDescent="0.25">
      <c r="A52" s="5" t="s">
        <v>167</v>
      </c>
      <c r="C52" s="5" t="s">
        <v>216</v>
      </c>
      <c r="D52" s="8" t="b">
        <f t="shared" si="0"/>
        <v>0</v>
      </c>
      <c r="E52" t="str">
        <f t="shared" si="1"/>
        <v>Book in List1</v>
      </c>
    </row>
    <row r="53" spans="1:5" x14ac:dyDescent="0.25">
      <c r="A53" s="5" t="s">
        <v>217</v>
      </c>
      <c r="C53" s="5" t="s">
        <v>218</v>
      </c>
      <c r="D53" s="8" t="b">
        <f t="shared" si="0"/>
        <v>0</v>
      </c>
      <c r="E53" t="str">
        <f t="shared" si="1"/>
        <v>Book in List1</v>
      </c>
    </row>
    <row r="54" spans="1:5" x14ac:dyDescent="0.25">
      <c r="A54" s="5" t="s">
        <v>204</v>
      </c>
      <c r="C54" s="5" t="s">
        <v>166</v>
      </c>
      <c r="D54" s="8" t="b">
        <f t="shared" si="0"/>
        <v>0</v>
      </c>
      <c r="E54" t="str">
        <f t="shared" si="1"/>
        <v>Book in List1</v>
      </c>
    </row>
    <row r="55" spans="1:5" x14ac:dyDescent="0.25">
      <c r="A55" s="5" t="s">
        <v>159</v>
      </c>
      <c r="C55" s="5" t="s">
        <v>219</v>
      </c>
      <c r="D55" s="8" t="b">
        <f t="shared" si="0"/>
        <v>0</v>
      </c>
      <c r="E55" t="str">
        <f t="shared" si="1"/>
        <v>Book in List1</v>
      </c>
    </row>
    <row r="56" spans="1:5" x14ac:dyDescent="0.25">
      <c r="A56" s="5" t="s">
        <v>163</v>
      </c>
      <c r="C56" s="5" t="s">
        <v>157</v>
      </c>
      <c r="D56" s="8" t="b">
        <f t="shared" si="0"/>
        <v>0</v>
      </c>
      <c r="E56" t="str">
        <f t="shared" si="1"/>
        <v>Book in List1</v>
      </c>
    </row>
    <row r="57" spans="1:5" x14ac:dyDescent="0.25">
      <c r="A57" s="5" t="s">
        <v>218</v>
      </c>
      <c r="C57" s="5" t="s">
        <v>220</v>
      </c>
      <c r="D57" s="8" t="b">
        <f t="shared" si="0"/>
        <v>0</v>
      </c>
      <c r="E57" t="str">
        <f t="shared" si="1"/>
        <v>Book in List1</v>
      </c>
    </row>
    <row r="58" spans="1:5" x14ac:dyDescent="0.25">
      <c r="A58" s="5" t="s">
        <v>194</v>
      </c>
      <c r="C58" s="5" t="s">
        <v>190</v>
      </c>
      <c r="D58" s="8" t="b">
        <f t="shared" si="0"/>
        <v>0</v>
      </c>
      <c r="E58" t="str">
        <f t="shared" si="1"/>
        <v>Book in List1</v>
      </c>
    </row>
    <row r="59" spans="1:5" x14ac:dyDescent="0.25">
      <c r="A59" s="5" t="s">
        <v>221</v>
      </c>
      <c r="C59" s="5" t="s">
        <v>221</v>
      </c>
      <c r="D59" s="8" t="b">
        <f t="shared" si="0"/>
        <v>0</v>
      </c>
      <c r="E59" t="str">
        <f t="shared" si="1"/>
        <v>Book in List1</v>
      </c>
    </row>
    <row r="60" spans="1:5" x14ac:dyDescent="0.25">
      <c r="A60" s="5" t="s">
        <v>222</v>
      </c>
      <c r="C60" s="5" t="s">
        <v>172</v>
      </c>
      <c r="D60" s="8" t="b">
        <f t="shared" si="0"/>
        <v>0</v>
      </c>
      <c r="E60" t="str">
        <f t="shared" si="1"/>
        <v>Book in List1</v>
      </c>
    </row>
    <row r="61" spans="1:5" x14ac:dyDescent="0.25">
      <c r="A61" s="5" t="s">
        <v>223</v>
      </c>
      <c r="C61" s="5" t="s">
        <v>214</v>
      </c>
      <c r="D61" s="8" t="b">
        <f t="shared" si="0"/>
        <v>0</v>
      </c>
      <c r="E61" t="str">
        <f t="shared" si="1"/>
        <v>Book in List1</v>
      </c>
    </row>
    <row r="62" spans="1:5" x14ac:dyDescent="0.25">
      <c r="A62" s="5" t="s">
        <v>175</v>
      </c>
      <c r="C62" s="5" t="s">
        <v>224</v>
      </c>
      <c r="D62" s="8" t="b">
        <f t="shared" si="0"/>
        <v>0</v>
      </c>
      <c r="E62" t="str">
        <f t="shared" si="1"/>
        <v>Book in List1</v>
      </c>
    </row>
    <row r="63" spans="1:5" x14ac:dyDescent="0.25">
      <c r="A63" s="5" t="s">
        <v>225</v>
      </c>
      <c r="C63" s="5" t="s">
        <v>226</v>
      </c>
      <c r="D63" s="8" t="b">
        <f t="shared" si="0"/>
        <v>0</v>
      </c>
      <c r="E63" t="str">
        <f t="shared" si="1"/>
        <v>Book in List1</v>
      </c>
    </row>
    <row r="64" spans="1:5" x14ac:dyDescent="0.25">
      <c r="A64" s="5" t="s">
        <v>202</v>
      </c>
      <c r="C64" s="5" t="s">
        <v>201</v>
      </c>
      <c r="D64" s="8" t="b">
        <f t="shared" si="0"/>
        <v>0</v>
      </c>
      <c r="E64" t="str">
        <f t="shared" si="1"/>
        <v>Book in List1</v>
      </c>
    </row>
    <row r="65" spans="1:5" x14ac:dyDescent="0.25">
      <c r="A65" s="5" t="s">
        <v>227</v>
      </c>
      <c r="C65" s="5" t="s">
        <v>228</v>
      </c>
      <c r="D65" s="8" t="b">
        <f t="shared" si="0"/>
        <v>0</v>
      </c>
      <c r="E65" t="str">
        <f t="shared" si="1"/>
        <v>Book in List1</v>
      </c>
    </row>
    <row r="66" spans="1:5" x14ac:dyDescent="0.25">
      <c r="A66" s="5" t="s">
        <v>229</v>
      </c>
      <c r="C66" s="5" t="s">
        <v>222</v>
      </c>
      <c r="D66" s="8" t="b">
        <f t="shared" si="0"/>
        <v>0</v>
      </c>
      <c r="E66" t="str">
        <f t="shared" si="1"/>
        <v>Book in List1</v>
      </c>
    </row>
    <row r="67" spans="1:5" x14ac:dyDescent="0.25">
      <c r="A67" s="5" t="s">
        <v>230</v>
      </c>
      <c r="C67" s="5" t="s">
        <v>231</v>
      </c>
      <c r="D67" s="8" t="b">
        <f t="shared" si="0"/>
        <v>0</v>
      </c>
      <c r="E67" t="str">
        <f t="shared" si="1"/>
        <v>Book in List1</v>
      </c>
    </row>
    <row r="68" spans="1:5" x14ac:dyDescent="0.25">
      <c r="A68" s="5" t="s">
        <v>232</v>
      </c>
      <c r="C68" s="5" t="s">
        <v>178</v>
      </c>
      <c r="D68" s="8" t="b">
        <f t="shared" si="0"/>
        <v>0</v>
      </c>
      <c r="E68" t="str">
        <f t="shared" si="1"/>
        <v>Book in List1</v>
      </c>
    </row>
    <row r="69" spans="1:5" x14ac:dyDescent="0.25">
      <c r="A69" s="5" t="s">
        <v>233</v>
      </c>
      <c r="C69" s="5" t="s">
        <v>185</v>
      </c>
      <c r="D69" s="8" t="b">
        <f t="shared" si="0"/>
        <v>0</v>
      </c>
      <c r="E69" t="str">
        <f t="shared" si="1"/>
        <v>Book in List1</v>
      </c>
    </row>
    <row r="70" spans="1:5" x14ac:dyDescent="0.25">
      <c r="A70" s="5" t="s">
        <v>234</v>
      </c>
      <c r="C70" s="5" t="s">
        <v>152</v>
      </c>
      <c r="D70" s="8" t="b">
        <f t="shared" si="0"/>
        <v>0</v>
      </c>
      <c r="E70" t="str">
        <f t="shared" si="1"/>
        <v>Book in List1</v>
      </c>
    </row>
    <row r="71" spans="1:5" x14ac:dyDescent="0.25">
      <c r="A71" s="5" t="s">
        <v>235</v>
      </c>
      <c r="C71" s="5" t="s">
        <v>225</v>
      </c>
      <c r="D71" s="8" t="b">
        <f t="shared" si="0"/>
        <v>0</v>
      </c>
      <c r="E71" t="str">
        <f t="shared" si="1"/>
        <v>Book in List1</v>
      </c>
    </row>
    <row r="72" spans="1:5" x14ac:dyDescent="0.25">
      <c r="A72" s="5" t="s">
        <v>220</v>
      </c>
      <c r="C72" s="5" t="s">
        <v>223</v>
      </c>
      <c r="D72" s="8" t="b">
        <f t="shared" si="0"/>
        <v>0</v>
      </c>
      <c r="E72" t="str">
        <f t="shared" si="1"/>
        <v>Book in List1</v>
      </c>
    </row>
    <row r="73" spans="1:5" x14ac:dyDescent="0.25">
      <c r="A73" s="5" t="s">
        <v>226</v>
      </c>
      <c r="C73" s="5" t="s">
        <v>199</v>
      </c>
      <c r="D73" s="8" t="b">
        <f t="shared" si="0"/>
        <v>0</v>
      </c>
      <c r="E73" t="str">
        <f t="shared" si="1"/>
        <v>Book in List1</v>
      </c>
    </row>
    <row r="74" spans="1:5" x14ac:dyDescent="0.25">
      <c r="A74" s="5" t="s">
        <v>165</v>
      </c>
      <c r="C74" s="5" t="s">
        <v>187</v>
      </c>
      <c r="D74" s="8" t="b">
        <f t="shared" si="0"/>
        <v>0</v>
      </c>
      <c r="E74" t="str">
        <f t="shared" si="1"/>
        <v>Book in List1</v>
      </c>
    </row>
    <row r="75" spans="1:5" x14ac:dyDescent="0.25">
      <c r="A75" s="5" t="s">
        <v>209</v>
      </c>
      <c r="C75" s="5" t="s">
        <v>235</v>
      </c>
      <c r="D75" s="8" t="b">
        <f t="shared" si="0"/>
        <v>0</v>
      </c>
      <c r="E75" t="str">
        <f t="shared" si="1"/>
        <v>Book in List1</v>
      </c>
    </row>
    <row r="76" spans="1:5" x14ac:dyDescent="0.25">
      <c r="A76" s="5" t="s">
        <v>216</v>
      </c>
      <c r="C76" s="5" t="s">
        <v>229</v>
      </c>
      <c r="D76" s="8" t="b">
        <f t="shared" si="0"/>
        <v>0</v>
      </c>
      <c r="E76" t="str">
        <f t="shared" si="1"/>
        <v>Book in List1</v>
      </c>
    </row>
    <row r="77" spans="1:5" x14ac:dyDescent="0.25">
      <c r="A77" s="5" t="s">
        <v>236</v>
      </c>
      <c r="C77" s="5" t="s">
        <v>212</v>
      </c>
      <c r="D77" s="8" t="b">
        <f t="shared" ref="D77:D111" si="2">ISNA(MATCH(C77,$A$12:$A$104,0))</f>
        <v>0</v>
      </c>
      <c r="E77" t="str">
        <f t="shared" ref="E77:E111" si="3">IF(D77,"Book not in List1","Book in List1")</f>
        <v>Book in List1</v>
      </c>
    </row>
    <row r="78" spans="1:5" x14ac:dyDescent="0.25">
      <c r="A78" s="5" t="s">
        <v>237</v>
      </c>
      <c r="C78" s="5" t="s">
        <v>238</v>
      </c>
      <c r="D78" s="8" t="b">
        <f t="shared" si="2"/>
        <v>0</v>
      </c>
      <c r="E78" t="str">
        <f t="shared" si="3"/>
        <v>Book in List1</v>
      </c>
    </row>
    <row r="79" spans="1:5" x14ac:dyDescent="0.25">
      <c r="A79" s="5" t="s">
        <v>238</v>
      </c>
      <c r="C79" s="5" t="s">
        <v>195</v>
      </c>
      <c r="D79" s="8" t="b">
        <f t="shared" si="2"/>
        <v>0</v>
      </c>
      <c r="E79" t="str">
        <f t="shared" si="3"/>
        <v>Book in List1</v>
      </c>
    </row>
    <row r="80" spans="1:5" x14ac:dyDescent="0.25">
      <c r="A80" s="5" t="s">
        <v>239</v>
      </c>
      <c r="C80" s="5" t="s">
        <v>237</v>
      </c>
      <c r="D80" s="8" t="b">
        <f t="shared" si="2"/>
        <v>0</v>
      </c>
      <c r="E80" t="str">
        <f t="shared" si="3"/>
        <v>Book in List1</v>
      </c>
    </row>
    <row r="81" spans="1:5" x14ac:dyDescent="0.25">
      <c r="A81" s="5" t="s">
        <v>169</v>
      </c>
      <c r="C81" s="5" t="s">
        <v>170</v>
      </c>
      <c r="D81" s="8" t="b">
        <f t="shared" si="2"/>
        <v>0</v>
      </c>
      <c r="E81" t="str">
        <f t="shared" si="3"/>
        <v>Book in List1</v>
      </c>
    </row>
    <row r="82" spans="1:5" x14ac:dyDescent="0.25">
      <c r="A82" s="5" t="s">
        <v>240</v>
      </c>
      <c r="C82" s="5" t="s">
        <v>233</v>
      </c>
      <c r="D82" s="8" t="b">
        <f t="shared" si="2"/>
        <v>0</v>
      </c>
      <c r="E82" t="str">
        <f t="shared" si="3"/>
        <v>Book in List1</v>
      </c>
    </row>
    <row r="83" spans="1:5" x14ac:dyDescent="0.25">
      <c r="A83" s="5" t="s">
        <v>186</v>
      </c>
      <c r="C83" s="5" t="s">
        <v>241</v>
      </c>
      <c r="D83" s="8" t="b">
        <f t="shared" si="2"/>
        <v>0</v>
      </c>
      <c r="E83" t="str">
        <f t="shared" si="3"/>
        <v>Book in List1</v>
      </c>
    </row>
    <row r="84" spans="1:5" x14ac:dyDescent="0.25">
      <c r="A84" s="5" t="s">
        <v>182</v>
      </c>
      <c r="C84" s="5" t="s">
        <v>240</v>
      </c>
      <c r="D84" s="8" t="b">
        <f t="shared" si="2"/>
        <v>0</v>
      </c>
      <c r="E84" t="str">
        <f t="shared" si="3"/>
        <v>Book in List1</v>
      </c>
    </row>
    <row r="85" spans="1:5" x14ac:dyDescent="0.25">
      <c r="A85" s="5" t="s">
        <v>242</v>
      </c>
      <c r="C85" s="5" t="s">
        <v>217</v>
      </c>
      <c r="D85" s="8" t="b">
        <f t="shared" si="2"/>
        <v>0</v>
      </c>
      <c r="E85" t="str">
        <f t="shared" si="3"/>
        <v>Book in List1</v>
      </c>
    </row>
    <row r="86" spans="1:5" x14ac:dyDescent="0.25">
      <c r="A86" s="5" t="s">
        <v>184</v>
      </c>
      <c r="C86" s="5" t="s">
        <v>197</v>
      </c>
      <c r="D86" s="8" t="b">
        <f t="shared" si="2"/>
        <v>0</v>
      </c>
      <c r="E86" t="str">
        <f t="shared" si="3"/>
        <v>Book in List1</v>
      </c>
    </row>
    <row r="87" spans="1:5" x14ac:dyDescent="0.25">
      <c r="A87" s="5" t="s">
        <v>243</v>
      </c>
      <c r="C87" s="5" t="s">
        <v>230</v>
      </c>
      <c r="D87" s="8" t="b">
        <f t="shared" si="2"/>
        <v>0</v>
      </c>
      <c r="E87" t="str">
        <f t="shared" si="3"/>
        <v>Book in List1</v>
      </c>
    </row>
    <row r="88" spans="1:5" x14ac:dyDescent="0.25">
      <c r="A88" s="5" t="s">
        <v>224</v>
      </c>
      <c r="C88" s="5" t="s">
        <v>154</v>
      </c>
      <c r="D88" s="8" t="b">
        <f t="shared" si="2"/>
        <v>0</v>
      </c>
      <c r="E88" t="str">
        <f t="shared" si="3"/>
        <v>Book in List1</v>
      </c>
    </row>
    <row r="89" spans="1:5" x14ac:dyDescent="0.25">
      <c r="A89" s="5" t="s">
        <v>219</v>
      </c>
      <c r="C89" s="5" t="s">
        <v>183</v>
      </c>
      <c r="D89" s="8" t="b">
        <f t="shared" si="2"/>
        <v>0</v>
      </c>
      <c r="E89" t="str">
        <f t="shared" si="3"/>
        <v>Book in List1</v>
      </c>
    </row>
    <row r="90" spans="1:5" x14ac:dyDescent="0.25">
      <c r="A90" s="5" t="s">
        <v>244</v>
      </c>
      <c r="C90" s="5" t="s">
        <v>174</v>
      </c>
      <c r="D90" s="8" t="b">
        <f t="shared" si="2"/>
        <v>0</v>
      </c>
      <c r="E90" t="str">
        <f t="shared" si="3"/>
        <v>Book in List1</v>
      </c>
    </row>
    <row r="91" spans="1:5" x14ac:dyDescent="0.25">
      <c r="A91" s="5" t="s">
        <v>245</v>
      </c>
      <c r="C91" s="5" t="s">
        <v>160</v>
      </c>
      <c r="D91" s="8" t="b">
        <f t="shared" si="2"/>
        <v>0</v>
      </c>
      <c r="E91" t="str">
        <f t="shared" si="3"/>
        <v>Book in List1</v>
      </c>
    </row>
    <row r="92" spans="1:5" x14ac:dyDescent="0.25">
      <c r="A92" s="5" t="s">
        <v>231</v>
      </c>
      <c r="C92" s="5" t="s">
        <v>203</v>
      </c>
      <c r="D92" s="8" t="b">
        <f t="shared" si="2"/>
        <v>0</v>
      </c>
      <c r="E92" t="str">
        <f t="shared" si="3"/>
        <v>Book in List1</v>
      </c>
    </row>
    <row r="93" spans="1:5" x14ac:dyDescent="0.25">
      <c r="A93" s="5" t="s">
        <v>228</v>
      </c>
      <c r="C93" s="5" t="s">
        <v>246</v>
      </c>
      <c r="D93" s="8" t="b">
        <f t="shared" si="2"/>
        <v>0</v>
      </c>
      <c r="E93" t="str">
        <f t="shared" si="3"/>
        <v>Book in List1</v>
      </c>
    </row>
    <row r="94" spans="1:5" x14ac:dyDescent="0.25">
      <c r="A94" s="5" t="s">
        <v>151</v>
      </c>
      <c r="C94" s="5" t="s">
        <v>234</v>
      </c>
      <c r="D94" s="8" t="b">
        <f t="shared" si="2"/>
        <v>0</v>
      </c>
      <c r="E94" t="str">
        <f t="shared" si="3"/>
        <v>Book in List1</v>
      </c>
    </row>
    <row r="95" spans="1:5" x14ac:dyDescent="0.25">
      <c r="A95" s="5" t="s">
        <v>200</v>
      </c>
      <c r="C95" s="5" t="s">
        <v>247</v>
      </c>
      <c r="D95" s="8" t="b">
        <f t="shared" si="2"/>
        <v>0</v>
      </c>
      <c r="E95" t="str">
        <f t="shared" si="3"/>
        <v>Book in List1</v>
      </c>
    </row>
    <row r="96" spans="1:5" x14ac:dyDescent="0.25">
      <c r="A96" s="5" t="s">
        <v>198</v>
      </c>
      <c r="C96" s="5" t="s">
        <v>207</v>
      </c>
      <c r="D96" s="8" t="b">
        <f t="shared" si="2"/>
        <v>0</v>
      </c>
      <c r="E96" t="str">
        <f t="shared" si="3"/>
        <v>Book in List1</v>
      </c>
    </row>
    <row r="97" spans="1:5" x14ac:dyDescent="0.25">
      <c r="A97" s="5" t="s">
        <v>246</v>
      </c>
      <c r="C97" s="5" t="s">
        <v>205</v>
      </c>
      <c r="D97" s="8" t="b">
        <f t="shared" si="2"/>
        <v>0</v>
      </c>
      <c r="E97" t="str">
        <f t="shared" si="3"/>
        <v>Book in List1</v>
      </c>
    </row>
    <row r="98" spans="1:5" x14ac:dyDescent="0.25">
      <c r="A98" s="5" t="s">
        <v>241</v>
      </c>
      <c r="C98" s="5" t="s">
        <v>193</v>
      </c>
      <c r="D98" s="8" t="b">
        <f t="shared" si="2"/>
        <v>0</v>
      </c>
      <c r="E98" t="str">
        <f t="shared" si="3"/>
        <v>Book in List1</v>
      </c>
    </row>
    <row r="99" spans="1:5" x14ac:dyDescent="0.25">
      <c r="A99" s="5" t="s">
        <v>247</v>
      </c>
      <c r="C99" s="5" t="s">
        <v>232</v>
      </c>
      <c r="D99" s="8" t="b">
        <f t="shared" si="2"/>
        <v>0</v>
      </c>
      <c r="E99" t="str">
        <f t="shared" si="3"/>
        <v>Book in List1</v>
      </c>
    </row>
    <row r="100" spans="1:5" x14ac:dyDescent="0.25">
      <c r="A100" s="5" t="s">
        <v>196</v>
      </c>
      <c r="C100" s="5" t="s">
        <v>245</v>
      </c>
      <c r="D100" s="8" t="b">
        <f t="shared" si="2"/>
        <v>0</v>
      </c>
      <c r="E100" t="str">
        <f t="shared" si="3"/>
        <v>Book in List1</v>
      </c>
    </row>
    <row r="101" spans="1:5" x14ac:dyDescent="0.25">
      <c r="A101" s="5" t="s">
        <v>156</v>
      </c>
      <c r="C101" s="5" t="s">
        <v>227</v>
      </c>
      <c r="D101" s="8" t="b">
        <f t="shared" si="2"/>
        <v>0</v>
      </c>
      <c r="E101" t="str">
        <f t="shared" si="3"/>
        <v>Book in List1</v>
      </c>
    </row>
    <row r="102" spans="1:5" x14ac:dyDescent="0.25">
      <c r="A102" s="5" t="s">
        <v>206</v>
      </c>
      <c r="C102" s="5" t="s">
        <v>210</v>
      </c>
      <c r="D102" s="8" t="b">
        <f t="shared" si="2"/>
        <v>0</v>
      </c>
      <c r="E102" t="str">
        <f t="shared" si="3"/>
        <v>Book in List1</v>
      </c>
    </row>
    <row r="103" spans="1:5" x14ac:dyDescent="0.25">
      <c r="A103" s="5" t="s">
        <v>171</v>
      </c>
      <c r="C103" s="5" t="s">
        <v>236</v>
      </c>
      <c r="D103" s="8" t="b">
        <f t="shared" si="2"/>
        <v>0</v>
      </c>
      <c r="E103" t="str">
        <f t="shared" si="3"/>
        <v>Book in List1</v>
      </c>
    </row>
    <row r="104" spans="1:5" x14ac:dyDescent="0.25">
      <c r="A104" s="5" t="s">
        <v>215</v>
      </c>
      <c r="C104" s="5" t="s">
        <v>248</v>
      </c>
      <c r="D104" s="8" t="b">
        <f t="shared" si="2"/>
        <v>1</v>
      </c>
      <c r="E104" t="str">
        <f t="shared" si="3"/>
        <v>Book not in List1</v>
      </c>
    </row>
    <row r="105" spans="1:5" x14ac:dyDescent="0.25">
      <c r="C105" s="5" t="s">
        <v>181</v>
      </c>
      <c r="D105" s="8" t="b">
        <f t="shared" si="2"/>
        <v>0</v>
      </c>
      <c r="E105" t="str">
        <f t="shared" si="3"/>
        <v>Book in List1</v>
      </c>
    </row>
    <row r="106" spans="1:5" x14ac:dyDescent="0.25">
      <c r="C106" s="5" t="s">
        <v>179</v>
      </c>
      <c r="D106" s="8" t="b">
        <f t="shared" si="2"/>
        <v>0</v>
      </c>
      <c r="E106" t="str">
        <f t="shared" si="3"/>
        <v>Book in List1</v>
      </c>
    </row>
    <row r="107" spans="1:5" x14ac:dyDescent="0.25">
      <c r="C107" s="5" t="s">
        <v>243</v>
      </c>
      <c r="D107" s="8" t="b">
        <f t="shared" si="2"/>
        <v>0</v>
      </c>
      <c r="E107" t="str">
        <f t="shared" si="3"/>
        <v>Book in List1</v>
      </c>
    </row>
    <row r="108" spans="1:5" x14ac:dyDescent="0.25">
      <c r="C108" s="5" t="s">
        <v>244</v>
      </c>
      <c r="D108" s="8" t="b">
        <f t="shared" si="2"/>
        <v>0</v>
      </c>
      <c r="E108" t="str">
        <f t="shared" si="3"/>
        <v>Book in List1</v>
      </c>
    </row>
    <row r="109" spans="1:5" x14ac:dyDescent="0.25">
      <c r="C109" s="5" t="s">
        <v>249</v>
      </c>
      <c r="D109" s="8" t="b">
        <f t="shared" si="2"/>
        <v>1</v>
      </c>
      <c r="E109" t="str">
        <f t="shared" si="3"/>
        <v>Book not in List1</v>
      </c>
    </row>
    <row r="110" spans="1:5" x14ac:dyDescent="0.25">
      <c r="C110" s="5" t="s">
        <v>242</v>
      </c>
      <c r="D110" s="8" t="b">
        <f t="shared" si="2"/>
        <v>0</v>
      </c>
      <c r="E110" t="str">
        <f t="shared" si="3"/>
        <v>Book in List1</v>
      </c>
    </row>
    <row r="111" spans="1:5" x14ac:dyDescent="0.25">
      <c r="C111" s="5" t="s">
        <v>239</v>
      </c>
      <c r="D111" s="8" t="b">
        <f t="shared" si="2"/>
        <v>0</v>
      </c>
      <c r="E111" t="str">
        <f t="shared" si="3"/>
        <v>Book in List1</v>
      </c>
    </row>
  </sheetData>
  <conditionalFormatting sqref="D12:D111">
    <cfRule type="cellIs" dxfId="1" priority="1" operator="equal">
      <formula>TRUE</formula>
    </cfRule>
  </conditionalFormatting>
  <conditionalFormatting sqref="E12:E111">
    <cfRule type="cellIs" dxfId="0" priority="2" operator="equal">
      <formula>"Book not in List1"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31"/>
  <sheetViews>
    <sheetView showGridLines="0" zoomScale="115" zoomScaleNormal="115" workbookViewId="0">
      <selection activeCell="A45" sqref="A45"/>
    </sheetView>
  </sheetViews>
  <sheetFormatPr defaultColWidth="8.85546875" defaultRowHeight="15" x14ac:dyDescent="0.25"/>
  <cols>
    <col min="1" max="1" width="24.28515625" customWidth="1"/>
    <col min="3" max="3" width="26.42578125" customWidth="1"/>
    <col min="4" max="4" width="24.28515625" customWidth="1"/>
  </cols>
  <sheetData>
    <row r="1" spans="1:6" x14ac:dyDescent="0.25">
      <c r="A1" s="1" t="s">
        <v>261</v>
      </c>
      <c r="B1" s="2"/>
      <c r="C1" s="2"/>
      <c r="D1" s="3"/>
    </row>
    <row r="2" spans="1:6" x14ac:dyDescent="0.25">
      <c r="A2" s="45" t="s">
        <v>96</v>
      </c>
      <c r="B2" s="32"/>
      <c r="C2" s="32"/>
      <c r="D2" s="33"/>
    </row>
    <row r="3" spans="1:6" x14ac:dyDescent="0.25">
      <c r="A3" s="34" t="s">
        <v>97</v>
      </c>
      <c r="B3" s="35"/>
      <c r="C3" s="35"/>
      <c r="D3" s="36"/>
    </row>
    <row r="4" spans="1:6" x14ac:dyDescent="0.25">
      <c r="A4" s="34" t="s">
        <v>98</v>
      </c>
      <c r="B4" s="35"/>
      <c r="C4" s="35"/>
      <c r="D4" s="36"/>
    </row>
    <row r="5" spans="1:6" x14ac:dyDescent="0.25">
      <c r="A5" s="44" t="s">
        <v>99</v>
      </c>
      <c r="B5" s="37"/>
      <c r="C5" s="37"/>
      <c r="D5" s="38"/>
      <c r="F5" t="s">
        <v>100</v>
      </c>
    </row>
    <row r="6" spans="1:6" x14ac:dyDescent="0.25">
      <c r="F6" t="s">
        <v>101</v>
      </c>
    </row>
    <row r="7" spans="1:6" x14ac:dyDescent="0.25">
      <c r="A7" s="7" t="s">
        <v>102</v>
      </c>
      <c r="F7" t="s">
        <v>103</v>
      </c>
    </row>
    <row r="8" spans="1:6" x14ac:dyDescent="0.25">
      <c r="A8" s="7" t="s">
        <v>104</v>
      </c>
      <c r="F8" t="s">
        <v>105</v>
      </c>
    </row>
    <row r="10" spans="1:6" x14ac:dyDescent="0.25">
      <c r="C10" s="7" t="s">
        <v>106</v>
      </c>
      <c r="F10" s="43"/>
    </row>
    <row r="11" spans="1:6" x14ac:dyDescent="0.25">
      <c r="A11" s="46" t="s">
        <v>107</v>
      </c>
      <c r="C11" s="46" t="s">
        <v>108</v>
      </c>
      <c r="F11" s="43"/>
    </row>
    <row r="12" spans="1:6" x14ac:dyDescent="0.25">
      <c r="A12" s="4" t="s">
        <v>109</v>
      </c>
      <c r="C12" s="4" t="s">
        <v>110</v>
      </c>
      <c r="D12" s="4" t="s">
        <v>111</v>
      </c>
    </row>
    <row r="13" spans="1:6" x14ac:dyDescent="0.25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25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25">
      <c r="A15" s="5" t="s">
        <v>114</v>
      </c>
      <c r="C15" s="5" t="s">
        <v>117</v>
      </c>
      <c r="D15" s="8" t="b">
        <f t="shared" si="0"/>
        <v>1</v>
      </c>
    </row>
    <row r="16" spans="1:6" x14ac:dyDescent="0.25">
      <c r="A16" s="5" t="s">
        <v>116</v>
      </c>
      <c r="C16" s="5" t="s">
        <v>119</v>
      </c>
      <c r="D16" s="8" t="b">
        <f t="shared" si="0"/>
        <v>0</v>
      </c>
    </row>
    <row r="17" spans="1:4" x14ac:dyDescent="0.25">
      <c r="A17" s="5" t="s">
        <v>118</v>
      </c>
      <c r="C17" s="5" t="s">
        <v>120</v>
      </c>
      <c r="D17" s="8" t="b">
        <f t="shared" si="0"/>
        <v>0</v>
      </c>
    </row>
    <row r="18" spans="1:4" x14ac:dyDescent="0.25">
      <c r="A18" s="5" t="s">
        <v>115</v>
      </c>
      <c r="C18" s="5" t="s">
        <v>122</v>
      </c>
      <c r="D18" s="8" t="b">
        <f t="shared" si="0"/>
        <v>0</v>
      </c>
    </row>
    <row r="19" spans="1:4" x14ac:dyDescent="0.25">
      <c r="A19" s="5" t="s">
        <v>121</v>
      </c>
      <c r="C19" s="5" t="s">
        <v>250</v>
      </c>
      <c r="D19" s="8" t="b">
        <f t="shared" si="0"/>
        <v>0</v>
      </c>
    </row>
    <row r="20" spans="1:4" x14ac:dyDescent="0.25">
      <c r="A20" s="5" t="s">
        <v>123</v>
      </c>
      <c r="C20" s="5" t="s">
        <v>125</v>
      </c>
      <c r="D20" s="8" t="b">
        <f t="shared" si="0"/>
        <v>0</v>
      </c>
    </row>
    <row r="21" spans="1:4" x14ac:dyDescent="0.25">
      <c r="A21" s="5" t="s">
        <v>124</v>
      </c>
      <c r="C21" s="5" t="s">
        <v>114</v>
      </c>
      <c r="D21" s="8" t="b">
        <f t="shared" si="0"/>
        <v>1</v>
      </c>
    </row>
    <row r="22" spans="1:4" x14ac:dyDescent="0.25">
      <c r="A22" s="5" t="s">
        <v>126</v>
      </c>
      <c r="C22" s="5" t="s">
        <v>129</v>
      </c>
      <c r="D22" s="8" t="b">
        <f t="shared" si="0"/>
        <v>0</v>
      </c>
    </row>
    <row r="23" spans="1:4" x14ac:dyDescent="0.25">
      <c r="A23" s="5" t="s">
        <v>128</v>
      </c>
      <c r="C23" s="5" t="s">
        <v>113</v>
      </c>
      <c r="D23" s="8" t="b">
        <f t="shared" si="0"/>
        <v>1</v>
      </c>
    </row>
    <row r="24" spans="1:4" x14ac:dyDescent="0.25">
      <c r="A24" s="5" t="s">
        <v>130</v>
      </c>
      <c r="C24" s="5" t="s">
        <v>131</v>
      </c>
      <c r="D24" s="8" t="b">
        <f t="shared" si="0"/>
        <v>0</v>
      </c>
    </row>
    <row r="25" spans="1:4" x14ac:dyDescent="0.25">
      <c r="A25" s="5" t="s">
        <v>132</v>
      </c>
    </row>
    <row r="26" spans="1:4" x14ac:dyDescent="0.25">
      <c r="A26" s="5" t="s">
        <v>133</v>
      </c>
      <c r="C26" t="s">
        <v>134</v>
      </c>
    </row>
    <row r="27" spans="1:4" x14ac:dyDescent="0.25">
      <c r="A27" s="5" t="s">
        <v>135</v>
      </c>
    </row>
    <row r="28" spans="1:4" x14ac:dyDescent="0.25">
      <c r="A28" s="5" t="s">
        <v>117</v>
      </c>
    </row>
    <row r="29" spans="1:4" x14ac:dyDescent="0.25">
      <c r="A29" s="5" t="s">
        <v>136</v>
      </c>
    </row>
    <row r="30" spans="1:4" x14ac:dyDescent="0.25">
      <c r="A30" s="5" t="s">
        <v>137</v>
      </c>
    </row>
    <row r="31" spans="1:4" x14ac:dyDescent="0.25">
      <c r="A31" s="5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1"/>
  <sheetViews>
    <sheetView showGridLines="0" zoomScale="85" zoomScaleNormal="85" workbookViewId="0">
      <selection activeCell="A45" sqref="A45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7.28515625" customWidth="1"/>
    <col min="5" max="5" width="14.42578125" customWidth="1"/>
    <col min="7" max="7" width="10.85546875" customWidth="1"/>
  </cols>
  <sheetData>
    <row r="1" spans="1:8" x14ac:dyDescent="0.25">
      <c r="A1" s="1" t="s">
        <v>262</v>
      </c>
      <c r="B1" s="2"/>
      <c r="C1" s="3"/>
    </row>
    <row r="2" spans="1:8" x14ac:dyDescent="0.25">
      <c r="A2" s="45" t="s">
        <v>96</v>
      </c>
      <c r="B2" s="32"/>
      <c r="C2" s="33"/>
      <c r="G2" s="7" t="s">
        <v>139</v>
      </c>
      <c r="H2" s="7"/>
    </row>
    <row r="3" spans="1:8" x14ac:dyDescent="0.25">
      <c r="A3" s="34" t="s">
        <v>97</v>
      </c>
      <c r="B3" s="35"/>
      <c r="C3" s="36"/>
      <c r="G3" s="7" t="s">
        <v>140</v>
      </c>
      <c r="H3" s="7"/>
    </row>
    <row r="4" spans="1:8" x14ac:dyDescent="0.25">
      <c r="A4" s="34" t="s">
        <v>98</v>
      </c>
      <c r="B4" s="35"/>
      <c r="C4" s="36"/>
      <c r="G4" s="7" t="s">
        <v>141</v>
      </c>
      <c r="H4" s="7"/>
    </row>
    <row r="5" spans="1:8" x14ac:dyDescent="0.25">
      <c r="A5" s="44" t="s">
        <v>142</v>
      </c>
      <c r="B5" s="37"/>
      <c r="C5" s="38"/>
    </row>
    <row r="7" spans="1:8" x14ac:dyDescent="0.25">
      <c r="A7" s="7" t="s">
        <v>143</v>
      </c>
    </row>
    <row r="8" spans="1:8" x14ac:dyDescent="0.25">
      <c r="A8" s="7" t="s">
        <v>144</v>
      </c>
    </row>
    <row r="10" spans="1:8" x14ac:dyDescent="0.25">
      <c r="A10" s="47" t="s">
        <v>145</v>
      </c>
      <c r="C10" s="47" t="s">
        <v>146</v>
      </c>
      <c r="D10" s="47" t="s">
        <v>147</v>
      </c>
    </row>
    <row r="11" spans="1:8" x14ac:dyDescent="0.25">
      <c r="A11" s="4" t="s">
        <v>109</v>
      </c>
      <c r="C11" s="4" t="s">
        <v>110</v>
      </c>
      <c r="D11" s="4" t="s">
        <v>148</v>
      </c>
    </row>
    <row r="12" spans="1:8" x14ac:dyDescent="0.25">
      <c r="A12" s="5" t="s">
        <v>150</v>
      </c>
      <c r="C12" s="5" t="s">
        <v>151</v>
      </c>
      <c r="D12" s="8" t="b">
        <f>ISNA(MATCH(C12,$A$12:$A$104,0))</f>
        <v>0</v>
      </c>
    </row>
    <row r="13" spans="1:8" x14ac:dyDescent="0.25">
      <c r="A13" s="5" t="s">
        <v>152</v>
      </c>
      <c r="C13" s="5" t="s">
        <v>153</v>
      </c>
      <c r="D13" s="8" t="b">
        <f t="shared" ref="D13:D76" si="0">ISNA(MATCH(C13,$A$12:$A$104,0))</f>
        <v>0</v>
      </c>
    </row>
    <row r="14" spans="1:8" x14ac:dyDescent="0.25">
      <c r="A14" s="5" t="s">
        <v>154</v>
      </c>
      <c r="C14" s="5" t="s">
        <v>150</v>
      </c>
      <c r="D14" s="8" t="b">
        <f t="shared" si="0"/>
        <v>0</v>
      </c>
    </row>
    <row r="15" spans="1:8" x14ac:dyDescent="0.25">
      <c r="A15" s="5" t="s">
        <v>155</v>
      </c>
      <c r="C15" s="5" t="s">
        <v>156</v>
      </c>
      <c r="D15" s="8" t="b">
        <f t="shared" si="0"/>
        <v>0</v>
      </c>
    </row>
    <row r="16" spans="1:8" x14ac:dyDescent="0.25">
      <c r="A16" s="5" t="s">
        <v>157</v>
      </c>
      <c r="C16" s="5" t="s">
        <v>158</v>
      </c>
      <c r="D16" s="8" t="b">
        <f t="shared" si="0"/>
        <v>1</v>
      </c>
    </row>
    <row r="17" spans="1:4" x14ac:dyDescent="0.25">
      <c r="A17" s="5" t="s">
        <v>153</v>
      </c>
      <c r="C17" s="5" t="s">
        <v>159</v>
      </c>
      <c r="D17" s="8" t="b">
        <f t="shared" si="0"/>
        <v>0</v>
      </c>
    </row>
    <row r="18" spans="1:4" x14ac:dyDescent="0.25">
      <c r="A18" s="5" t="s">
        <v>160</v>
      </c>
      <c r="C18" s="5" t="s">
        <v>161</v>
      </c>
      <c r="D18" s="8" t="b">
        <f t="shared" si="0"/>
        <v>0</v>
      </c>
    </row>
    <row r="19" spans="1:4" x14ac:dyDescent="0.25">
      <c r="A19" s="5" t="s">
        <v>162</v>
      </c>
      <c r="C19" s="5" t="s">
        <v>163</v>
      </c>
      <c r="D19" s="8" t="b">
        <f t="shared" si="0"/>
        <v>0</v>
      </c>
    </row>
    <row r="20" spans="1:4" x14ac:dyDescent="0.25">
      <c r="A20" s="5" t="s">
        <v>164</v>
      </c>
      <c r="C20" s="5" t="s">
        <v>165</v>
      </c>
      <c r="D20" s="8" t="b">
        <f t="shared" si="0"/>
        <v>0</v>
      </c>
    </row>
    <row r="21" spans="1:4" x14ac:dyDescent="0.25">
      <c r="A21" s="5" t="s">
        <v>166</v>
      </c>
      <c r="C21" s="5" t="s">
        <v>167</v>
      </c>
      <c r="D21" s="8" t="b">
        <f t="shared" si="0"/>
        <v>0</v>
      </c>
    </row>
    <row r="22" spans="1:4" x14ac:dyDescent="0.25">
      <c r="A22" s="5" t="s">
        <v>168</v>
      </c>
      <c r="C22" s="5" t="s">
        <v>169</v>
      </c>
      <c r="D22" s="8" t="b">
        <f t="shared" si="0"/>
        <v>0</v>
      </c>
    </row>
    <row r="23" spans="1:4" x14ac:dyDescent="0.25">
      <c r="A23" s="5" t="s">
        <v>170</v>
      </c>
      <c r="C23" s="5" t="s">
        <v>171</v>
      </c>
      <c r="D23" s="8" t="b">
        <f t="shared" si="0"/>
        <v>0</v>
      </c>
    </row>
    <row r="24" spans="1:4" x14ac:dyDescent="0.25">
      <c r="A24" s="5" t="s">
        <v>172</v>
      </c>
      <c r="C24" s="5" t="s">
        <v>173</v>
      </c>
      <c r="D24" s="8" t="b">
        <f t="shared" si="0"/>
        <v>1</v>
      </c>
    </row>
    <row r="25" spans="1:4" x14ac:dyDescent="0.25">
      <c r="A25" s="5" t="s">
        <v>174</v>
      </c>
      <c r="C25" s="5" t="s">
        <v>175</v>
      </c>
      <c r="D25" s="8" t="b">
        <f t="shared" si="0"/>
        <v>0</v>
      </c>
    </row>
    <row r="26" spans="1:4" x14ac:dyDescent="0.25">
      <c r="A26" s="5" t="s">
        <v>176</v>
      </c>
      <c r="C26" s="5" t="s">
        <v>177</v>
      </c>
      <c r="D26" s="8" t="b">
        <f t="shared" si="0"/>
        <v>1</v>
      </c>
    </row>
    <row r="27" spans="1:4" x14ac:dyDescent="0.25">
      <c r="A27" s="5" t="s">
        <v>178</v>
      </c>
      <c r="C27" s="5" t="s">
        <v>176</v>
      </c>
      <c r="D27" s="8" t="b">
        <f t="shared" si="0"/>
        <v>0</v>
      </c>
    </row>
    <row r="28" spans="1:4" x14ac:dyDescent="0.25">
      <c r="A28" s="5" t="s">
        <v>179</v>
      </c>
      <c r="C28" s="5" t="s">
        <v>180</v>
      </c>
      <c r="D28" s="8" t="b">
        <f t="shared" si="0"/>
        <v>0</v>
      </c>
    </row>
    <row r="29" spans="1:4" x14ac:dyDescent="0.25">
      <c r="A29" s="5" t="s">
        <v>181</v>
      </c>
      <c r="C29" s="5" t="s">
        <v>182</v>
      </c>
      <c r="D29" s="8" t="b">
        <f t="shared" si="0"/>
        <v>0</v>
      </c>
    </row>
    <row r="30" spans="1:4" x14ac:dyDescent="0.25">
      <c r="A30" s="5" t="s">
        <v>183</v>
      </c>
      <c r="C30" s="5" t="s">
        <v>184</v>
      </c>
      <c r="D30" s="8" t="b">
        <f t="shared" si="0"/>
        <v>0</v>
      </c>
    </row>
    <row r="31" spans="1:4" x14ac:dyDescent="0.25">
      <c r="A31" s="5" t="s">
        <v>185</v>
      </c>
      <c r="C31" s="5" t="s">
        <v>186</v>
      </c>
      <c r="D31" s="8" t="b">
        <f t="shared" si="0"/>
        <v>0</v>
      </c>
    </row>
    <row r="32" spans="1:4" x14ac:dyDescent="0.25">
      <c r="A32" s="5" t="s">
        <v>187</v>
      </c>
      <c r="C32" s="5" t="s">
        <v>188</v>
      </c>
      <c r="D32" s="8" t="b">
        <f t="shared" si="0"/>
        <v>0</v>
      </c>
    </row>
    <row r="33" spans="1:4" x14ac:dyDescent="0.25">
      <c r="A33" s="5" t="s">
        <v>188</v>
      </c>
      <c r="C33" s="5" t="s">
        <v>164</v>
      </c>
      <c r="D33" s="8" t="b">
        <f t="shared" si="0"/>
        <v>0</v>
      </c>
    </row>
    <row r="34" spans="1:4" x14ac:dyDescent="0.25">
      <c r="A34" s="5" t="s">
        <v>161</v>
      </c>
      <c r="C34" s="5" t="s">
        <v>189</v>
      </c>
      <c r="D34" s="8" t="b">
        <f t="shared" si="0"/>
        <v>0</v>
      </c>
    </row>
    <row r="35" spans="1:4" x14ac:dyDescent="0.25">
      <c r="A35" s="5" t="s">
        <v>190</v>
      </c>
      <c r="C35" s="5" t="s">
        <v>191</v>
      </c>
      <c r="D35" s="8" t="b">
        <f t="shared" si="0"/>
        <v>0</v>
      </c>
    </row>
    <row r="36" spans="1:4" x14ac:dyDescent="0.25">
      <c r="A36" s="5" t="s">
        <v>192</v>
      </c>
      <c r="C36" s="5" t="s">
        <v>155</v>
      </c>
      <c r="D36" s="8" t="b">
        <f t="shared" si="0"/>
        <v>0</v>
      </c>
    </row>
    <row r="37" spans="1:4" x14ac:dyDescent="0.25">
      <c r="A37" s="5" t="s">
        <v>191</v>
      </c>
      <c r="C37" s="5" t="s">
        <v>162</v>
      </c>
      <c r="D37" s="8" t="b">
        <f t="shared" si="0"/>
        <v>0</v>
      </c>
    </row>
    <row r="38" spans="1:4" x14ac:dyDescent="0.25">
      <c r="A38" s="5" t="s">
        <v>193</v>
      </c>
      <c r="C38" s="5" t="s">
        <v>194</v>
      </c>
      <c r="D38" s="8" t="b">
        <f t="shared" si="0"/>
        <v>0</v>
      </c>
    </row>
    <row r="39" spans="1:4" x14ac:dyDescent="0.25">
      <c r="A39" s="5" t="s">
        <v>195</v>
      </c>
      <c r="C39" s="5" t="s">
        <v>196</v>
      </c>
      <c r="D39" s="8" t="b">
        <f t="shared" si="0"/>
        <v>0</v>
      </c>
    </row>
    <row r="40" spans="1:4" x14ac:dyDescent="0.25">
      <c r="A40" s="5" t="s">
        <v>197</v>
      </c>
      <c r="C40" s="5" t="s">
        <v>198</v>
      </c>
      <c r="D40" s="8" t="b">
        <f t="shared" si="0"/>
        <v>0</v>
      </c>
    </row>
    <row r="41" spans="1:4" x14ac:dyDescent="0.25">
      <c r="A41" s="5" t="s">
        <v>199</v>
      </c>
      <c r="C41" s="5" t="s">
        <v>200</v>
      </c>
      <c r="D41" s="8" t="b">
        <f t="shared" si="0"/>
        <v>0</v>
      </c>
    </row>
    <row r="42" spans="1:4" x14ac:dyDescent="0.25">
      <c r="A42" s="5" t="s">
        <v>201</v>
      </c>
      <c r="C42" s="5" t="s">
        <v>202</v>
      </c>
      <c r="D42" s="8" t="b">
        <f t="shared" si="0"/>
        <v>0</v>
      </c>
    </row>
    <row r="43" spans="1:4" x14ac:dyDescent="0.25">
      <c r="A43" s="5" t="s">
        <v>203</v>
      </c>
      <c r="C43" s="5" t="s">
        <v>204</v>
      </c>
      <c r="D43" s="8" t="b">
        <f t="shared" si="0"/>
        <v>0</v>
      </c>
    </row>
    <row r="44" spans="1:4" x14ac:dyDescent="0.25">
      <c r="A44" s="5" t="s">
        <v>205</v>
      </c>
      <c r="C44" s="5" t="s">
        <v>192</v>
      </c>
      <c r="D44" s="8" t="b">
        <f t="shared" si="0"/>
        <v>0</v>
      </c>
    </row>
    <row r="45" spans="1:4" x14ac:dyDescent="0.25">
      <c r="A45" s="5" t="s">
        <v>180</v>
      </c>
      <c r="C45" s="5" t="s">
        <v>206</v>
      </c>
      <c r="D45" s="8" t="b">
        <f t="shared" si="0"/>
        <v>0</v>
      </c>
    </row>
    <row r="46" spans="1:4" x14ac:dyDescent="0.25">
      <c r="A46" s="5" t="s">
        <v>207</v>
      </c>
      <c r="C46" s="5" t="s">
        <v>208</v>
      </c>
      <c r="D46" s="8" t="b">
        <f t="shared" si="0"/>
        <v>0</v>
      </c>
    </row>
    <row r="47" spans="1:4" x14ac:dyDescent="0.25">
      <c r="A47" s="5" t="s">
        <v>189</v>
      </c>
      <c r="C47" s="5" t="s">
        <v>209</v>
      </c>
      <c r="D47" s="8" t="b">
        <f t="shared" si="0"/>
        <v>0</v>
      </c>
    </row>
    <row r="48" spans="1:4" x14ac:dyDescent="0.25">
      <c r="A48" s="5" t="s">
        <v>210</v>
      </c>
      <c r="C48" s="5" t="s">
        <v>211</v>
      </c>
      <c r="D48" s="8" t="b">
        <f t="shared" si="0"/>
        <v>1</v>
      </c>
    </row>
    <row r="49" spans="1:4" x14ac:dyDescent="0.25">
      <c r="A49" s="5" t="s">
        <v>212</v>
      </c>
      <c r="C49" s="5" t="s">
        <v>213</v>
      </c>
      <c r="D49" s="8" t="b">
        <f t="shared" si="0"/>
        <v>1</v>
      </c>
    </row>
    <row r="50" spans="1:4" x14ac:dyDescent="0.25">
      <c r="A50" s="5" t="s">
        <v>214</v>
      </c>
      <c r="C50" s="5" t="s">
        <v>168</v>
      </c>
      <c r="D50" s="8" t="b">
        <f t="shared" si="0"/>
        <v>0</v>
      </c>
    </row>
    <row r="51" spans="1:4" x14ac:dyDescent="0.25">
      <c r="A51" s="5" t="s">
        <v>208</v>
      </c>
      <c r="C51" s="5" t="s">
        <v>215</v>
      </c>
      <c r="D51" s="8" t="b">
        <f t="shared" si="0"/>
        <v>0</v>
      </c>
    </row>
    <row r="52" spans="1:4" x14ac:dyDescent="0.25">
      <c r="A52" s="5" t="s">
        <v>167</v>
      </c>
      <c r="C52" s="5" t="s">
        <v>216</v>
      </c>
      <c r="D52" s="8" t="b">
        <f t="shared" si="0"/>
        <v>0</v>
      </c>
    </row>
    <row r="53" spans="1:4" x14ac:dyDescent="0.25">
      <c r="A53" s="5" t="s">
        <v>217</v>
      </c>
      <c r="C53" s="5" t="s">
        <v>218</v>
      </c>
      <c r="D53" s="8" t="b">
        <f t="shared" si="0"/>
        <v>0</v>
      </c>
    </row>
    <row r="54" spans="1:4" x14ac:dyDescent="0.25">
      <c r="A54" s="5" t="s">
        <v>204</v>
      </c>
      <c r="C54" s="5" t="s">
        <v>166</v>
      </c>
      <c r="D54" s="8" t="b">
        <f t="shared" si="0"/>
        <v>0</v>
      </c>
    </row>
    <row r="55" spans="1:4" x14ac:dyDescent="0.25">
      <c r="A55" s="5" t="s">
        <v>159</v>
      </c>
      <c r="C55" s="5" t="s">
        <v>219</v>
      </c>
      <c r="D55" s="8" t="b">
        <f t="shared" si="0"/>
        <v>0</v>
      </c>
    </row>
    <row r="56" spans="1:4" x14ac:dyDescent="0.25">
      <c r="A56" s="5" t="s">
        <v>163</v>
      </c>
      <c r="C56" s="5" t="s">
        <v>157</v>
      </c>
      <c r="D56" s="8" t="b">
        <f t="shared" si="0"/>
        <v>0</v>
      </c>
    </row>
    <row r="57" spans="1:4" x14ac:dyDescent="0.25">
      <c r="A57" s="5" t="s">
        <v>218</v>
      </c>
      <c r="C57" s="5" t="s">
        <v>220</v>
      </c>
      <c r="D57" s="8" t="b">
        <f t="shared" si="0"/>
        <v>0</v>
      </c>
    </row>
    <row r="58" spans="1:4" x14ac:dyDescent="0.25">
      <c r="A58" s="5" t="s">
        <v>194</v>
      </c>
      <c r="C58" s="5" t="s">
        <v>190</v>
      </c>
      <c r="D58" s="8" t="b">
        <f t="shared" si="0"/>
        <v>0</v>
      </c>
    </row>
    <row r="59" spans="1:4" x14ac:dyDescent="0.25">
      <c r="A59" s="5" t="s">
        <v>221</v>
      </c>
      <c r="C59" s="5" t="s">
        <v>221</v>
      </c>
      <c r="D59" s="8" t="b">
        <f t="shared" si="0"/>
        <v>0</v>
      </c>
    </row>
    <row r="60" spans="1:4" x14ac:dyDescent="0.25">
      <c r="A60" s="5" t="s">
        <v>222</v>
      </c>
      <c r="C60" s="5" t="s">
        <v>172</v>
      </c>
      <c r="D60" s="8" t="b">
        <f t="shared" si="0"/>
        <v>0</v>
      </c>
    </row>
    <row r="61" spans="1:4" x14ac:dyDescent="0.25">
      <c r="A61" s="5" t="s">
        <v>223</v>
      </c>
      <c r="C61" s="5" t="s">
        <v>214</v>
      </c>
      <c r="D61" s="8" t="b">
        <f t="shared" si="0"/>
        <v>0</v>
      </c>
    </row>
    <row r="62" spans="1:4" x14ac:dyDescent="0.25">
      <c r="A62" s="5" t="s">
        <v>175</v>
      </c>
      <c r="C62" s="5" t="s">
        <v>224</v>
      </c>
      <c r="D62" s="8" t="b">
        <f t="shared" si="0"/>
        <v>0</v>
      </c>
    </row>
    <row r="63" spans="1:4" x14ac:dyDescent="0.25">
      <c r="A63" s="5" t="s">
        <v>225</v>
      </c>
      <c r="C63" s="5" t="s">
        <v>226</v>
      </c>
      <c r="D63" s="8" t="b">
        <f t="shared" si="0"/>
        <v>0</v>
      </c>
    </row>
    <row r="64" spans="1:4" x14ac:dyDescent="0.25">
      <c r="A64" s="5" t="s">
        <v>202</v>
      </c>
      <c r="C64" s="5" t="s">
        <v>201</v>
      </c>
      <c r="D64" s="8" t="b">
        <f t="shared" si="0"/>
        <v>0</v>
      </c>
    </row>
    <row r="65" spans="1:4" x14ac:dyDescent="0.25">
      <c r="A65" s="5" t="s">
        <v>227</v>
      </c>
      <c r="C65" s="5" t="s">
        <v>228</v>
      </c>
      <c r="D65" s="8" t="b">
        <f t="shared" si="0"/>
        <v>0</v>
      </c>
    </row>
    <row r="66" spans="1:4" x14ac:dyDescent="0.25">
      <c r="A66" s="5" t="s">
        <v>229</v>
      </c>
      <c r="C66" s="5" t="s">
        <v>222</v>
      </c>
      <c r="D66" s="8" t="b">
        <f t="shared" si="0"/>
        <v>0</v>
      </c>
    </row>
    <row r="67" spans="1:4" x14ac:dyDescent="0.25">
      <c r="A67" s="5" t="s">
        <v>230</v>
      </c>
      <c r="C67" s="5" t="s">
        <v>231</v>
      </c>
      <c r="D67" s="8" t="b">
        <f t="shared" si="0"/>
        <v>0</v>
      </c>
    </row>
    <row r="68" spans="1:4" x14ac:dyDescent="0.25">
      <c r="A68" s="5" t="s">
        <v>232</v>
      </c>
      <c r="C68" s="5" t="s">
        <v>178</v>
      </c>
      <c r="D68" s="8" t="b">
        <f t="shared" si="0"/>
        <v>0</v>
      </c>
    </row>
    <row r="69" spans="1:4" x14ac:dyDescent="0.25">
      <c r="A69" s="5" t="s">
        <v>233</v>
      </c>
      <c r="C69" s="5" t="s">
        <v>185</v>
      </c>
      <c r="D69" s="8" t="b">
        <f t="shared" si="0"/>
        <v>0</v>
      </c>
    </row>
    <row r="70" spans="1:4" x14ac:dyDescent="0.25">
      <c r="A70" s="5" t="s">
        <v>234</v>
      </c>
      <c r="C70" s="5" t="s">
        <v>152</v>
      </c>
      <c r="D70" s="8" t="b">
        <f t="shared" si="0"/>
        <v>0</v>
      </c>
    </row>
    <row r="71" spans="1:4" x14ac:dyDescent="0.25">
      <c r="A71" s="5" t="s">
        <v>235</v>
      </c>
      <c r="C71" s="5" t="s">
        <v>225</v>
      </c>
      <c r="D71" s="8" t="b">
        <f t="shared" si="0"/>
        <v>0</v>
      </c>
    </row>
    <row r="72" spans="1:4" x14ac:dyDescent="0.25">
      <c r="A72" s="5" t="s">
        <v>220</v>
      </c>
      <c r="C72" s="5" t="s">
        <v>223</v>
      </c>
      <c r="D72" s="8" t="b">
        <f t="shared" si="0"/>
        <v>0</v>
      </c>
    </row>
    <row r="73" spans="1:4" x14ac:dyDescent="0.25">
      <c r="A73" s="5" t="s">
        <v>226</v>
      </c>
      <c r="C73" s="5" t="s">
        <v>199</v>
      </c>
      <c r="D73" s="8" t="b">
        <f t="shared" si="0"/>
        <v>0</v>
      </c>
    </row>
    <row r="74" spans="1:4" x14ac:dyDescent="0.25">
      <c r="A74" s="5" t="s">
        <v>165</v>
      </c>
      <c r="C74" s="5" t="s">
        <v>187</v>
      </c>
      <c r="D74" s="8" t="b">
        <f t="shared" si="0"/>
        <v>0</v>
      </c>
    </row>
    <row r="75" spans="1:4" x14ac:dyDescent="0.25">
      <c r="A75" s="5" t="s">
        <v>209</v>
      </c>
      <c r="C75" s="5" t="s">
        <v>235</v>
      </c>
      <c r="D75" s="8" t="b">
        <f t="shared" si="0"/>
        <v>0</v>
      </c>
    </row>
    <row r="76" spans="1:4" x14ac:dyDescent="0.25">
      <c r="A76" s="5" t="s">
        <v>216</v>
      </c>
      <c r="C76" s="5" t="s">
        <v>229</v>
      </c>
      <c r="D76" s="8" t="b">
        <f t="shared" si="0"/>
        <v>0</v>
      </c>
    </row>
    <row r="77" spans="1:4" x14ac:dyDescent="0.25">
      <c r="A77" s="5" t="s">
        <v>236</v>
      </c>
      <c r="C77" s="5" t="s">
        <v>212</v>
      </c>
      <c r="D77" s="8" t="b">
        <f t="shared" ref="D77:D111" si="1">ISNA(MATCH(C77,$A$12:$A$104,0))</f>
        <v>0</v>
      </c>
    </row>
    <row r="78" spans="1:4" x14ac:dyDescent="0.25">
      <c r="A78" s="5" t="s">
        <v>237</v>
      </c>
      <c r="C78" s="5" t="s">
        <v>238</v>
      </c>
      <c r="D78" s="8" t="b">
        <f t="shared" si="1"/>
        <v>0</v>
      </c>
    </row>
    <row r="79" spans="1:4" x14ac:dyDescent="0.25">
      <c r="A79" s="5" t="s">
        <v>238</v>
      </c>
      <c r="C79" s="5" t="s">
        <v>195</v>
      </c>
      <c r="D79" s="8" t="b">
        <f t="shared" si="1"/>
        <v>0</v>
      </c>
    </row>
    <row r="80" spans="1:4" x14ac:dyDescent="0.25">
      <c r="A80" s="5" t="s">
        <v>239</v>
      </c>
      <c r="C80" s="5" t="s">
        <v>237</v>
      </c>
      <c r="D80" s="8" t="b">
        <f t="shared" si="1"/>
        <v>0</v>
      </c>
    </row>
    <row r="81" spans="1:4" x14ac:dyDescent="0.25">
      <c r="A81" s="5" t="s">
        <v>169</v>
      </c>
      <c r="C81" s="5" t="s">
        <v>170</v>
      </c>
      <c r="D81" s="8" t="b">
        <f t="shared" si="1"/>
        <v>0</v>
      </c>
    </row>
    <row r="82" spans="1:4" x14ac:dyDescent="0.25">
      <c r="A82" s="5" t="s">
        <v>240</v>
      </c>
      <c r="C82" s="5" t="s">
        <v>233</v>
      </c>
      <c r="D82" s="8" t="b">
        <f t="shared" si="1"/>
        <v>0</v>
      </c>
    </row>
    <row r="83" spans="1:4" x14ac:dyDescent="0.25">
      <c r="A83" s="5" t="s">
        <v>186</v>
      </c>
      <c r="C83" s="5" t="s">
        <v>241</v>
      </c>
      <c r="D83" s="8" t="b">
        <f t="shared" si="1"/>
        <v>0</v>
      </c>
    </row>
    <row r="84" spans="1:4" x14ac:dyDescent="0.25">
      <c r="A84" s="5" t="s">
        <v>182</v>
      </c>
      <c r="C84" s="5" t="s">
        <v>240</v>
      </c>
      <c r="D84" s="8" t="b">
        <f t="shared" si="1"/>
        <v>0</v>
      </c>
    </row>
    <row r="85" spans="1:4" x14ac:dyDescent="0.25">
      <c r="A85" s="5" t="s">
        <v>242</v>
      </c>
      <c r="C85" s="5" t="s">
        <v>217</v>
      </c>
      <c r="D85" s="8" t="b">
        <f t="shared" si="1"/>
        <v>0</v>
      </c>
    </row>
    <row r="86" spans="1:4" x14ac:dyDescent="0.25">
      <c r="A86" s="5" t="s">
        <v>184</v>
      </c>
      <c r="C86" s="5" t="s">
        <v>197</v>
      </c>
      <c r="D86" s="8" t="b">
        <f t="shared" si="1"/>
        <v>0</v>
      </c>
    </row>
    <row r="87" spans="1:4" x14ac:dyDescent="0.25">
      <c r="A87" s="5" t="s">
        <v>243</v>
      </c>
      <c r="C87" s="5" t="s">
        <v>230</v>
      </c>
      <c r="D87" s="8" t="b">
        <f t="shared" si="1"/>
        <v>0</v>
      </c>
    </row>
    <row r="88" spans="1:4" x14ac:dyDescent="0.25">
      <c r="A88" s="5" t="s">
        <v>224</v>
      </c>
      <c r="C88" s="5" t="s">
        <v>154</v>
      </c>
      <c r="D88" s="8" t="b">
        <f t="shared" si="1"/>
        <v>0</v>
      </c>
    </row>
    <row r="89" spans="1:4" x14ac:dyDescent="0.25">
      <c r="A89" s="5" t="s">
        <v>219</v>
      </c>
      <c r="C89" s="5" t="s">
        <v>183</v>
      </c>
      <c r="D89" s="8" t="b">
        <f t="shared" si="1"/>
        <v>0</v>
      </c>
    </row>
    <row r="90" spans="1:4" x14ac:dyDescent="0.25">
      <c r="A90" s="5" t="s">
        <v>244</v>
      </c>
      <c r="C90" s="5" t="s">
        <v>174</v>
      </c>
      <c r="D90" s="8" t="b">
        <f t="shared" si="1"/>
        <v>0</v>
      </c>
    </row>
    <row r="91" spans="1:4" x14ac:dyDescent="0.25">
      <c r="A91" s="5" t="s">
        <v>245</v>
      </c>
      <c r="C91" s="5" t="s">
        <v>160</v>
      </c>
      <c r="D91" s="8" t="b">
        <f t="shared" si="1"/>
        <v>0</v>
      </c>
    </row>
    <row r="92" spans="1:4" x14ac:dyDescent="0.25">
      <c r="A92" s="5" t="s">
        <v>231</v>
      </c>
      <c r="C92" s="5" t="s">
        <v>203</v>
      </c>
      <c r="D92" s="8" t="b">
        <f t="shared" si="1"/>
        <v>0</v>
      </c>
    </row>
    <row r="93" spans="1:4" x14ac:dyDescent="0.25">
      <c r="A93" s="5" t="s">
        <v>228</v>
      </c>
      <c r="C93" s="5" t="s">
        <v>246</v>
      </c>
      <c r="D93" s="8" t="b">
        <f t="shared" si="1"/>
        <v>0</v>
      </c>
    </row>
    <row r="94" spans="1:4" x14ac:dyDescent="0.25">
      <c r="A94" s="5" t="s">
        <v>151</v>
      </c>
      <c r="C94" s="5" t="s">
        <v>234</v>
      </c>
      <c r="D94" s="8" t="b">
        <f t="shared" si="1"/>
        <v>0</v>
      </c>
    </row>
    <row r="95" spans="1:4" x14ac:dyDescent="0.25">
      <c r="A95" s="5" t="s">
        <v>200</v>
      </c>
      <c r="C95" s="5" t="s">
        <v>247</v>
      </c>
      <c r="D95" s="8" t="b">
        <f t="shared" si="1"/>
        <v>0</v>
      </c>
    </row>
    <row r="96" spans="1:4" x14ac:dyDescent="0.25">
      <c r="A96" s="5" t="s">
        <v>198</v>
      </c>
      <c r="C96" s="5" t="s">
        <v>207</v>
      </c>
      <c r="D96" s="8" t="b">
        <f t="shared" si="1"/>
        <v>0</v>
      </c>
    </row>
    <row r="97" spans="1:4" x14ac:dyDescent="0.25">
      <c r="A97" s="5" t="s">
        <v>246</v>
      </c>
      <c r="C97" s="5" t="s">
        <v>205</v>
      </c>
      <c r="D97" s="8" t="b">
        <f t="shared" si="1"/>
        <v>0</v>
      </c>
    </row>
    <row r="98" spans="1:4" x14ac:dyDescent="0.25">
      <c r="A98" s="5" t="s">
        <v>241</v>
      </c>
      <c r="C98" s="5" t="s">
        <v>193</v>
      </c>
      <c r="D98" s="8" t="b">
        <f t="shared" si="1"/>
        <v>0</v>
      </c>
    </row>
    <row r="99" spans="1:4" x14ac:dyDescent="0.25">
      <c r="A99" s="5" t="s">
        <v>247</v>
      </c>
      <c r="C99" s="5" t="s">
        <v>232</v>
      </c>
      <c r="D99" s="8" t="b">
        <f t="shared" si="1"/>
        <v>0</v>
      </c>
    </row>
    <row r="100" spans="1:4" x14ac:dyDescent="0.25">
      <c r="A100" s="5" t="s">
        <v>196</v>
      </c>
      <c r="C100" s="5" t="s">
        <v>245</v>
      </c>
      <c r="D100" s="8" t="b">
        <f t="shared" si="1"/>
        <v>0</v>
      </c>
    </row>
    <row r="101" spans="1:4" x14ac:dyDescent="0.25">
      <c r="A101" s="5" t="s">
        <v>156</v>
      </c>
      <c r="C101" s="5" t="s">
        <v>227</v>
      </c>
      <c r="D101" s="8" t="b">
        <f t="shared" si="1"/>
        <v>0</v>
      </c>
    </row>
    <row r="102" spans="1:4" x14ac:dyDescent="0.25">
      <c r="A102" s="5" t="s">
        <v>206</v>
      </c>
      <c r="C102" s="5" t="s">
        <v>210</v>
      </c>
      <c r="D102" s="8" t="b">
        <f t="shared" si="1"/>
        <v>0</v>
      </c>
    </row>
    <row r="103" spans="1:4" x14ac:dyDescent="0.25">
      <c r="A103" s="5" t="s">
        <v>171</v>
      </c>
      <c r="C103" s="5" t="s">
        <v>236</v>
      </c>
      <c r="D103" s="8" t="b">
        <f t="shared" si="1"/>
        <v>0</v>
      </c>
    </row>
    <row r="104" spans="1:4" x14ac:dyDescent="0.25">
      <c r="A104" s="5" t="s">
        <v>215</v>
      </c>
      <c r="C104" s="5" t="s">
        <v>248</v>
      </c>
      <c r="D104" s="8" t="b">
        <f t="shared" si="1"/>
        <v>1</v>
      </c>
    </row>
    <row r="105" spans="1:4" x14ac:dyDescent="0.25">
      <c r="C105" s="5" t="s">
        <v>181</v>
      </c>
      <c r="D105" s="8" t="b">
        <f t="shared" si="1"/>
        <v>0</v>
      </c>
    </row>
    <row r="106" spans="1:4" x14ac:dyDescent="0.25">
      <c r="C106" s="5" t="s">
        <v>179</v>
      </c>
      <c r="D106" s="8" t="b">
        <f t="shared" si="1"/>
        <v>0</v>
      </c>
    </row>
    <row r="107" spans="1:4" x14ac:dyDescent="0.25">
      <c r="C107" s="5" t="s">
        <v>243</v>
      </c>
      <c r="D107" s="8" t="b">
        <f t="shared" si="1"/>
        <v>0</v>
      </c>
    </row>
    <row r="108" spans="1:4" x14ac:dyDescent="0.25">
      <c r="C108" s="5" t="s">
        <v>244</v>
      </c>
      <c r="D108" s="8" t="b">
        <f t="shared" si="1"/>
        <v>0</v>
      </c>
    </row>
    <row r="109" spans="1:4" x14ac:dyDescent="0.25">
      <c r="C109" s="5" t="s">
        <v>249</v>
      </c>
      <c r="D109" s="8" t="b">
        <f t="shared" si="1"/>
        <v>1</v>
      </c>
    </row>
    <row r="110" spans="1:4" x14ac:dyDescent="0.25">
      <c r="C110" s="5" t="s">
        <v>242</v>
      </c>
      <c r="D110" s="8" t="b">
        <f t="shared" si="1"/>
        <v>0</v>
      </c>
    </row>
    <row r="111" spans="1:4" x14ac:dyDescent="0.25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</vt:lpstr>
      <vt:lpstr>MATCH(an)</vt:lpstr>
      <vt:lpstr>Index+Match</vt:lpstr>
      <vt:lpstr>Index+Match(An)</vt:lpstr>
      <vt:lpstr>Lookup</vt:lpstr>
      <vt:lpstr>Lookup (an)</vt:lpstr>
      <vt:lpstr>Ex18</vt:lpstr>
      <vt:lpstr>Ex18(an)</vt:lpstr>
      <vt:lpstr>Ex19</vt:lpstr>
      <vt:lpstr>Ex20</vt:lpstr>
      <vt:lpstr>Ex19(an)</vt:lpstr>
      <vt:lpstr>Ex20(an)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Dell</cp:lastModifiedBy>
  <dcterms:created xsi:type="dcterms:W3CDTF">2016-05-11T18:46:39Z</dcterms:created>
  <dcterms:modified xsi:type="dcterms:W3CDTF">2024-06-18T18:29:08Z</dcterms:modified>
</cp:coreProperties>
</file>