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tics classess\"/>
    </mc:Choice>
  </mc:AlternateContent>
  <xr:revisionPtr revIDLastSave="0" documentId="8_{35A32C84-6FF2-41D9-BD96-51ABE75D66E2}" xr6:coauthVersionLast="47" xr6:coauthVersionMax="47" xr10:uidLastSave="{00000000-0000-0000-0000-000000000000}"/>
  <bookViews>
    <workbookView xWindow="-120" yWindow="-120" windowWidth="20730" windowHeight="11040" tabRatio="719" xr2:uid="{00000000-000D-0000-FFFF-FFFF00000000}"/>
  </bookViews>
  <sheets>
    <sheet name="Date NF &amp; Calcs" sheetId="72" r:id="rId1"/>
    <sheet name="Date NF &amp; Calcs (an)" sheetId="73" state="hidden" r:id="rId2"/>
    <sheet name="Time NF &amp; Calcs" sheetId="74" r:id="rId3"/>
    <sheet name="Time NF &amp; Calcs (an)" sheetId="75" state="hidden" r:id="rId4"/>
  </sheets>
  <definedNames>
    <definedName name="AussieANSWER">#REF!</definedName>
    <definedName name="FastANSWER">#REF!</definedName>
    <definedName name="FrannyANSWER">#REF!</definedName>
    <definedName name="FreestyleANSWER">#REF!</definedName>
    <definedName name="GigiANSWER">#REF!</definedName>
    <definedName name="JonnANSWER">#REF!</definedName>
    <definedName name="TinaANSWER">#REF!</definedName>
    <definedName name="TypeANSWER">#REF!</definedName>
    <definedName name="WindANSWE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74" l="1"/>
  <c r="H46" i="74"/>
  <c r="H47" i="74"/>
  <c r="H48" i="74"/>
  <c r="H49" i="74"/>
  <c r="H50" i="74"/>
  <c r="H51" i="74"/>
  <c r="H52" i="74"/>
  <c r="H53" i="74"/>
  <c r="H44" i="74"/>
  <c r="G45" i="74"/>
  <c r="G46" i="74"/>
  <c r="G47" i="74"/>
  <c r="G48" i="74"/>
  <c r="G49" i="74"/>
  <c r="G50" i="74"/>
  <c r="G51" i="74"/>
  <c r="G52" i="74"/>
  <c r="G53" i="74"/>
  <c r="G44" i="74"/>
  <c r="F45" i="74"/>
  <c r="F46" i="74"/>
  <c r="F47" i="74"/>
  <c r="F48" i="74"/>
  <c r="F49" i="74"/>
  <c r="F50" i="74"/>
  <c r="F51" i="74"/>
  <c r="F52" i="74"/>
  <c r="F53" i="74"/>
  <c r="F44" i="74"/>
  <c r="E44" i="74"/>
  <c r="E45" i="74"/>
  <c r="E46" i="74"/>
  <c r="E47" i="74"/>
  <c r="E48" i="74"/>
  <c r="E49" i="74"/>
  <c r="E50" i="74"/>
  <c r="E51" i="74"/>
  <c r="E52" i="74"/>
  <c r="E53" i="74"/>
  <c r="B37" i="74"/>
  <c r="B35" i="74"/>
  <c r="B34" i="74"/>
  <c r="B31" i="74"/>
  <c r="B40" i="72"/>
  <c r="B34" i="72"/>
  <c r="B29" i="72"/>
  <c r="B25" i="72"/>
  <c r="B20" i="72"/>
  <c r="B21" i="72" s="1"/>
  <c r="B17" i="72"/>
  <c r="E53" i="75"/>
  <c r="F53" i="75" s="1"/>
  <c r="E52" i="75"/>
  <c r="F52" i="75" s="1"/>
  <c r="E51" i="75"/>
  <c r="F51" i="75" s="1"/>
  <c r="E50" i="75"/>
  <c r="F50" i="75" s="1"/>
  <c r="E49" i="75"/>
  <c r="F49" i="75" s="1"/>
  <c r="E48" i="75"/>
  <c r="F48" i="75" s="1"/>
  <c r="E47" i="75"/>
  <c r="F47" i="75" s="1"/>
  <c r="E46" i="75"/>
  <c r="F46" i="75" s="1"/>
  <c r="E45" i="75"/>
  <c r="F45" i="75" s="1"/>
  <c r="E44" i="75"/>
  <c r="F44" i="75" s="1"/>
  <c r="B37" i="75"/>
  <c r="B34" i="75"/>
  <c r="B35" i="75" s="1"/>
  <c r="B31" i="75"/>
  <c r="B25" i="75"/>
  <c r="B26" i="75" s="1"/>
  <c r="E16" i="75"/>
  <c r="D16" i="75"/>
  <c r="C16" i="75"/>
  <c r="E15" i="75"/>
  <c r="C15" i="75"/>
  <c r="B15" i="75"/>
  <c r="E14" i="75"/>
  <c r="C14" i="75"/>
  <c r="B14" i="75"/>
  <c r="E13" i="75"/>
  <c r="B10" i="75"/>
  <c r="B9" i="75"/>
  <c r="C26" i="74"/>
  <c r="C25" i="74"/>
  <c r="E16" i="74"/>
  <c r="D16" i="74"/>
  <c r="C16" i="74"/>
  <c r="E15" i="74"/>
  <c r="C15" i="74"/>
  <c r="B15" i="74"/>
  <c r="E14" i="74"/>
  <c r="C14" i="74"/>
  <c r="B14" i="74"/>
  <c r="E13" i="74"/>
  <c r="G61" i="73"/>
  <c r="H61" i="73" s="1"/>
  <c r="G60" i="73"/>
  <c r="H60" i="73" s="1"/>
  <c r="G59" i="73"/>
  <c r="H59" i="73" s="1"/>
  <c r="G58" i="73"/>
  <c r="H58" i="73" s="1"/>
  <c r="G57" i="73"/>
  <c r="H57" i="73" s="1"/>
  <c r="G56" i="73"/>
  <c r="H56" i="73" s="1"/>
  <c r="G55" i="73"/>
  <c r="H55" i="73" s="1"/>
  <c r="G54" i="73"/>
  <c r="H54" i="73" s="1"/>
  <c r="G53" i="73"/>
  <c r="H53" i="73" s="1"/>
  <c r="G52" i="73"/>
  <c r="H52" i="73" s="1"/>
  <c r="G51" i="73"/>
  <c r="H51" i="73" s="1"/>
  <c r="G50" i="73"/>
  <c r="H50" i="73" s="1"/>
  <c r="G49" i="73"/>
  <c r="H49" i="73" s="1"/>
  <c r="G48" i="73"/>
  <c r="H48" i="73" s="1"/>
  <c r="G47" i="73"/>
  <c r="H47" i="73" s="1"/>
  <c r="G46" i="73"/>
  <c r="H46" i="73" s="1"/>
  <c r="B40" i="73"/>
  <c r="B34" i="73"/>
  <c r="B29" i="73"/>
  <c r="B25" i="73"/>
  <c r="B20" i="73"/>
  <c r="B21" i="73" s="1"/>
  <c r="B17" i="73"/>
  <c r="G61" i="72"/>
  <c r="H61" i="72" s="1"/>
  <c r="G60" i="72"/>
  <c r="H60" i="72" s="1"/>
  <c r="G59" i="72"/>
  <c r="H59" i="72" s="1"/>
  <c r="G58" i="72"/>
  <c r="H58" i="72" s="1"/>
  <c r="G57" i="72"/>
  <c r="H57" i="72" s="1"/>
  <c r="G56" i="72"/>
  <c r="H56" i="72" s="1"/>
  <c r="G55" i="72"/>
  <c r="H55" i="72" s="1"/>
  <c r="G54" i="72"/>
  <c r="H54" i="72" s="1"/>
  <c r="G53" i="72"/>
  <c r="H53" i="72" s="1"/>
  <c r="G52" i="72"/>
  <c r="H52" i="72" s="1"/>
  <c r="G51" i="72"/>
  <c r="H51" i="72" s="1"/>
  <c r="G50" i="72"/>
  <c r="H50" i="72" s="1"/>
  <c r="G49" i="72"/>
  <c r="H49" i="72" s="1"/>
  <c r="G48" i="72"/>
  <c r="H48" i="72" s="1"/>
  <c r="G47" i="72"/>
  <c r="H47" i="72" s="1"/>
  <c r="G46" i="72"/>
  <c r="H46" i="72" s="1"/>
  <c r="D29" i="73"/>
  <c r="C25" i="75"/>
  <c r="C37" i="75"/>
  <c r="D20" i="73"/>
  <c r="D21" i="72"/>
  <c r="D17" i="72"/>
  <c r="D34" i="72"/>
  <c r="C26" i="75"/>
  <c r="D20" i="72"/>
  <c r="D25" i="72"/>
  <c r="C34" i="75"/>
  <c r="D40" i="73"/>
  <c r="C34" i="74"/>
  <c r="C31" i="74"/>
  <c r="C37" i="74"/>
  <c r="C35" i="74"/>
  <c r="D40" i="72"/>
  <c r="D21" i="73"/>
  <c r="D25" i="73"/>
  <c r="C31" i="75"/>
  <c r="D17" i="73"/>
  <c r="D34" i="73"/>
  <c r="C35" i="75"/>
  <c r="D29" i="72"/>
  <c r="H46" i="75" l="1"/>
  <c r="G46" i="75"/>
  <c r="G47" i="75"/>
  <c r="H47" i="75" s="1"/>
  <c r="G48" i="75"/>
  <c r="H48" i="75" s="1"/>
  <c r="G49" i="75"/>
  <c r="H49" i="75" s="1"/>
  <c r="H50" i="75"/>
  <c r="G50" i="75"/>
  <c r="G51" i="75"/>
  <c r="H51" i="75" s="1"/>
  <c r="G44" i="75"/>
  <c r="H44" i="75" s="1"/>
  <c r="G52" i="75"/>
  <c r="H52" i="75" s="1"/>
  <c r="H45" i="75"/>
  <c r="G45" i="75"/>
  <c r="G53" i="75"/>
  <c r="H53" i="75" s="1"/>
</calcChain>
</file>

<file path=xl/sharedStrings.xml><?xml version="1.0" encoding="utf-8"?>
<sst xmlns="http://schemas.openxmlformats.org/spreadsheetml/2006/main" count="232" uniqueCount="100">
  <si>
    <t>Date</t>
  </si>
  <si>
    <t>or</t>
  </si>
  <si>
    <t>Due Date</t>
  </si>
  <si>
    <t>Today</t>
  </si>
  <si>
    <t>Maturity Date</t>
  </si>
  <si>
    <t xml:space="preserve">Date Number Formatting: </t>
  </si>
  <si>
    <t>Under dates, there are serial numbers, which are the number of days since Dec 31, 1899.</t>
  </si>
  <si>
    <t>Date:</t>
  </si>
  <si>
    <t>Actual Number in Cell</t>
  </si>
  <si>
    <t>Why? So we can do Date Math!</t>
  </si>
  <si>
    <t>Invoice due date</t>
  </si>
  <si>
    <t>Enter dates with forward slashes (there are other ways also)</t>
  </si>
  <si>
    <t>Keyboard for today's date: Ctrl + ;</t>
  </si>
  <si>
    <t>Days past due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</si>
  <si>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= </t>
    </r>
    <r>
      <rPr>
        <b/>
        <sz val="11"/>
        <color theme="1"/>
        <rFont val="Calibri"/>
        <family val="2"/>
        <scheme val="minor"/>
      </rPr>
      <t>Later Date - Earlier Date</t>
    </r>
  </si>
  <si>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 function dynamically puts today's date in the cell and updates each new day you open the Workbook file.</t>
    </r>
  </si>
  <si>
    <t>=TODAY() is an argumentless function</t>
  </si>
  <si>
    <t>Loan issue date</t>
  </si>
  <si>
    <t>Days until loan due</t>
  </si>
  <si>
    <t>You can add numbers to dates</t>
  </si>
  <si>
    <t>Project Start Date</t>
  </si>
  <si>
    <t>Project End Date</t>
  </si>
  <si>
    <t># days for project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</si>
  <si>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where start date IS included= </t>
    </r>
    <r>
      <rPr>
        <b/>
        <sz val="11"/>
        <color theme="1"/>
        <rFont val="Calibri"/>
        <family val="2"/>
        <scheme val="minor"/>
      </rPr>
      <t>Later Date - Earlier Date + 1</t>
    </r>
  </si>
  <si>
    <t>Calculate the Due Date if the invoice contract says that the amount is due on the same day, two month's ahead.</t>
  </si>
  <si>
    <t>InvoiceDate</t>
  </si>
  <si>
    <t>Due in 2 Months</t>
  </si>
  <si>
    <t>EDATE function allows you to take a date and get the same day in a future or past month.</t>
  </si>
  <si>
    <t>=EDATE(Date,2) jumps two months ahead. =EDATE(Date,-2) jumps two months backwards.</t>
  </si>
  <si>
    <t>Calculate the Due Date if the invoice contract says that the amount is due at the end of the month.</t>
  </si>
  <si>
    <t>EOMONTH allows you to take a date get the end of the month date for the current month, a future month, or a past month.</t>
  </si>
  <si>
    <t>=EOMONTH(Date,0) gives you the end of the month</t>
  </si>
  <si>
    <t>=EOMONTH(Date,1) gives you the end of next month</t>
  </si>
  <si>
    <t>=EOMONTH(Date,-1) gives you the end of last month.</t>
  </si>
  <si>
    <t>Customer</t>
  </si>
  <si>
    <t>Amount Owed</t>
  </si>
  <si>
    <t>Invoice Due Date</t>
  </si>
  <si>
    <t>Number Days Invoice Late</t>
  </si>
  <si>
    <t>Cicely Lange</t>
  </si>
  <si>
    <t>Larhonda Goode</t>
  </si>
  <si>
    <t>Lonna Clemens</t>
  </si>
  <si>
    <t>Vanesa Herzog</t>
  </si>
  <si>
    <t>Alessandra Reis</t>
  </si>
  <si>
    <t>Ashanti Anglin</t>
  </si>
  <si>
    <t>Kamala Leyva</t>
  </si>
  <si>
    <t>Robena Briseno</t>
  </si>
  <si>
    <t>Eryn Huntington</t>
  </si>
  <si>
    <t>Clarita Bagwell</t>
  </si>
  <si>
    <t>Antwan Steel</t>
  </si>
  <si>
    <t>Alfonzo Chance</t>
  </si>
  <si>
    <t>Muoi Parrish</t>
  </si>
  <si>
    <t>Chang Teel</t>
  </si>
  <si>
    <t>Hsiu Wallis</t>
  </si>
  <si>
    <t>Rosalyn Huffman</t>
  </si>
  <si>
    <t>Time Number Format:</t>
  </si>
  <si>
    <t>Under the Time Number Format is a serial number that represents the proportion of one 24-hour day</t>
  </si>
  <si>
    <t>Time serial number = Proportion of the 24 hour day</t>
  </si>
  <si>
    <r>
      <t xml:space="preserve">Enter time as: </t>
    </r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minutes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, then a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AM or PM</t>
    </r>
    <r>
      <rPr>
        <sz val="11"/>
        <color theme="1"/>
        <rFont val="Calibri"/>
        <family val="2"/>
        <scheme val="minor"/>
      </rPr>
      <t xml:space="preserve"> (there are other methods also)</t>
    </r>
  </si>
  <si>
    <t>Enter 8:00 AM Time ==&gt;&gt;</t>
  </si>
  <si>
    <t>Enter 8:00 AM Again ==&gt;&gt;
Then Apply General NF</t>
  </si>
  <si>
    <t>Type formula =8/24</t>
  </si>
  <si>
    <t>Apply General Number Format = Ctrl + Shift + ~</t>
  </si>
  <si>
    <t>Type formula Again ==&gt;&gt;
Then Time NF ==&gt;&gt;</t>
  </si>
  <si>
    <t>Time</t>
  </si>
  <si>
    <t>Proportion of 24 hour day</t>
  </si>
  <si>
    <t>Reduced to:</t>
  </si>
  <si>
    <t>(12+3)/24</t>
  </si>
  <si>
    <t>(12+3.25)/24</t>
  </si>
  <si>
    <r>
      <t>Notice that we took a number and</t>
    </r>
    <r>
      <rPr>
        <b/>
        <sz val="11"/>
        <color theme="1"/>
        <rFont val="Calibri"/>
        <family val="2"/>
        <scheme val="minor"/>
      </rPr>
      <t xml:space="preserve"> divided by 24</t>
    </r>
    <r>
      <rPr>
        <sz val="11"/>
        <color theme="1"/>
        <rFont val="Calibri"/>
        <family val="2"/>
        <scheme val="minor"/>
      </rPr>
      <t>!!!!</t>
    </r>
  </si>
  <si>
    <r>
      <t xml:space="preserve">This means that if we want to do Time Math and get hours as a result, we must </t>
    </r>
    <r>
      <rPr>
        <b/>
        <sz val="11"/>
        <color theme="1"/>
        <rFont val="Calibri"/>
        <family val="2"/>
        <scheme val="minor"/>
      </rPr>
      <t>multiply the decimal time answer by 24</t>
    </r>
    <r>
      <rPr>
        <sz val="11"/>
        <color theme="1"/>
        <rFont val="Calibri"/>
        <family val="2"/>
        <scheme val="minor"/>
      </rPr>
      <t>!!!!</t>
    </r>
  </si>
  <si>
    <t>Wage per hour</t>
  </si>
  <si>
    <t>Time In</t>
  </si>
  <si>
    <t>Time Out</t>
  </si>
  <si>
    <t>Total Hours worked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</si>
  <si>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Hours Worked = </t>
    </r>
    <r>
      <rPr>
        <b/>
        <sz val="11"/>
        <color theme="1"/>
        <rFont val="Calibri"/>
        <family val="2"/>
        <scheme val="minor"/>
      </rPr>
      <t>(Later Time - Earlier Time)*24</t>
    </r>
  </si>
  <si>
    <t>Gross Pay</t>
  </si>
  <si>
    <t>Homework tracker:</t>
  </si>
  <si>
    <t>Start Time</t>
  </si>
  <si>
    <t>End Time</t>
  </si>
  <si>
    <t>Hours worked</t>
  </si>
  <si>
    <t>Total</t>
  </si>
  <si>
    <t>Tax Rate</t>
  </si>
  <si>
    <t>Payroll Example:</t>
  </si>
  <si>
    <t>Employee</t>
  </si>
  <si>
    <t>Wage</t>
  </si>
  <si>
    <t>Hours Worked</t>
  </si>
  <si>
    <t>Deduction</t>
  </si>
  <si>
    <t>Day's Pay</t>
  </si>
  <si>
    <t>Carroll  Stanley</t>
  </si>
  <si>
    <t>Anne  Ramos</t>
  </si>
  <si>
    <t>Blanche  Sanchez</t>
  </si>
  <si>
    <t>Karla  Fletcher</t>
  </si>
  <si>
    <t>Devin  Smith</t>
  </si>
  <si>
    <t>Edna  Hansen</t>
  </si>
  <si>
    <t>Moses  Swanson</t>
  </si>
  <si>
    <t>Sherman  Moss</t>
  </si>
  <si>
    <t>Amber  Rios</t>
  </si>
  <si>
    <t>Lindsey  Powers</t>
  </si>
  <si>
    <t>12?2/2017</t>
  </si>
  <si>
    <t>#Applied General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</si>
</sst>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?/24"/>
    <numFmt numFmtId="166" formatCode="?/?"/>
    <numFmt numFmtId="167" formatCode="hh:mm\ AM/PM"/>
    <numFmt numFmtId="168" formatCode="[$-409]h:mm\ AM/PM;@"/>
    <numFmt numFmtId="169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>
      <alignment wrapTex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/>
    <xf numFmtId="8" fontId="0" fillId="0" borderId="1" xfId="0" applyNumberFormat="1" applyBorder="1"/>
    <xf numFmtId="0" fontId="3" fillId="2" borderId="1" xfId="0" applyFont="1" applyFill="1" applyBorder="1" applyAlignment="1">
      <alignment wrapText="1"/>
    </xf>
    <xf numFmtId="14" fontId="0" fillId="3" borderId="1" xfId="0" applyNumberFormat="1" applyFill="1" applyBorder="1"/>
    <xf numFmtId="8" fontId="0" fillId="3" borderId="1" xfId="0" applyNumberFormat="1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0" borderId="0" xfId="0" applyNumberFormat="1"/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quotePrefix="1"/>
    <xf numFmtId="164" fontId="0" fillId="0" borderId="1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20" fontId="0" fillId="0" borderId="0" xfId="0" applyNumberFormat="1"/>
    <xf numFmtId="18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3" xfId="0" applyFill="1" applyBorder="1"/>
    <xf numFmtId="18" fontId="0" fillId="3" borderId="1" xfId="0" applyNumberFormat="1" applyFill="1" applyBorder="1"/>
    <xf numFmtId="167" fontId="0" fillId="0" borderId="0" xfId="0" applyNumberFormat="1"/>
    <xf numFmtId="0" fontId="3" fillId="6" borderId="1" xfId="0" applyFont="1" applyFill="1" applyBorder="1"/>
    <xf numFmtId="168" fontId="0" fillId="0" borderId="1" xfId="0" applyNumberFormat="1" applyBorder="1"/>
    <xf numFmtId="43" fontId="0" fillId="0" borderId="0" xfId="4" applyFont="1"/>
    <xf numFmtId="43" fontId="0" fillId="0" borderId="0" xfId="0" applyNumberFormat="1"/>
    <xf numFmtId="17" fontId="0" fillId="0" borderId="1" xfId="0" applyNumberFormat="1" applyBorder="1"/>
    <xf numFmtId="2" fontId="0" fillId="3" borderId="1" xfId="0" applyNumberFormat="1" applyFill="1" applyBorder="1"/>
    <xf numFmtId="0" fontId="8" fillId="0" borderId="0" xfId="0" applyFont="1"/>
    <xf numFmtId="169" fontId="0" fillId="3" borderId="1" xfId="0" applyNumberFormat="1" applyFill="1" applyBorder="1"/>
  </cellXfs>
  <cellStyles count="5">
    <cellStyle name="blue" xfId="1" xr:uid="{00000000-0005-0000-0000-000000000000}"/>
    <cellStyle name="Comma" xfId="4" builtinId="3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F05-2ADB-4946-84E0-FD9DAC94A381}">
  <sheetPr>
    <tabColor rgb="FF0000FF"/>
  </sheetPr>
  <dimension ref="A1:H61"/>
  <sheetViews>
    <sheetView showGridLines="0" tabSelected="1" zoomScale="115" zoomScaleNormal="115" workbookViewId="0">
      <selection activeCell="B4" sqref="B4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2"/>
    </row>
    <row r="5" spans="1:5" x14ac:dyDescent="0.25">
      <c r="A5" s="3" t="s">
        <v>7</v>
      </c>
      <c r="B5" s="2"/>
    </row>
    <row r="6" spans="1:5" x14ac:dyDescent="0.25">
      <c r="A6" s="3" t="s">
        <v>7</v>
      </c>
      <c r="B6" s="2"/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45444</v>
      </c>
      <c r="E15" t="s">
        <v>11</v>
      </c>
    </row>
    <row r="16" spans="1:5" x14ac:dyDescent="0.25">
      <c r="A16" s="3" t="s">
        <v>3</v>
      </c>
      <c r="B16" s="4">
        <v>45453</v>
      </c>
      <c r="E16" t="s">
        <v>12</v>
      </c>
    </row>
    <row r="17" spans="1:7" x14ac:dyDescent="0.25">
      <c r="A17" s="3" t="s">
        <v>13</v>
      </c>
      <c r="B17" s="5">
        <f>B16-B15</f>
        <v>9</v>
      </c>
      <c r="D17" t="str">
        <f ca="1">IF(_xlfn.ISFORMULA(B17),_xlfn.FORMULATEXT(B17),"")</f>
        <v>=B16-B15</v>
      </c>
      <c r="E17" t="s">
        <v>14</v>
      </c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45454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5">
        <f ca="1">B20-B19</f>
        <v>2464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45454</v>
      </c>
      <c r="H46" s="5">
        <f ca="1">G46-F46</f>
        <v>2458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45454</v>
      </c>
      <c r="H47" s="5">
        <f t="shared" ref="H47:H61" ca="1" si="1">G47-F47</f>
        <v>2536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45454</v>
      </c>
      <c r="H48" s="5">
        <f t="shared" ca="1" si="1"/>
        <v>2467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45454</v>
      </c>
      <c r="H49" s="5">
        <f t="shared" ca="1" si="1"/>
        <v>2488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45454</v>
      </c>
      <c r="H50" s="5">
        <f t="shared" ca="1" si="1"/>
        <v>2428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45454</v>
      </c>
      <c r="H51" s="5">
        <f t="shared" ca="1" si="1"/>
        <v>2533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45454</v>
      </c>
      <c r="H52" s="5">
        <f t="shared" ca="1" si="1"/>
        <v>2435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45454</v>
      </c>
      <c r="H53" s="5">
        <f t="shared" ca="1" si="1"/>
        <v>2532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45454</v>
      </c>
      <c r="H54" s="5">
        <f t="shared" ca="1" si="1"/>
        <v>2519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t="shared" ca="1" si="0"/>
        <v>45454</v>
      </c>
      <c r="H55" s="5">
        <f t="shared" ca="1" si="1"/>
        <v>2497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45454</v>
      </c>
      <c r="H56" s="5">
        <f t="shared" ca="1" si="1"/>
        <v>2442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45454</v>
      </c>
      <c r="H57" s="5">
        <f t="shared" ca="1" si="1"/>
        <v>2431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45454</v>
      </c>
      <c r="H58" s="5">
        <f t="shared" ca="1" si="1"/>
        <v>2495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45454</v>
      </c>
      <c r="H59" s="5">
        <f t="shared" ca="1" si="1"/>
        <v>2431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45454</v>
      </c>
      <c r="H60" s="5">
        <f t="shared" ca="1" si="1"/>
        <v>2432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45454</v>
      </c>
      <c r="H61" s="5">
        <f t="shared" ca="1" si="1"/>
        <v>2480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1A48-F616-C44E-B303-CE6147E8B6DE}">
  <sheetPr>
    <tabColor rgb="FFFF0000"/>
  </sheetPr>
  <dimension ref="A1:H61"/>
  <sheetViews>
    <sheetView zoomScale="115" zoomScaleNormal="115" workbookViewId="0">
      <selection activeCell="B4" sqref="B4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4">
        <v>43036</v>
      </c>
    </row>
    <row r="5" spans="1:5" x14ac:dyDescent="0.25">
      <c r="A5" s="3" t="s">
        <v>7</v>
      </c>
      <c r="B5" s="2">
        <v>43036</v>
      </c>
    </row>
    <row r="6" spans="1:5" x14ac:dyDescent="0.25">
      <c r="A6" s="3" t="s">
        <v>7</v>
      </c>
      <c r="B6" s="4">
        <v>43036</v>
      </c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42990</v>
      </c>
      <c r="E15" t="s">
        <v>11</v>
      </c>
    </row>
    <row r="16" spans="1:5" x14ac:dyDescent="0.25">
      <c r="A16" s="3" t="s">
        <v>3</v>
      </c>
      <c r="B16" s="4">
        <v>43036</v>
      </c>
      <c r="E16" t="s">
        <v>12</v>
      </c>
    </row>
    <row r="17" spans="1:7" x14ac:dyDescent="0.25">
      <c r="A17" s="3" t="s">
        <v>13</v>
      </c>
      <c r="B17" s="5">
        <f>B16-B15</f>
        <v>46</v>
      </c>
      <c r="D17" t="str">
        <f ca="1">IF(_xlfn.ISFORMULA(B17),_xlfn.FORMULATEXT(B17),"")</f>
        <v>=B16-B15</v>
      </c>
      <c r="E17" t="s">
        <v>14</v>
      </c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45454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5">
        <f ca="1">B20-B19</f>
        <v>2464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45454</v>
      </c>
      <c r="H46" s="5">
        <f ca="1">G46-F46</f>
        <v>2458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45454</v>
      </c>
      <c r="H47" s="5">
        <f t="shared" ref="H47:H61" ca="1" si="1">G47-F47</f>
        <v>2536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45454</v>
      </c>
      <c r="H48" s="5">
        <f t="shared" ca="1" si="1"/>
        <v>2467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45454</v>
      </c>
      <c r="H49" s="5">
        <f t="shared" ca="1" si="1"/>
        <v>2488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45454</v>
      </c>
      <c r="H50" s="5">
        <f t="shared" ca="1" si="1"/>
        <v>2428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45454</v>
      </c>
      <c r="H51" s="5">
        <f t="shared" ca="1" si="1"/>
        <v>2533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45454</v>
      </c>
      <c r="H52" s="5">
        <f t="shared" ca="1" si="1"/>
        <v>2435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45454</v>
      </c>
      <c r="H53" s="5">
        <f t="shared" ca="1" si="1"/>
        <v>2532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45454</v>
      </c>
      <c r="H54" s="5">
        <f t="shared" ca="1" si="1"/>
        <v>2519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t="shared" ca="1" si="0"/>
        <v>45454</v>
      </c>
      <c r="H55" s="5">
        <f t="shared" ca="1" si="1"/>
        <v>2497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45454</v>
      </c>
      <c r="H56" s="5">
        <f t="shared" ca="1" si="1"/>
        <v>2442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45454</v>
      </c>
      <c r="H57" s="5">
        <f t="shared" ca="1" si="1"/>
        <v>2431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45454</v>
      </c>
      <c r="H58" s="5">
        <f t="shared" ca="1" si="1"/>
        <v>2495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45454</v>
      </c>
      <c r="H59" s="5">
        <f t="shared" ca="1" si="1"/>
        <v>2431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45454</v>
      </c>
      <c r="H60" s="5">
        <f t="shared" ca="1" si="1"/>
        <v>2432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45454</v>
      </c>
      <c r="H61" s="5">
        <f t="shared" ca="1" si="1"/>
        <v>2480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082-9FE6-8649-A32B-B49994E1B8E4}">
  <sheetPr>
    <tabColor rgb="FF0000FF"/>
  </sheetPr>
  <dimension ref="A1:J53"/>
  <sheetViews>
    <sheetView showGridLines="0" topLeftCell="A45" zoomScale="145" zoomScaleNormal="145" workbookViewId="0">
      <selection activeCell="F44" sqref="F44"/>
    </sheetView>
  </sheetViews>
  <sheetFormatPr defaultColWidth="8.85546875" defaultRowHeight="15" x14ac:dyDescent="0.25"/>
  <cols>
    <col min="1" max="1" width="23.28515625" bestFit="1" customWidth="1"/>
    <col min="2" max="2" width="14.8554687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10" x14ac:dyDescent="0.25">
      <c r="A1" s="15" t="s">
        <v>54</v>
      </c>
      <c r="B1" s="16"/>
      <c r="C1" s="16"/>
      <c r="D1" s="16"/>
      <c r="E1" s="16"/>
      <c r="F1" s="17"/>
    </row>
    <row r="2" spans="1:10" x14ac:dyDescent="0.25">
      <c r="A2" s="23" t="s">
        <v>55</v>
      </c>
      <c r="B2" s="24"/>
      <c r="C2" s="24"/>
      <c r="D2" s="24"/>
      <c r="E2" s="24"/>
      <c r="F2" s="25"/>
    </row>
    <row r="3" spans="1:10" x14ac:dyDescent="0.25">
      <c r="A3" s="18" t="s">
        <v>56</v>
      </c>
      <c r="B3" s="19"/>
      <c r="C3" s="19"/>
      <c r="D3" s="19"/>
      <c r="E3" s="19"/>
      <c r="F3" s="20"/>
    </row>
    <row r="5" spans="1:10" x14ac:dyDescent="0.25">
      <c r="A5" t="s">
        <v>57</v>
      </c>
    </row>
    <row r="7" spans="1:10" x14ac:dyDescent="0.25">
      <c r="A7" s="8" t="s">
        <v>58</v>
      </c>
      <c r="B7" s="27">
        <v>0.33333333333333331</v>
      </c>
      <c r="D7" s="14"/>
    </row>
    <row r="8" spans="1:10" ht="30" x14ac:dyDescent="0.25">
      <c r="A8" s="8" t="s">
        <v>59</v>
      </c>
      <c r="B8" s="2">
        <v>0.33333333333333331</v>
      </c>
    </row>
    <row r="9" spans="1:10" x14ac:dyDescent="0.25">
      <c r="A9" s="8" t="s">
        <v>60</v>
      </c>
      <c r="B9" s="38">
        <v>45505</v>
      </c>
      <c r="E9" t="s">
        <v>61</v>
      </c>
      <c r="J9" s="26"/>
    </row>
    <row r="10" spans="1:10" ht="30" x14ac:dyDescent="0.25">
      <c r="A10" s="8" t="s">
        <v>62</v>
      </c>
      <c r="B10" s="2">
        <v>45505</v>
      </c>
      <c r="J10" s="26"/>
    </row>
    <row r="12" spans="1:10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10" x14ac:dyDescent="0.25">
      <c r="A13" s="27">
        <v>0</v>
      </c>
      <c r="B13" s="2">
        <v>0</v>
      </c>
      <c r="C13" s="2"/>
      <c r="D13" s="2"/>
      <c r="E13" s="2">
        <f>A13</f>
        <v>0</v>
      </c>
    </row>
    <row r="14" spans="1:10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10" x14ac:dyDescent="0.25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10" x14ac:dyDescent="0.25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19"/>
      <c r="C20" s="19"/>
      <c r="D20" s="19"/>
      <c r="E20" s="19"/>
      <c r="F20" s="19"/>
      <c r="G20" s="20"/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"/>
    </row>
    <row r="24" spans="1:7" x14ac:dyDescent="0.25">
      <c r="A24" s="8" t="s">
        <v>72</v>
      </c>
      <c r="B24" s="2"/>
    </row>
    <row r="25" spans="1:7" x14ac:dyDescent="0.25">
      <c r="A25" s="8" t="s">
        <v>73</v>
      </c>
      <c r="B25" s="32"/>
      <c r="C25" t="str">
        <f ca="1">IF(_xlfn.ISFORMULA(B25),_xlfn.FORMULATEXT(B25),"")</f>
        <v/>
      </c>
      <c r="D25" t="s">
        <v>74</v>
      </c>
    </row>
    <row r="26" spans="1:7" x14ac:dyDescent="0.25">
      <c r="A26" s="8" t="s">
        <v>75</v>
      </c>
      <c r="B26" s="10"/>
      <c r="C26" t="str">
        <f ca="1">IF(_xlfn.ISFORMULA(B26),_xlfn.FORMULATEXT(B26),"")</f>
        <v/>
      </c>
    </row>
    <row r="28" spans="1:7" x14ac:dyDescent="0.25">
      <c r="A28" t="s">
        <v>76</v>
      </c>
    </row>
    <row r="29" spans="1:7" x14ac:dyDescent="0.25">
      <c r="A29" s="8" t="s">
        <v>77</v>
      </c>
      <c r="B29" s="27">
        <v>0.35416666666666669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39">
        <f>(B30-B29)*24</f>
        <v>2.4999999999999991</v>
      </c>
      <c r="C31" t="str">
        <f ca="1">IF(_xlfn.ISFORMULA(B31),_xlfn.FORMULATEXT(B31),"")</f>
        <v>=(B30-B29)*24</v>
      </c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  <c r="E33" s="33"/>
    </row>
    <row r="34" spans="1:8" x14ac:dyDescent="0.25">
      <c r="A34" s="8" t="s">
        <v>79</v>
      </c>
      <c r="B34" s="32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32">
        <f>B31+B34</f>
        <v>3.75</v>
      </c>
      <c r="C35" t="str">
        <f t="shared" ca="1" si="0"/>
        <v>=B31+B34</v>
      </c>
    </row>
    <row r="36" spans="1:8" x14ac:dyDescent="0.25">
      <c r="B36" t="s">
        <v>1</v>
      </c>
    </row>
    <row r="37" spans="1:8" x14ac:dyDescent="0.25">
      <c r="A37" s="8" t="s">
        <v>80</v>
      </c>
      <c r="B37" s="5">
        <f>B35</f>
        <v>3.75</v>
      </c>
      <c r="C37" t="str">
        <f ca="1">IF(_xlfn.ISFORMULA(B37),_xlfn.FORMULATEXT(B37),"")</f>
        <v>=B35</v>
      </c>
      <c r="D37" s="40" t="s">
        <v>99</v>
      </c>
    </row>
    <row r="40" spans="1:8" x14ac:dyDescent="0.25">
      <c r="G40" s="34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39">
        <f>(D44-C44)*24</f>
        <v>7.5000000000000018</v>
      </c>
      <c r="F44" s="41">
        <f>E44*B44</f>
        <v>187.05000000000004</v>
      </c>
      <c r="G44" s="41">
        <f>F44*$G$41</f>
        <v>14.309325000000003</v>
      </c>
      <c r="H44" s="41">
        <f>F44-G44</f>
        <v>172.74067500000004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39">
        <f t="shared" ref="E45:E53" si="1">(D45-C45)*24</f>
        <v>5.4166666666666661</v>
      </c>
      <c r="F45" s="41">
        <f t="shared" ref="F45:F53" si="2">E45*B45</f>
        <v>98.258333333333326</v>
      </c>
      <c r="G45" s="41">
        <f t="shared" ref="G45:G53" si="3">F45*$G$41</f>
        <v>7.5167624999999996</v>
      </c>
      <c r="H45" s="41">
        <f t="shared" ref="H45:H53" si="4">F45-G45</f>
        <v>90.741570833333327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39">
        <f t="shared" si="1"/>
        <v>7.7499999999999991</v>
      </c>
      <c r="F46" s="41">
        <f t="shared" si="2"/>
        <v>139.035</v>
      </c>
      <c r="G46" s="41">
        <f t="shared" si="3"/>
        <v>10.636177499999999</v>
      </c>
      <c r="H46" s="41">
        <f t="shared" si="4"/>
        <v>128.39882249999999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39">
        <f t="shared" si="1"/>
        <v>6.1666666666666679</v>
      </c>
      <c r="F47" s="41">
        <f t="shared" si="2"/>
        <v>164.65000000000003</v>
      </c>
      <c r="G47" s="41">
        <f t="shared" si="3"/>
        <v>12.595725000000002</v>
      </c>
      <c r="H47" s="41">
        <f t="shared" si="4"/>
        <v>152.05427500000002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39">
        <f t="shared" si="1"/>
        <v>5.5000000000000018</v>
      </c>
      <c r="F48" s="41">
        <f t="shared" si="2"/>
        <v>133.65000000000003</v>
      </c>
      <c r="G48" s="41">
        <f t="shared" si="3"/>
        <v>10.224225000000002</v>
      </c>
      <c r="H48" s="41">
        <f t="shared" si="4"/>
        <v>123.42577500000003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39">
        <f t="shared" si="1"/>
        <v>8.75</v>
      </c>
      <c r="F49" s="41">
        <f t="shared" si="2"/>
        <v>199.9375</v>
      </c>
      <c r="G49" s="41">
        <f t="shared" si="3"/>
        <v>15.29521875</v>
      </c>
      <c r="H49" s="41">
        <f t="shared" si="4"/>
        <v>184.64228125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39">
        <f t="shared" si="1"/>
        <v>5.0833333333333339</v>
      </c>
      <c r="F50" s="41">
        <f t="shared" si="2"/>
        <v>137.14833333333334</v>
      </c>
      <c r="G50" s="41">
        <f t="shared" si="3"/>
        <v>10.4918475</v>
      </c>
      <c r="H50" s="41">
        <f t="shared" si="4"/>
        <v>126.65648583333333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39">
        <f t="shared" si="1"/>
        <v>5</v>
      </c>
      <c r="F51" s="41">
        <f t="shared" si="2"/>
        <v>88.550000000000011</v>
      </c>
      <c r="G51" s="41">
        <f t="shared" si="3"/>
        <v>6.7740750000000007</v>
      </c>
      <c r="H51" s="41">
        <f t="shared" si="4"/>
        <v>81.775925000000015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39">
        <f t="shared" si="1"/>
        <v>9.5000000000000018</v>
      </c>
      <c r="F52" s="41">
        <f t="shared" si="2"/>
        <v>191.14000000000004</v>
      </c>
      <c r="G52" s="41">
        <f t="shared" si="3"/>
        <v>14.622210000000003</v>
      </c>
      <c r="H52" s="41">
        <f t="shared" si="4"/>
        <v>176.51779000000005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39">
        <f t="shared" si="1"/>
        <v>7</v>
      </c>
      <c r="F53" s="41">
        <f t="shared" si="2"/>
        <v>165.83</v>
      </c>
      <c r="G53" s="41">
        <f t="shared" si="3"/>
        <v>12.685995</v>
      </c>
      <c r="H53" s="41">
        <f t="shared" si="4"/>
        <v>153.14400500000002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9DC8-A1ED-8540-8E71-658BF4F9AC1D}">
  <sheetPr>
    <tabColor rgb="FFFF0000"/>
  </sheetPr>
  <dimension ref="A1:H53"/>
  <sheetViews>
    <sheetView topLeftCell="A10" zoomScale="115" zoomScaleNormal="115" workbookViewId="0">
      <selection activeCell="B4" sqref="B4"/>
    </sheetView>
  </sheetViews>
  <sheetFormatPr defaultColWidth="8.85546875" defaultRowHeight="15" x14ac:dyDescent="0.25"/>
  <cols>
    <col min="1" max="1" width="23.28515625" bestFit="1" customWidth="1"/>
    <col min="2" max="2" width="14.8554687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6" x14ac:dyDescent="0.25">
      <c r="A1" s="15" t="s">
        <v>54</v>
      </c>
      <c r="B1" s="16"/>
      <c r="C1" s="16"/>
      <c r="D1" s="16"/>
      <c r="E1" s="16"/>
      <c r="F1" s="17"/>
    </row>
    <row r="2" spans="1:6" x14ac:dyDescent="0.25">
      <c r="A2" s="23" t="s">
        <v>55</v>
      </c>
      <c r="B2" s="24"/>
      <c r="C2" s="24"/>
      <c r="D2" s="24"/>
      <c r="E2" s="24"/>
      <c r="F2" s="25"/>
    </row>
    <row r="3" spans="1:6" x14ac:dyDescent="0.25">
      <c r="A3" s="18" t="s">
        <v>56</v>
      </c>
      <c r="B3" s="19"/>
      <c r="C3" s="19"/>
      <c r="D3" s="19"/>
      <c r="E3" s="19"/>
      <c r="F3" s="20"/>
    </row>
    <row r="5" spans="1:6" x14ac:dyDescent="0.25">
      <c r="A5" t="s">
        <v>57</v>
      </c>
    </row>
    <row r="7" spans="1:6" x14ac:dyDescent="0.25">
      <c r="A7" s="8" t="s">
        <v>58</v>
      </c>
      <c r="B7" s="27">
        <v>0.33333333333333331</v>
      </c>
      <c r="D7" s="14">
        <v>43071</v>
      </c>
    </row>
    <row r="8" spans="1:6" ht="30" x14ac:dyDescent="0.25">
      <c r="A8" s="8" t="s">
        <v>59</v>
      </c>
      <c r="B8" s="2">
        <v>0.33333333333333331</v>
      </c>
      <c r="D8" t="s">
        <v>98</v>
      </c>
    </row>
    <row r="9" spans="1:6" x14ac:dyDescent="0.25">
      <c r="A9" s="8" t="s">
        <v>60</v>
      </c>
      <c r="B9" s="2">
        <f>8/24</f>
        <v>0.33333333333333331</v>
      </c>
      <c r="E9" t="s">
        <v>61</v>
      </c>
    </row>
    <row r="10" spans="1:6" ht="30" x14ac:dyDescent="0.25">
      <c r="A10" s="8" t="s">
        <v>62</v>
      </c>
      <c r="B10" s="35">
        <f>8/24</f>
        <v>0.33333333333333331</v>
      </c>
    </row>
    <row r="12" spans="1:6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6" x14ac:dyDescent="0.25">
      <c r="A13" s="27">
        <v>0</v>
      </c>
      <c r="B13" s="2">
        <v>0</v>
      </c>
      <c r="C13" s="2"/>
      <c r="D13" s="2"/>
      <c r="E13" s="2">
        <f>A13</f>
        <v>0</v>
      </c>
    </row>
    <row r="14" spans="1:6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6" x14ac:dyDescent="0.25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6" x14ac:dyDescent="0.25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19"/>
      <c r="C20" s="19"/>
      <c r="D20" s="19"/>
      <c r="E20" s="19"/>
      <c r="F20" s="19"/>
      <c r="G20" s="20"/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7">
        <v>0.33333333333333331</v>
      </c>
    </row>
    <row r="24" spans="1:7" x14ac:dyDescent="0.25">
      <c r="A24" s="8" t="s">
        <v>72</v>
      </c>
      <c r="B24" s="27">
        <v>0.5</v>
      </c>
    </row>
    <row r="25" spans="1:7" x14ac:dyDescent="0.25">
      <c r="A25" s="8" t="s">
        <v>73</v>
      </c>
      <c r="B25" s="5">
        <f>(B24-B23)*24</f>
        <v>4</v>
      </c>
      <c r="C25" t="str">
        <f ca="1">IF(_xlfn.ISFORMULA(B25),_xlfn.FORMULATEXT(B25),"")</f>
        <v>=(B24-B23)*24</v>
      </c>
      <c r="D25" t="s">
        <v>74</v>
      </c>
    </row>
    <row r="26" spans="1:7" x14ac:dyDescent="0.25">
      <c r="A26" s="8" t="s">
        <v>75</v>
      </c>
      <c r="B26" s="10">
        <f>B25*B22</f>
        <v>85</v>
      </c>
      <c r="C26" t="str">
        <f ca="1">IF(_xlfn.ISFORMULA(B26),_xlfn.FORMULATEXT(B26),"")</f>
        <v>=B25*B22</v>
      </c>
    </row>
    <row r="28" spans="1:7" x14ac:dyDescent="0.25">
      <c r="A28" t="s">
        <v>76</v>
      </c>
    </row>
    <row r="29" spans="1:7" x14ac:dyDescent="0.25">
      <c r="A29" s="8" t="s">
        <v>77</v>
      </c>
      <c r="B29" s="27">
        <v>0.35416666666666669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5">
        <f>(B30-B29)*24</f>
        <v>2.4999999999999991</v>
      </c>
      <c r="C31" t="str">
        <f ca="1">IF(_xlfn.ISFORMULA(B31),_xlfn.FORMULATEXT(B31),"")</f>
        <v>=(B30-B29)*24</v>
      </c>
      <c r="D31" s="36"/>
      <c r="E31" s="37"/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</row>
    <row r="34" spans="1:8" x14ac:dyDescent="0.25">
      <c r="A34" s="8" t="s">
        <v>79</v>
      </c>
      <c r="B34" s="5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5">
        <f>B34+B31</f>
        <v>3.75</v>
      </c>
      <c r="C35" t="str">
        <f t="shared" ca="1" si="0"/>
        <v>=B34+B31</v>
      </c>
    </row>
    <row r="36" spans="1:8" x14ac:dyDescent="0.25">
      <c r="B36" t="s">
        <v>1</v>
      </c>
    </row>
    <row r="37" spans="1:8" x14ac:dyDescent="0.25">
      <c r="A37" s="8" t="s">
        <v>80</v>
      </c>
      <c r="B37" s="5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25">
      <c r="G40" s="34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5">
        <f>(D44-C44)*24</f>
        <v>7.5000000000000018</v>
      </c>
      <c r="F44" s="5">
        <f>ROUND(E44*B44,2)</f>
        <v>187.05</v>
      </c>
      <c r="G44" s="5">
        <f>ROUND(F44*$G$41,2)</f>
        <v>14.31</v>
      </c>
      <c r="H44" s="5">
        <f>F44-G44</f>
        <v>172.74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5">
        <f t="shared" ref="E45:E53" si="1">(D45-C45)*24</f>
        <v>5.4166666666666661</v>
      </c>
      <c r="F45" s="5">
        <f t="shared" ref="F45:F53" si="2">ROUND(E45*B45,2)</f>
        <v>98.26</v>
      </c>
      <c r="G45" s="5">
        <f t="shared" ref="G45:G52" si="3">ROUND(F45*$G$41,2)</f>
        <v>7.52</v>
      </c>
      <c r="H45" s="5">
        <f t="shared" ref="H45:H53" si="4">F45-G45</f>
        <v>90.740000000000009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5">
        <f t="shared" si="1"/>
        <v>7.7499999999999991</v>
      </c>
      <c r="F46" s="5">
        <f t="shared" si="2"/>
        <v>139.04</v>
      </c>
      <c r="G46" s="5">
        <f t="shared" si="3"/>
        <v>10.64</v>
      </c>
      <c r="H46" s="5">
        <f t="shared" si="4"/>
        <v>128.39999999999998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5">
        <f t="shared" si="1"/>
        <v>6.1666666666666679</v>
      </c>
      <c r="F47" s="5">
        <f t="shared" si="2"/>
        <v>164.65</v>
      </c>
      <c r="G47" s="5">
        <f t="shared" si="3"/>
        <v>12.6</v>
      </c>
      <c r="H47" s="5">
        <f t="shared" si="4"/>
        <v>152.05000000000001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5">
        <f t="shared" si="1"/>
        <v>5.5000000000000018</v>
      </c>
      <c r="F48" s="5">
        <f t="shared" si="2"/>
        <v>133.65</v>
      </c>
      <c r="G48" s="5">
        <f t="shared" si="3"/>
        <v>10.220000000000001</v>
      </c>
      <c r="H48" s="5">
        <f t="shared" si="4"/>
        <v>123.43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5">
        <f t="shared" si="1"/>
        <v>8.75</v>
      </c>
      <c r="F49" s="5">
        <f t="shared" si="2"/>
        <v>199.94</v>
      </c>
      <c r="G49" s="5">
        <f t="shared" si="3"/>
        <v>15.3</v>
      </c>
      <c r="H49" s="5">
        <f t="shared" si="4"/>
        <v>184.64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5">
        <f t="shared" si="1"/>
        <v>5.0833333333333339</v>
      </c>
      <c r="F50" s="5">
        <f t="shared" si="2"/>
        <v>137.15</v>
      </c>
      <c r="G50" s="5">
        <f t="shared" si="3"/>
        <v>10.49</v>
      </c>
      <c r="H50" s="5">
        <f t="shared" si="4"/>
        <v>126.66000000000001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5">
        <f t="shared" si="1"/>
        <v>5</v>
      </c>
      <c r="F51" s="5">
        <f t="shared" si="2"/>
        <v>88.55</v>
      </c>
      <c r="G51" s="5">
        <f t="shared" si="3"/>
        <v>6.77</v>
      </c>
      <c r="H51" s="5">
        <f t="shared" si="4"/>
        <v>81.78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5">
        <f t="shared" si="1"/>
        <v>9.5000000000000018</v>
      </c>
      <c r="F52" s="5">
        <f t="shared" si="2"/>
        <v>191.14</v>
      </c>
      <c r="G52" s="5">
        <f t="shared" si="3"/>
        <v>14.62</v>
      </c>
      <c r="H52" s="5">
        <f t="shared" si="4"/>
        <v>176.51999999999998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5">
        <f t="shared" si="1"/>
        <v>7</v>
      </c>
      <c r="F53" s="5">
        <f t="shared" si="2"/>
        <v>165.83</v>
      </c>
      <c r="G53" s="5">
        <f>ROUND(F53*$G$41,2)</f>
        <v>12.69</v>
      </c>
      <c r="H53" s="5">
        <f t="shared" si="4"/>
        <v>153.14000000000001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NF &amp; Calcs</vt:lpstr>
      <vt:lpstr>Date NF &amp; Calcs (an)</vt:lpstr>
      <vt:lpstr>Time NF &amp; Calcs</vt:lpstr>
      <vt:lpstr>Time NF &amp; Calcs (an)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Dell</cp:lastModifiedBy>
  <dcterms:created xsi:type="dcterms:W3CDTF">2013-11-01T15:10:53Z</dcterms:created>
  <dcterms:modified xsi:type="dcterms:W3CDTF">2024-06-11T08:19:16Z</dcterms:modified>
</cp:coreProperties>
</file>