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919" documentId="11_0B1D56BE9CDCCE836B02CE7A5FB0D4A9BBFD1C62" xr6:coauthVersionLast="47" xr6:coauthVersionMax="47" xr10:uidLastSave="{511D4448-E225-45E2-A5CF-2E43CEA42E12}"/>
  <bookViews>
    <workbookView xWindow="240" yWindow="105" windowWidth="14805" windowHeight="8010" activeTab="1" xr2:uid="{00000000-000D-0000-FFFF-FFFF00000000}"/>
  </bookViews>
  <sheets>
    <sheet name="Income and Expenses(Raw Data)" sheetId="2" r:id="rId1"/>
    <sheet name="Receivables" sheetId="4" r:id="rId2"/>
  </sheets>
  <definedNames>
    <definedName name="_xlnm._FilterDatabase" localSheetId="1" hidden="1">Receivables!$A$1:$M$218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1" i="4" l="1"/>
  <c r="L230" i="4"/>
  <c r="L228" i="4"/>
  <c r="N977" i="4"/>
  <c r="K977" i="4"/>
  <c r="J977" i="4"/>
  <c r="J967" i="4"/>
  <c r="L216" i="4"/>
  <c r="L211" i="4"/>
  <c r="L189" i="4"/>
  <c r="L184" i="4"/>
  <c r="G183" i="4"/>
  <c r="L183" i="4" s="1"/>
  <c r="L182" i="4"/>
  <c r="L179" i="4"/>
  <c r="K152" i="4"/>
  <c r="J152" i="4"/>
  <c r="K150" i="4"/>
  <c r="J150" i="4"/>
  <c r="K149" i="4"/>
  <c r="J149" i="4"/>
  <c r="L145" i="4"/>
  <c r="H145" i="4"/>
  <c r="H143" i="4"/>
  <c r="G143" i="4"/>
  <c r="L142" i="4"/>
  <c r="H140" i="4"/>
  <c r="G140" i="4"/>
  <c r="H139" i="4"/>
  <c r="H138" i="4"/>
  <c r="H133" i="4"/>
  <c r="H132" i="4"/>
  <c r="H131" i="4"/>
  <c r="H129" i="4"/>
  <c r="I125" i="4"/>
  <c r="H125" i="4"/>
  <c r="H124" i="4"/>
  <c r="H122" i="4"/>
  <c r="H89" i="4"/>
  <c r="H88" i="4"/>
  <c r="H87" i="4"/>
  <c r="K86" i="4"/>
  <c r="J86" i="4"/>
  <c r="K85" i="4"/>
  <c r="J85" i="4"/>
  <c r="J81" i="4"/>
  <c r="H81" i="4"/>
  <c r="G81" i="4"/>
  <c r="J80" i="4"/>
  <c r="H80" i="4"/>
  <c r="G80" i="4"/>
  <c r="J79" i="4"/>
  <c r="H79" i="4"/>
  <c r="G79" i="4"/>
  <c r="H78" i="4"/>
  <c r="G78" i="4"/>
  <c r="J77" i="4"/>
  <c r="H76" i="4"/>
  <c r="J75" i="4"/>
  <c r="H75" i="4"/>
  <c r="H65" i="4"/>
  <c r="G65" i="4"/>
  <c r="K64" i="4"/>
  <c r="H63" i="4"/>
  <c r="G63" i="4"/>
  <c r="H56" i="4"/>
  <c r="G56" i="4"/>
  <c r="H55" i="4"/>
  <c r="G55" i="4"/>
  <c r="H54" i="4"/>
  <c r="G54" i="4"/>
  <c r="H52" i="4"/>
  <c r="G52" i="4"/>
  <c r="H51" i="4"/>
  <c r="G51" i="4"/>
  <c r="J49" i="4"/>
  <c r="H49" i="4"/>
  <c r="K48" i="4"/>
  <c r="J48" i="4"/>
  <c r="L47" i="4"/>
  <c r="K47" i="4"/>
  <c r="K46" i="4"/>
  <c r="J46" i="4"/>
  <c r="K42" i="4"/>
  <c r="J42" i="4"/>
  <c r="J41" i="4"/>
  <c r="H41" i="4"/>
  <c r="J40" i="4"/>
  <c r="H40" i="4"/>
  <c r="J39" i="4"/>
  <c r="J37" i="4"/>
  <c r="H37" i="4"/>
  <c r="G37" i="4"/>
  <c r="J36" i="4"/>
  <c r="H36" i="4"/>
  <c r="G36" i="4"/>
  <c r="K34" i="4"/>
  <c r="J34" i="4"/>
  <c r="K33" i="4"/>
  <c r="J33" i="4"/>
  <c r="J29" i="4"/>
  <c r="J28" i="4"/>
  <c r="L25" i="4"/>
  <c r="L24" i="4"/>
  <c r="L23" i="4"/>
  <c r="L22" i="4"/>
  <c r="L21" i="4"/>
  <c r="L20" i="4"/>
  <c r="L18" i="4"/>
  <c r="L17" i="4"/>
  <c r="K16" i="4"/>
  <c r="J16" i="4"/>
  <c r="K15" i="4"/>
  <c r="J14" i="4"/>
  <c r="J13" i="4"/>
  <c r="J12" i="4"/>
  <c r="K11" i="4"/>
  <c r="K10" i="4"/>
  <c r="J10" i="4"/>
  <c r="J9" i="4"/>
  <c r="J8" i="4"/>
  <c r="J7" i="4"/>
  <c r="J6" i="4"/>
  <c r="J5" i="4"/>
  <c r="G5" i="4"/>
  <c r="J4" i="4"/>
  <c r="G4" i="4"/>
  <c r="K381" i="2"/>
  <c r="C381" i="2"/>
  <c r="K175" i="2"/>
  <c r="K163" i="2"/>
  <c r="C128" i="2"/>
  <c r="K127" i="2"/>
  <c r="K99" i="2"/>
  <c r="K79" i="2"/>
  <c r="K50" i="2"/>
  <c r="K29" i="2"/>
  <c r="K28" i="2"/>
  <c r="K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10" authorId="0" shapeId="0" xr:uid="{F1E252DC-1E11-4E22-A71F-7548B704E274}">
      <text>
        <r>
          <rPr>
            <sz val="10"/>
            <color rgb="FF000000"/>
            <rFont val="Arial"/>
            <scheme val="minor"/>
          </rPr>
          <t>@sangamesh@ksac.in This is blank. May i kindly know the reason . why the money has been spent and the mode of payment.
	-Poornima Belavatagi
@sangamesh@ksac.in ..for what expenses you paid 1100 sir..why the money has been sent and the mode of payment
	-Poornima Belavatagi</t>
        </r>
      </text>
    </comment>
    <comment ref="D247" authorId="0" shapeId="0" xr:uid="{EEA26D95-40E1-4B8D-9B16-83FB8835DB90}">
      <text>
        <r>
          <rPr>
            <sz val="10"/>
            <color rgb="FF000000"/>
            <rFont val="Arial"/>
            <scheme val="minor"/>
          </rPr>
          <t>This is Karuna not Sangamesh @pibelavatagi@gmail.com
	-KS Analytical Consulting</t>
        </r>
      </text>
    </comment>
    <comment ref="E247" authorId="0" shapeId="0" xr:uid="{47AD39A7-780B-4186-A196-D9CD86D99678}">
      <text>
        <r>
          <rPr>
            <sz val="10"/>
            <color rgb="FF000000"/>
            <rFont val="Arial"/>
            <scheme val="minor"/>
          </rPr>
          <t>@sangamesh@ksac..please mention the discription
	-Poornima Belavatagi
Done
	-KS Analytical Consulting</t>
        </r>
      </text>
    </comment>
    <comment ref="A248" authorId="0" shapeId="0" xr:uid="{159670A8-1179-45E8-8A0A-6B3454E4F3D8}">
      <text>
        <r>
          <rPr>
            <sz val="10"/>
            <color rgb="FF000000"/>
            <rFont val="Arial"/>
            <scheme val="minor"/>
          </rPr>
          <t>wrong date @poornima@ksac.in
_Assigned to poornima@ksac.in_
	-KS Analytical Consulting
_Marked as done_
	-Poornima Belavatagi
_Re-opened_
	-Poornima Belavatagi
This is wrong as well!!!!
	-KS Analytical Consulting
@kskarunaneeli@gmail.com please look into this
	-KS Analytical Consulting
I didn't receive 9K from Greycampus:( 
Please be attentive. Don't do tasks in a hurry.
	-KS Analytical Consulting</t>
        </r>
      </text>
    </comment>
    <comment ref="A249" authorId="0" shapeId="0" xr:uid="{48E48792-E6E5-4D4A-AAC2-E7244F9D7207}">
      <text>
        <r>
          <rPr>
            <sz val="10"/>
            <color rgb="FF000000"/>
            <rFont val="Arial"/>
            <scheme val="minor"/>
          </rPr>
          <t>wrong dates @poornima@ksac.in
_Assigned to poornima@ksac.in_
	-KS Analytical Consulting
Madam this is still wrong, !!!
@kskarunaneeli@gmail.com please address that is wrong
	-KS Analytical Consulting
How foolish!! Today is 23rd and you have received amount on 29th oct 2022.
	-KS Analytical Consulting</t>
        </r>
      </text>
    </comment>
    <comment ref="A250" authorId="0" shapeId="0" xr:uid="{3A3F4A7B-546E-4B69-B38E-A9E350112080}">
      <text>
        <r>
          <rPr>
            <sz val="10"/>
            <color rgb="FF000000"/>
            <rFont val="Arial"/>
            <scheme val="minor"/>
          </rPr>
          <t>Even this is wrong now 
Why you cannot pay attention?????
@kskarunaneeli@gmail.com please inform her
_Assigned to kskarunaneeli@gmail.com_
	-KS Analytical Consulting
How foolish!! Today is 23rd and you have received amount on 29th oct 2022.
	-KS Analytical Consulting</t>
        </r>
      </text>
    </comment>
    <comment ref="E271" authorId="0" shapeId="0" xr:uid="{453EFC19-6274-4950-9AB7-3DCB92E8EEA2}">
      <text>
        <r>
          <rPr>
            <sz val="10"/>
            <color rgb="FF000000"/>
            <rFont val="Arial"/>
            <scheme val="minor"/>
          </rPr>
          <t>What is this?
	-Karuna Neeli KS</t>
        </r>
      </text>
    </comment>
    <comment ref="C278" authorId="0" shapeId="0" xr:uid="{A608B974-4F8D-4553-9CE0-DA57AE7091ED}">
      <text>
        <r>
          <rPr>
            <sz val="10"/>
            <color rgb="FF000000"/>
            <rFont val="Arial"/>
            <scheme val="minor"/>
          </rPr>
          <t>may I know the reason.., for receiving $75 from Ravi
	-Poornima Belavatagi</t>
        </r>
      </text>
    </comment>
    <comment ref="E292" authorId="0" shapeId="0" xr:uid="{DD79C1C6-1D93-46A2-9807-CD2D841EDFB4}">
      <text>
        <r>
          <rPr>
            <sz val="10"/>
            <color rgb="FF000000"/>
            <rFont val="Arial"/>
            <scheme val="minor"/>
          </rPr>
          <t>Please mention the amount in Indian rupee...as well as Eugene Kozlovski's amount also.
	-Poornima Belavatagi
@sangamesh@ksac.in
	-Poornima Belavatagi</t>
        </r>
      </text>
    </comment>
    <comment ref="I294" authorId="0" shapeId="0" xr:uid="{C6E1938B-CC43-4563-8AF1-A0700916A4F9}">
      <text>
        <r>
          <rPr>
            <sz val="10"/>
            <color rgb="FF000000"/>
            <rFont val="Arial"/>
            <scheme val="minor"/>
          </rPr>
          <t>Where is the invoice number? @karuna@ksac.in and @poornima@ksac.in
	-KS Analytical Consulting
@poornima@ksac.in can u answer? why no invoice?
	-Karuna Neeli KS</t>
        </r>
      </text>
    </comment>
    <comment ref="I346" authorId="0" shapeId="0" xr:uid="{8C7DD32A-B1CA-4F51-A807-198F24AE0F36}">
      <text>
        <r>
          <rPr>
            <sz val="10"/>
            <color rgb="FF000000"/>
            <rFont val="Arial"/>
            <scheme val="minor"/>
          </rPr>
          <t>how come it is a bank payment @karuna@ksac.in @belavatagip@gmail.com
	-KS Analytical Consulting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" authorId="0" shapeId="0" xr:uid="{D07DAB3A-A1C5-473A-89D1-C81C185D87E7}">
      <text>
        <r>
          <rPr>
            <sz val="10"/>
            <color rgb="FF000000"/>
            <rFont val="Arial"/>
            <scheme val="minor"/>
          </rPr>
          <t>2000 per hour
	-KS Analytical Consulting</t>
        </r>
      </text>
    </comment>
    <comment ref="C50" authorId="0" shapeId="0" xr:uid="{01FC5FCA-C827-43BA-9467-2C1DAF31FDB4}">
      <text>
        <r>
          <rPr>
            <sz val="10"/>
            <color rgb="FF000000"/>
            <rFont val="Arial"/>
            <scheme val="minor"/>
          </rPr>
          <t>@pibelavatagi@gmail.com please ask me to update. if i dont update this by EOD @poornima@ksac.in
	-KS Analytical Consulting
ok
	-Poornima Belavatagi</t>
        </r>
      </text>
    </comment>
    <comment ref="J51" authorId="0" shapeId="0" xr:uid="{CABA6363-4D2F-4A34-924E-7F26D4D9466F}">
      <text>
        <r>
          <rPr>
            <sz val="10"/>
            <color rgb="FF000000"/>
            <rFont val="Arial"/>
            <scheme val="minor"/>
          </rPr>
          <t>@poornima@ksac.in
	-Karuna Neeli KS</t>
        </r>
      </text>
    </comment>
    <comment ref="D55" authorId="0" shapeId="0" xr:uid="{4EF51184-95AA-4C32-9167-532CC77AEE1C}">
      <text>
        <r>
          <rPr>
            <sz val="10"/>
            <color rgb="FF000000"/>
            <rFont val="Arial"/>
            <scheme val="minor"/>
          </rPr>
          <t>wrong entry @karuna@ksac.in @poornima@ksac.in
	-KS Analytical Consulting</t>
        </r>
      </text>
    </comment>
    <comment ref="D61" authorId="0" shapeId="0" xr:uid="{88C9088F-EF67-4EA3-B276-84D004D32729}">
      <text>
        <r>
          <rPr>
            <sz val="10"/>
            <color rgb="FF000000"/>
            <rFont val="Arial"/>
            <scheme val="minor"/>
          </rPr>
          <t>This amount is not realized!!!
	-KS Analytical Consulting</t>
        </r>
      </text>
    </comment>
    <comment ref="G61" authorId="0" shapeId="0" xr:uid="{C10A3A26-D35F-4CB8-AC42-4B560D0EB30E}">
      <text>
        <r>
          <rPr>
            <sz val="10"/>
            <color rgb="FF000000"/>
            <rFont val="Arial"/>
            <scheme val="minor"/>
          </rPr>
          <t>@sangamesh@ksac.in 
please mention USD amount &amp; commission
_Assigned to sangamesh_
	-Poornima Belavatagi</t>
        </r>
      </text>
    </comment>
    <comment ref="J61" authorId="0" shapeId="0" xr:uid="{5876B472-8F4D-4B0C-A64E-5D6C46BA7B32}">
      <text>
        <r>
          <rPr>
            <sz val="10"/>
            <color rgb="FF000000"/>
            <rFont val="Arial"/>
            <scheme val="minor"/>
          </rPr>
          <t>@sangamesh@ksac.in 
Please mention amount in Indian rupee.
	-Poornima Belavatagi
i have not received the amount. client will pay on 18th Nov 2022 @poornima@ksac.in
	-KS Analytical Consulting</t>
        </r>
      </text>
    </comment>
  </commentList>
</comments>
</file>

<file path=xl/sharedStrings.xml><?xml version="1.0" encoding="utf-8"?>
<sst xmlns="http://schemas.openxmlformats.org/spreadsheetml/2006/main" count="4634" uniqueCount="1513">
  <si>
    <t>Date</t>
  </si>
  <si>
    <t>Withdrawals</t>
  </si>
  <si>
    <t>Deposits</t>
  </si>
  <si>
    <t>Payee</t>
  </si>
  <si>
    <t>Description</t>
  </si>
  <si>
    <t>paypal order number</t>
  </si>
  <si>
    <t xml:space="preserve"> order number</t>
  </si>
  <si>
    <t>Payment Mode</t>
  </si>
  <si>
    <t>Reference/Invoice No.</t>
  </si>
  <si>
    <t xml:space="preserve">Deal Amount </t>
  </si>
  <si>
    <t>Platform comission</t>
  </si>
  <si>
    <t xml:space="preserve">paypal transfer comission </t>
  </si>
  <si>
    <t>06.01.2022</t>
  </si>
  <si>
    <t>Expenses</t>
  </si>
  <si>
    <t>Deposit</t>
  </si>
  <si>
    <t>MAD000038620788          MAD000038620788          TRANSFER FROM 4597946162095 /</t>
  </si>
  <si>
    <t>MAF000038633006          MAF000038633006          TRANSFER FROM 4897996162099 /</t>
  </si>
  <si>
    <t>MAF000038633447          MAF000038633447          TRANSFER FROM 4898000162094 /</t>
  </si>
  <si>
    <t>14.02.2022</t>
  </si>
  <si>
    <t>Customer  360</t>
  </si>
  <si>
    <t>Service 2.1</t>
  </si>
  <si>
    <t>TRANSFER FROM 3199961044301 /</t>
  </si>
  <si>
    <t>21.02.2022</t>
  </si>
  <si>
    <t>TRANSFER FROM 3199960044301 /</t>
  </si>
  <si>
    <t xml:space="preserve">Customer </t>
  </si>
  <si>
    <t>Service 3.2</t>
  </si>
  <si>
    <t>TRANSFER FROM 4693032162093 /</t>
  </si>
  <si>
    <t>28.02.2022</t>
  </si>
  <si>
    <t>Customer  4</t>
  </si>
  <si>
    <t>Service 2.3</t>
  </si>
  <si>
    <t>TRANSFER FROM 3199423044304 /</t>
  </si>
  <si>
    <t>02.03.2022</t>
  </si>
  <si>
    <t>Employee 1</t>
  </si>
  <si>
    <t>Stipend</t>
  </si>
  <si>
    <t>TRANSFER TO 4694036162091 /</t>
  </si>
  <si>
    <t>03.03.2022</t>
  </si>
  <si>
    <t>Customer  5</t>
  </si>
  <si>
    <t>5UK54177K7583672U</t>
  </si>
  <si>
    <t>TRANSFER FROM 3199410044308 /</t>
  </si>
  <si>
    <t>06.03.2022</t>
  </si>
  <si>
    <t>Customer  2</t>
  </si>
  <si>
    <t>TRANSFER FROM 5099296162093 /</t>
  </si>
  <si>
    <t>07.03.2022</t>
  </si>
  <si>
    <t>4GH339969M093361P</t>
  </si>
  <si>
    <t>TRANSFER FROM 3199417044302 /</t>
  </si>
  <si>
    <t>96D58271UU7297134</t>
  </si>
  <si>
    <t>TRANSFER FROM 3199420044306 /</t>
  </si>
  <si>
    <t>12.03.2022</t>
  </si>
  <si>
    <t>Bank</t>
  </si>
  <si>
    <t>Bank Charges</t>
  </si>
  <si>
    <t>/</t>
  </si>
  <si>
    <t>14.03.2022</t>
  </si>
  <si>
    <t>Customer  6</t>
  </si>
  <si>
    <t>0A454759J4364820N</t>
  </si>
  <si>
    <t>TRANSFER FROM 3199681044308 /</t>
  </si>
  <si>
    <t>15.03.2022</t>
  </si>
  <si>
    <t>89A5295705114350E</t>
  </si>
  <si>
    <t>TRANSFER FROM 3199676044305 /</t>
  </si>
  <si>
    <t>16.03.2022</t>
  </si>
  <si>
    <t>19C49288XT774961J</t>
  </si>
  <si>
    <t>TRANSFER FROM 3199955044308 /</t>
  </si>
  <si>
    <t>17.03.2022</t>
  </si>
  <si>
    <t>8BJ4032252678684V</t>
  </si>
  <si>
    <t>19.03.2022</t>
  </si>
  <si>
    <t>TRANSFER FROM 4693637162097 /</t>
  </si>
  <si>
    <t>20.03.2022</t>
  </si>
  <si>
    <t>Employee 2</t>
  </si>
  <si>
    <t>Salary</t>
  </si>
  <si>
    <t>TRANSFER TO 5098079162098 /</t>
  </si>
  <si>
    <t>23.03.2022</t>
  </si>
  <si>
    <t>TRANSFER FROM 4693233162095 /</t>
  </si>
  <si>
    <t>24.03.2022</t>
  </si>
  <si>
    <t>Employee 6</t>
  </si>
  <si>
    <t>TRANSFER TO 4694111162097 /</t>
  </si>
  <si>
    <t>25.03.2022</t>
  </si>
  <si>
    <t>TRANSFER TO 5097875162091 /</t>
  </si>
  <si>
    <t>Customer  7</t>
  </si>
  <si>
    <t>3LE72859K0025545J</t>
  </si>
  <si>
    <t>FO31705170E07</t>
  </si>
  <si>
    <t>TRANSFER FROM 3199416044303 /</t>
  </si>
  <si>
    <t>28.03.2022</t>
  </si>
  <si>
    <t>Employee</t>
  </si>
  <si>
    <t>Office Expenses</t>
  </si>
  <si>
    <t>TRANSFER TO 5097546162096 /</t>
  </si>
  <si>
    <t>TRANSFER FROM 5098874162094 /</t>
  </si>
  <si>
    <t>29.03.2022</t>
  </si>
  <si>
    <t>Service</t>
  </si>
  <si>
    <t>33D18934R33261315</t>
  </si>
  <si>
    <t>FO72062FB6AC7</t>
  </si>
  <si>
    <t>TRANSFER FROM 3199411044308 /</t>
  </si>
  <si>
    <t>30.03.2022</t>
  </si>
  <si>
    <t>5HM87618NA452681F</t>
  </si>
  <si>
    <t>FO1DE00A4F45</t>
  </si>
  <si>
    <t>TRANSFER FROM 3199422044305 /</t>
  </si>
  <si>
    <t>31.03.2022</t>
  </si>
  <si>
    <t>2JR324306V716683R</t>
  </si>
  <si>
    <t>FO82540C62708</t>
  </si>
  <si>
    <t>TRANSFER FROM 3199418044301 /</t>
  </si>
  <si>
    <t>Customer  8</t>
  </si>
  <si>
    <t>TRANSFER FROM 4693414162091 /</t>
  </si>
  <si>
    <t>Customer  9</t>
  </si>
  <si>
    <t>Service 1</t>
  </si>
  <si>
    <t>TRANSFER FROM 5099089162099 /</t>
  </si>
  <si>
    <t>TRANSFER FROM 5098613162094 /</t>
  </si>
  <si>
    <t>01.04.2022</t>
  </si>
  <si>
    <t/>
  </si>
  <si>
    <t>Customer</t>
  </si>
  <si>
    <t>INV-000047</t>
  </si>
  <si>
    <t>03.04.2022</t>
  </si>
  <si>
    <t>TRANSFER TO 5098128162095 /</t>
  </si>
  <si>
    <t>04.04.2022</t>
  </si>
  <si>
    <t>TRANSFER TO 4693754162092 /</t>
  </si>
  <si>
    <t>05.04.2022</t>
  </si>
  <si>
    <t>INV-000048</t>
  </si>
  <si>
    <t>06.04.2022</t>
  </si>
  <si>
    <t>Customer  1</t>
  </si>
  <si>
    <t>INV-000049</t>
  </si>
  <si>
    <t>07.04.2022</t>
  </si>
  <si>
    <t>Customer  10</t>
  </si>
  <si>
    <t>6WD83575D36984941</t>
  </si>
  <si>
    <t>INV-000072</t>
  </si>
  <si>
    <t>TRANSFER FROM 4693526162093 /</t>
  </si>
  <si>
    <t>08.04.2022</t>
  </si>
  <si>
    <t>TRANSFER TO 4694255162091 /</t>
  </si>
  <si>
    <t>Customer  11</t>
  </si>
  <si>
    <t>46173504DX969731D</t>
  </si>
  <si>
    <t>TRANSFER FROM 3199680044308 /</t>
  </si>
  <si>
    <t>TRANSFER TO 4694193162090 /</t>
  </si>
  <si>
    <t>10.04.2022</t>
  </si>
  <si>
    <t>TRANSFER TO 5098063162096 /</t>
  </si>
  <si>
    <t>Person</t>
  </si>
  <si>
    <t>TRANSFER TO 4694478162098 /</t>
  </si>
  <si>
    <t>TRANSFER TO 5097581162094 /</t>
  </si>
  <si>
    <t>12.04.2022</t>
  </si>
  <si>
    <t>TRANSFER TO 5099441162090 /</t>
  </si>
  <si>
    <t>Payment Failure</t>
  </si>
  <si>
    <t>Refund</t>
  </si>
  <si>
    <t>TRANSFER FROM 5099441162090 /</t>
  </si>
  <si>
    <t>4HY00871CH5941637</t>
  </si>
  <si>
    <t>TRANSFER FROM 3199675044306 /</t>
  </si>
  <si>
    <t>14.04.2022</t>
  </si>
  <si>
    <t>TRANSFER TO 4692552162098 /</t>
  </si>
  <si>
    <t>18.04.2022</t>
  </si>
  <si>
    <t>32U263484R830935S</t>
  </si>
  <si>
    <t xml:space="preserve">FO294E426042 and FO82540C62708
</t>
  </si>
  <si>
    <t>9L071313RN9261115</t>
  </si>
  <si>
    <t>TRANSFER FROM 3199682044307 /</t>
  </si>
  <si>
    <t>19.04.2022</t>
  </si>
  <si>
    <t>Customer  12</t>
  </si>
  <si>
    <t>Income</t>
  </si>
  <si>
    <t>TRANSFER FROM 3199421044306 /</t>
  </si>
  <si>
    <t>TRANSFER FROM 5098920162093 /</t>
  </si>
  <si>
    <t>TRANSFER FROM 5098903162094 /</t>
  </si>
  <si>
    <t>TRANSFER TO 4692480162098 /</t>
  </si>
  <si>
    <t>TRANSFER FROM 5098910162095 /</t>
  </si>
  <si>
    <t>20.04.2022</t>
  </si>
  <si>
    <t>TRANSFER FROM 5099002162090 /</t>
  </si>
  <si>
    <t>21.04.2022</t>
  </si>
  <si>
    <t>TRANSFER TO 5097822162093 /</t>
  </si>
  <si>
    <t>22.04.2022</t>
  </si>
  <si>
    <t>4AC975235M386154P</t>
  </si>
  <si>
    <t>24.04.2022</t>
  </si>
  <si>
    <t>INV-000050</t>
  </si>
  <si>
    <t>25.04.2022</t>
  </si>
  <si>
    <t>INV-000054</t>
  </si>
  <si>
    <t>TRANSFER FROM 4693036162099 /</t>
  </si>
  <si>
    <t>26.04.2022</t>
  </si>
  <si>
    <t>INV-000055</t>
  </si>
  <si>
    <t>Customer  13</t>
  </si>
  <si>
    <t>TRANSFER FROM 3199964044308 /</t>
  </si>
  <si>
    <t>29.04.2022</t>
  </si>
  <si>
    <t>Customer  14</t>
  </si>
  <si>
    <t>8L447917US857983W</t>
  </si>
  <si>
    <t>INV-000071</t>
  </si>
  <si>
    <t>INV-000052</t>
  </si>
  <si>
    <t>TRANSFER FROM 5099134162090 /</t>
  </si>
  <si>
    <t>30.04.2022</t>
  </si>
  <si>
    <t>INV-000053</t>
  </si>
  <si>
    <t>Loan Expenses</t>
  </si>
  <si>
    <t>/ 245037 K S SIDDAPPA</t>
  </si>
  <si>
    <t>04.05.2022</t>
  </si>
  <si>
    <t>INV-000056</t>
  </si>
  <si>
    <t>05.05.2022</t>
  </si>
  <si>
    <t>TRANSFER FROM 4693320162096 /</t>
  </si>
  <si>
    <t>INV-000014</t>
  </si>
  <si>
    <t>06.05.2022</t>
  </si>
  <si>
    <t>TRANSFER FROM 4693430162090 /</t>
  </si>
  <si>
    <t>TRANSFER FROM 3199971044309 /</t>
  </si>
  <si>
    <t>09.05.2022</t>
  </si>
  <si>
    <t>INV-000057</t>
  </si>
  <si>
    <t>11.05.2022</t>
  </si>
  <si>
    <t xml:space="preserve"> Service 2.3</t>
  </si>
  <si>
    <t>TRANSFER FROM 3199415044304 /</t>
  </si>
  <si>
    <t>12.05.2022</t>
  </si>
  <si>
    <t>TRANSFER TO 4694143162099 /</t>
  </si>
  <si>
    <t>13.05.2022</t>
  </si>
  <si>
    <t>35T23877KN428503U</t>
  </si>
  <si>
    <t xml:space="preserve">FO417A417F786 and FO2178407E408
FO81C39535AC4
</t>
  </si>
  <si>
    <t>TRANSFER FROM 3199678044303 /</t>
  </si>
  <si>
    <t>14.05.2022</t>
  </si>
  <si>
    <t>TRANSFER TO 4898913162099 /</t>
  </si>
  <si>
    <t>17.05.2022</t>
  </si>
  <si>
    <t>Customer  15</t>
  </si>
  <si>
    <t>0YX72136MC0559426</t>
  </si>
  <si>
    <t>19.05.2022</t>
  </si>
  <si>
    <t>INV-000058</t>
  </si>
  <si>
    <t>TRANSFER FROM 5098523162095 /</t>
  </si>
  <si>
    <t>TRANSFER TO 5099602162099 /</t>
  </si>
  <si>
    <t>TRANSFER TO 5099565162099 /</t>
  </si>
  <si>
    <t>Employee 3</t>
  </si>
  <si>
    <t>TRANSFER TO 5099599162099 /</t>
  </si>
  <si>
    <t>21.05.2022</t>
  </si>
  <si>
    <t>INV-000059</t>
  </si>
  <si>
    <t>22.05.2022</t>
  </si>
  <si>
    <t>TRANSFER TO 5098128162095 / ESSBI CORPORATION</t>
  </si>
  <si>
    <t>23.05.2022</t>
  </si>
  <si>
    <t>TRANSFER TO 5099402162096 / Laxmi Kirana General Store</t>
  </si>
  <si>
    <t>24.05.2022</t>
  </si>
  <si>
    <t>INV-000060</t>
  </si>
  <si>
    <t>25.05.2022</t>
  </si>
  <si>
    <t>INV-000061</t>
  </si>
  <si>
    <t>27.05.2022</t>
  </si>
  <si>
    <t>INV-000062</t>
  </si>
  <si>
    <t>TRANSFER TO 4898887162095 /</t>
  </si>
  <si>
    <t>TRANSFER TO 5099655162097 /</t>
  </si>
  <si>
    <t>TRANSFER TO 4898879162095 /</t>
  </si>
  <si>
    <t>31.05.2022</t>
  </si>
  <si>
    <t>72H99093CW850835L</t>
  </si>
  <si>
    <t xml:space="preserve">FO417A417F786 and FO217ABEE4688
</t>
  </si>
  <si>
    <t>TRANSFER FROM 3199967044305 /</t>
  </si>
  <si>
    <t>01.06.2022</t>
  </si>
  <si>
    <t>INV-000063</t>
  </si>
  <si>
    <t>Customer  16</t>
  </si>
  <si>
    <t>TRANSFER FROM 4693279162092 /</t>
  </si>
  <si>
    <t>TRANSFER TO 5099509162095 /</t>
  </si>
  <si>
    <t>04.06.2022</t>
  </si>
  <si>
    <t>TRANSFER FROM 5099184162091 /</t>
  </si>
  <si>
    <t>05.06.2022</t>
  </si>
  <si>
    <t>TRANSFER TO 4694462162096 /</t>
  </si>
  <si>
    <t>06.06.2022</t>
  </si>
  <si>
    <t>Employee 1-Cheque</t>
  </si>
  <si>
    <t>/ 245038</t>
  </si>
  <si>
    <t>07.06.2022</t>
  </si>
  <si>
    <t>TRANSFER FROM 5098934162098 /</t>
  </si>
  <si>
    <t>09.06.2022</t>
  </si>
  <si>
    <t>TRANSFER FROM 4898975162096 /</t>
  </si>
  <si>
    <t>Customer  17</t>
  </si>
  <si>
    <t>1R712334T9794412V</t>
  </si>
  <si>
    <t>TRANSFER FROM 3199956044307 /</t>
  </si>
  <si>
    <t>10.06.2022</t>
  </si>
  <si>
    <t>INV-000064</t>
  </si>
  <si>
    <t>TRANSFER FROM 5099129162097 /</t>
  </si>
  <si>
    <t>11.06.2022</t>
  </si>
  <si>
    <t>TRANSFER FROM 5099240162097 /</t>
  </si>
  <si>
    <t>12.06.2022</t>
  </si>
  <si>
    <t>13.06.2022</t>
  </si>
  <si>
    <t>TRANSFER FROM 4693053162098 /</t>
  </si>
  <si>
    <t>TRANSFER FROM 4693083162093 /</t>
  </si>
  <si>
    <t>14.06.2022</t>
  </si>
  <si>
    <t>TRANSFER FROM 4693100162096 /</t>
  </si>
  <si>
    <t>16.06.2022</t>
  </si>
  <si>
    <t>INV-000065</t>
  </si>
  <si>
    <t>17.06.2022</t>
  </si>
  <si>
    <t>9R455611419031746</t>
  </si>
  <si>
    <t>FO61CA6C9EBC6</t>
  </si>
  <si>
    <t>3E974234LE7079029</t>
  </si>
  <si>
    <t>25+10</t>
  </si>
  <si>
    <t>INV-000066</t>
  </si>
  <si>
    <t>18.06.2022</t>
  </si>
  <si>
    <t>20.06.2022</t>
  </si>
  <si>
    <t>21.06.2022</t>
  </si>
  <si>
    <t>Customer  18</t>
  </si>
  <si>
    <t>5RB83390Y2766452R</t>
  </si>
  <si>
    <t>INV-000067</t>
  </si>
  <si>
    <t>22.06.2022</t>
  </si>
  <si>
    <t>INV-000068</t>
  </si>
  <si>
    <t>23.06.2022</t>
  </si>
  <si>
    <t>2LB97737HD702261H</t>
  </si>
  <si>
    <t xml:space="preserve">FO397C62EB41 and FO41312472584
</t>
  </si>
  <si>
    <t>24.06.2022</t>
  </si>
  <si>
    <t>Customer  19</t>
  </si>
  <si>
    <t xml:space="preserve">Service 2.3 </t>
  </si>
  <si>
    <t>25.06.2022</t>
  </si>
  <si>
    <t>26.06.2022</t>
  </si>
  <si>
    <t xml:space="preserve">Employee </t>
  </si>
  <si>
    <t>28.06.2022</t>
  </si>
  <si>
    <t>INV-000069</t>
  </si>
  <si>
    <t>29.06.2022</t>
  </si>
  <si>
    <t>INV-000070</t>
  </si>
  <si>
    <t>30.06.2022</t>
  </si>
  <si>
    <t>04.07.2022</t>
  </si>
  <si>
    <t>05.07.2022</t>
  </si>
  <si>
    <t>Customer  20</t>
  </si>
  <si>
    <t>64S18639NG9978307</t>
  </si>
  <si>
    <t>9MB18336YT573663B</t>
  </si>
  <si>
    <t xml:space="preserve">FO61CA6C9EBC6 and FO7132ED72781
</t>
  </si>
  <si>
    <t>07.07.2022</t>
  </si>
  <si>
    <t>29Y82863PP502240S</t>
  </si>
  <si>
    <t>FO517EA146705</t>
  </si>
  <si>
    <t>08.07.2022</t>
  </si>
  <si>
    <t>Customer  3</t>
  </si>
  <si>
    <t>53W40962534615727</t>
  </si>
  <si>
    <t xml:space="preserve">Freelance Task </t>
  </si>
  <si>
    <t>09.07.2022</t>
  </si>
  <si>
    <t xml:space="preserve">Webhosting </t>
  </si>
  <si>
    <t>11.07.2022</t>
  </si>
  <si>
    <t>7E556388AD6535213</t>
  </si>
  <si>
    <t>01B88750CY172671B</t>
  </si>
  <si>
    <t>13.07.2022</t>
  </si>
  <si>
    <t>14.07.2022</t>
  </si>
  <si>
    <t>Rent</t>
  </si>
  <si>
    <t>15.07.2022</t>
  </si>
  <si>
    <t xml:space="preserve">Service 2.1 </t>
  </si>
  <si>
    <t>2JU245079F384862E</t>
  </si>
  <si>
    <t>16.07.2022</t>
  </si>
  <si>
    <t>18.07.2022</t>
  </si>
  <si>
    <t>11H04461WH6961625</t>
  </si>
  <si>
    <t>20.07.2022</t>
  </si>
  <si>
    <t>21.07.2022</t>
  </si>
  <si>
    <t>Customer  21</t>
  </si>
  <si>
    <t>22.07.2022</t>
  </si>
  <si>
    <t>5RR68713Y1523500G</t>
  </si>
  <si>
    <t>FO617F21A7C04</t>
  </si>
  <si>
    <t>25.07.2022</t>
  </si>
  <si>
    <t xml:space="preserve">Cash Payment </t>
  </si>
  <si>
    <t>28.07.2022</t>
  </si>
  <si>
    <t>Inverter Payment</t>
  </si>
  <si>
    <t>29.07.2022</t>
  </si>
  <si>
    <t>Customer  22</t>
  </si>
  <si>
    <t>Service 2</t>
  </si>
  <si>
    <t>INV-000018</t>
  </si>
  <si>
    <t>INV-000073</t>
  </si>
  <si>
    <t>01.08.2022</t>
  </si>
  <si>
    <t>61H79865KL650504L</t>
  </si>
  <si>
    <t xml:space="preserve">FO621416D8D48
 and FO5E236CF441
</t>
  </si>
  <si>
    <t>UPI/CR/221365493363</t>
  </si>
  <si>
    <t>02.08.2022</t>
  </si>
  <si>
    <t>UPI/CR/221446539809</t>
  </si>
  <si>
    <t>10.08.2022</t>
  </si>
  <si>
    <t>07268488RY213804L</t>
  </si>
  <si>
    <t>NEFT*CITI0100000*CITIN22319380461</t>
  </si>
  <si>
    <t>BY TRANSFER-UPI/CR/222232383633/POSA VE/SBIN/9533717101/Payme--</t>
  </si>
  <si>
    <t>11.08.2022</t>
  </si>
  <si>
    <t>TO TRANSFER-UPI/DR/222322617974/Siddappa/pkgb/1058910001/Rent--</t>
  </si>
  <si>
    <t>13.08.2022</t>
  </si>
  <si>
    <t>Customer  23</t>
  </si>
  <si>
    <t>INV-000074</t>
  </si>
  <si>
    <t>TO TRANSFER-UPI/DR/222521759124/KORISHET/ICIC/sangameshk/UPI P--</t>
  </si>
  <si>
    <t>16.08.2022</t>
  </si>
  <si>
    <t>17.08.2022</t>
  </si>
  <si>
    <t>Microsoft Cash payment</t>
  </si>
  <si>
    <t>E0600JVNU5</t>
  </si>
  <si>
    <t>Zoom Cash payment</t>
  </si>
  <si>
    <t>18.08.2022</t>
  </si>
  <si>
    <t xml:space="preserve">Pnitar </t>
  </si>
  <si>
    <t>1XG29474N41380028</t>
  </si>
  <si>
    <t>#FO81800A2A682</t>
  </si>
  <si>
    <t>.</t>
  </si>
  <si>
    <t>Print out &amp; other Person</t>
  </si>
  <si>
    <t>19.08.2022</t>
  </si>
  <si>
    <t>Mouse &amp; Mouse pad</t>
  </si>
  <si>
    <t>Ganapathi Pati</t>
  </si>
  <si>
    <t>21.08.2022</t>
  </si>
  <si>
    <t>Travel Travel Expenses</t>
  </si>
  <si>
    <t>T89131884</t>
  </si>
  <si>
    <t>22.08.2022</t>
  </si>
  <si>
    <t>Travel  Expenses</t>
  </si>
  <si>
    <t>130/15233 ka57F1786</t>
  </si>
  <si>
    <t>HR55X6453</t>
  </si>
  <si>
    <t>23.08.2022</t>
  </si>
  <si>
    <t>HR98D8211</t>
  </si>
  <si>
    <t>UP13AW6831</t>
  </si>
  <si>
    <t>Launch/Dinner</t>
  </si>
  <si>
    <t>Cash</t>
  </si>
  <si>
    <t>24.08.2022</t>
  </si>
  <si>
    <t>CRN 6593786742</t>
  </si>
  <si>
    <t>HR55AF3560</t>
  </si>
  <si>
    <t>25.08.2022</t>
  </si>
  <si>
    <t>CRN 6596405459</t>
  </si>
  <si>
    <t>CRN 6597015485</t>
  </si>
  <si>
    <t>CRN 6597785821</t>
  </si>
  <si>
    <t>26.08.2022</t>
  </si>
  <si>
    <t>95/11423 ka57F2385</t>
  </si>
  <si>
    <t>238897 ka35-F0359</t>
  </si>
  <si>
    <t>Service 3</t>
  </si>
  <si>
    <t>FO313786C9185</t>
  </si>
  <si>
    <t>28.08.2022</t>
  </si>
  <si>
    <t>organisation Templates Startup Docs</t>
  </si>
  <si>
    <t>pay_KAuEVnyu5mSsl</t>
  </si>
  <si>
    <t>29.08.2022</t>
  </si>
  <si>
    <t>plants organisation (Nursurylive)</t>
  </si>
  <si>
    <t>NLV1411511927</t>
  </si>
  <si>
    <t>30.08.2022</t>
  </si>
  <si>
    <t>Raghvendra developer</t>
  </si>
  <si>
    <t>31.08.2022</t>
  </si>
  <si>
    <t>INV-000075</t>
  </si>
  <si>
    <t>salary payment</t>
  </si>
  <si>
    <t>01.09.2022</t>
  </si>
  <si>
    <t>Employee 4-Cheque</t>
  </si>
  <si>
    <t>Customer  24</t>
  </si>
  <si>
    <t>FO2185BB4E108/FO1EA6142A45</t>
  </si>
  <si>
    <t>02.09.2022</t>
  </si>
  <si>
    <t>03.09.2022</t>
  </si>
  <si>
    <t>Internet</t>
  </si>
  <si>
    <t>04.09.2022</t>
  </si>
  <si>
    <t>05.09.2022</t>
  </si>
  <si>
    <t>Selfie  Ring-Light</t>
  </si>
  <si>
    <t>06.09.2022</t>
  </si>
  <si>
    <t>Proffessional Courier to grey campus</t>
  </si>
  <si>
    <t xml:space="preserve">Client meeting </t>
  </si>
  <si>
    <r>
      <rPr>
        <u/>
        <sz val="10"/>
        <color rgb="FF000000"/>
        <rFont val="Arial"/>
      </rPr>
      <t>Naukri.com</t>
    </r>
    <r>
      <rPr>
        <sz val="10"/>
        <color rgb="FF000000"/>
        <rFont val="Arial"/>
      </rPr>
      <t xml:space="preserve"> </t>
    </r>
  </si>
  <si>
    <t>NK09I0923/002381</t>
  </si>
  <si>
    <t>07.09.2022</t>
  </si>
  <si>
    <t>Maid office cleaning</t>
  </si>
  <si>
    <t>Client Expenses</t>
  </si>
  <si>
    <t>Rentsher (Laptop)</t>
  </si>
  <si>
    <t>08.09.2022</t>
  </si>
  <si>
    <t>09.09.2022</t>
  </si>
  <si>
    <t xml:space="preserve">Corparate Service 2.3 </t>
  </si>
  <si>
    <t>Customer  25</t>
  </si>
  <si>
    <t>11.09.2022</t>
  </si>
  <si>
    <t>Self Transfer</t>
  </si>
  <si>
    <t>12.09.2022</t>
  </si>
  <si>
    <t>2022091209515952</t>
  </si>
  <si>
    <t>14.09.2022</t>
  </si>
  <si>
    <t>Electric Bill paid</t>
  </si>
  <si>
    <t>15.09.2022</t>
  </si>
  <si>
    <t>Employee 5</t>
  </si>
  <si>
    <t>Service 2 Week1</t>
  </si>
  <si>
    <t>16.09.2022</t>
  </si>
  <si>
    <t>Incentive</t>
  </si>
  <si>
    <t>Office  Expenses</t>
  </si>
  <si>
    <t>17.09.2022</t>
  </si>
  <si>
    <t>19.09.2022</t>
  </si>
  <si>
    <t>Customer  26</t>
  </si>
  <si>
    <t>20.09.2022</t>
  </si>
  <si>
    <t>FO51D82EABAC7/FO213A6962586</t>
  </si>
  <si>
    <t>18.09.2022</t>
  </si>
  <si>
    <t>Service 4</t>
  </si>
  <si>
    <t>23.09.2022</t>
  </si>
  <si>
    <t>28.09.2022</t>
  </si>
  <si>
    <t>29.09.2022</t>
  </si>
  <si>
    <t>03.10.2022</t>
  </si>
  <si>
    <t xml:space="preserve">Internship stipend(Vevina) </t>
  </si>
  <si>
    <t>05.10.2022</t>
  </si>
  <si>
    <t>06.10.2022</t>
  </si>
  <si>
    <t>Service 3.1</t>
  </si>
  <si>
    <t>INV-000039</t>
  </si>
  <si>
    <t>07.10.2022</t>
  </si>
  <si>
    <t xml:space="preserve"> Expensesal  Expenses</t>
  </si>
  <si>
    <t xml:space="preserve">Internship stipend(Poornima) </t>
  </si>
  <si>
    <t>09.10.2022</t>
  </si>
  <si>
    <t>INV-000045</t>
  </si>
  <si>
    <t>INV-000046</t>
  </si>
  <si>
    <t>10.10.2022</t>
  </si>
  <si>
    <t>Check No: 245046</t>
  </si>
  <si>
    <t>Check No: 245047</t>
  </si>
  <si>
    <t>INV-000051</t>
  </si>
  <si>
    <t>11.10.2022</t>
  </si>
  <si>
    <t>Paid to Zoom</t>
  </si>
  <si>
    <t>INV-000076</t>
  </si>
  <si>
    <t>12.10.2022</t>
  </si>
  <si>
    <t>INV-000038</t>
  </si>
  <si>
    <t>13.10.2022</t>
  </si>
  <si>
    <t>INV-000040 &amp; INV-000044</t>
  </si>
  <si>
    <t>15.10.2022</t>
  </si>
  <si>
    <t xml:space="preserve">Gulbarga electricity </t>
  </si>
  <si>
    <t>IC3122880000000C9FMY</t>
  </si>
  <si>
    <t>18.10.2022</t>
  </si>
  <si>
    <t>Gulbarga electricity</t>
  </si>
  <si>
    <t>Korishet</t>
  </si>
  <si>
    <t xml:space="preserve">Cash Payments 
(INFIN TECH PVT LTD) </t>
  </si>
  <si>
    <t>20.10.2022</t>
  </si>
  <si>
    <t>INV-000078</t>
  </si>
  <si>
    <t>INV-000079</t>
  </si>
  <si>
    <t>21.10.2022</t>
  </si>
  <si>
    <t>INV-000080</t>
  </si>
  <si>
    <t>26.10.2022</t>
  </si>
  <si>
    <t xml:space="preserve">Vevina Stanley ( proof reading) </t>
  </si>
  <si>
    <t>refund to client</t>
  </si>
  <si>
    <t>Pratiba jewelry expense</t>
  </si>
  <si>
    <t>Check no:245048</t>
  </si>
  <si>
    <t>27.10.2022</t>
  </si>
  <si>
    <t>INV-000082</t>
  </si>
  <si>
    <t>INV-000083</t>
  </si>
  <si>
    <t>31.10.2022</t>
  </si>
  <si>
    <t>INV-000088</t>
  </si>
  <si>
    <t xml:space="preserve">Office expense(chair) </t>
  </si>
  <si>
    <t>By cash</t>
  </si>
  <si>
    <t>01.11.2022</t>
  </si>
  <si>
    <t>Bank payment</t>
  </si>
  <si>
    <t>Employee  2</t>
  </si>
  <si>
    <t>Employee 2 salary</t>
  </si>
  <si>
    <t>Poornima stipend</t>
  </si>
  <si>
    <t>Prathibha Jewellery</t>
  </si>
  <si>
    <t>CNACENKNP1</t>
  </si>
  <si>
    <t>Customer  27</t>
  </si>
  <si>
    <t>INV-000089</t>
  </si>
  <si>
    <t>02.11.2022</t>
  </si>
  <si>
    <t>INV-000090</t>
  </si>
  <si>
    <t>03.11.2022</t>
  </si>
  <si>
    <t>INV-000091</t>
  </si>
  <si>
    <t>Frederickhirche(Refund)</t>
  </si>
  <si>
    <t>Office expense(for travel)</t>
  </si>
  <si>
    <t>04.11.2022</t>
  </si>
  <si>
    <t>Krishna</t>
  </si>
  <si>
    <t>INV-000092</t>
  </si>
  <si>
    <t>06.11.2022</t>
  </si>
  <si>
    <t>Raghavendra developers</t>
  </si>
  <si>
    <t>07.11.2022</t>
  </si>
  <si>
    <t>INV-000084</t>
  </si>
  <si>
    <t>08.11.2022</t>
  </si>
  <si>
    <t>Zoom</t>
  </si>
  <si>
    <t>Cash payment</t>
  </si>
  <si>
    <t>09.11.2022</t>
  </si>
  <si>
    <t>INV-000094</t>
  </si>
  <si>
    <t>10.11.2022</t>
  </si>
  <si>
    <t>INV-000095</t>
  </si>
  <si>
    <t>13.11.2022</t>
  </si>
  <si>
    <t xml:space="preserve">Gulbarga Electricity </t>
  </si>
  <si>
    <t>IC3123170000000D6ZUA/Cash payment</t>
  </si>
  <si>
    <t>14.11.2022</t>
  </si>
  <si>
    <t>INV-000040</t>
  </si>
  <si>
    <t>15.11.2022</t>
  </si>
  <si>
    <t>INV-000097</t>
  </si>
  <si>
    <t>16.11.2022</t>
  </si>
  <si>
    <t>INV-000099</t>
  </si>
  <si>
    <t>17.11.2022</t>
  </si>
  <si>
    <t>INV-000100</t>
  </si>
  <si>
    <t>18.11.2022</t>
  </si>
  <si>
    <t>INV-000102</t>
  </si>
  <si>
    <t>Customer  28</t>
  </si>
  <si>
    <t>INV-000098</t>
  </si>
  <si>
    <t>INV-000103</t>
  </si>
  <si>
    <t>21.11.2022</t>
  </si>
  <si>
    <t xml:space="preserve"> Expensesal  Expenses(Raju)</t>
  </si>
  <si>
    <t>22.11.2022</t>
  </si>
  <si>
    <t>Online payment</t>
  </si>
  <si>
    <t>INV-000081</t>
  </si>
  <si>
    <t>29.11.2022</t>
  </si>
  <si>
    <t>Customer  29</t>
  </si>
  <si>
    <t>Service 2.1 and Service 1</t>
  </si>
  <si>
    <t>#FO3FD5DE8043</t>
  </si>
  <si>
    <t>04.12.2022</t>
  </si>
  <si>
    <t>Employee 4</t>
  </si>
  <si>
    <t>05.12.2022</t>
  </si>
  <si>
    <t>Raghvendra developers</t>
  </si>
  <si>
    <t>06.12.2022</t>
  </si>
  <si>
    <t>07.12.2022</t>
  </si>
  <si>
    <t>₹2,714.00</t>
  </si>
  <si>
    <t>Office Expense (rentsher)</t>
  </si>
  <si>
    <t>Office Expense (Quick Heal)</t>
  </si>
  <si>
    <t>INV178996705</t>
  </si>
  <si>
    <t>08.12.2022</t>
  </si>
  <si>
    <t>INV000105</t>
  </si>
  <si>
    <t>12.12.2022</t>
  </si>
  <si>
    <t>Customer  30</t>
  </si>
  <si>
    <t>INV-000109</t>
  </si>
  <si>
    <t>14.12.2022</t>
  </si>
  <si>
    <t>Customer  31</t>
  </si>
  <si>
    <t>INV-000131</t>
  </si>
  <si>
    <t>16.12.2022</t>
  </si>
  <si>
    <t>IC3123500000000E5QVY</t>
  </si>
  <si>
    <t>INV000107</t>
  </si>
  <si>
    <t>INV000108</t>
  </si>
  <si>
    <t>17.12.2022</t>
  </si>
  <si>
    <t>INV-000110</t>
  </si>
  <si>
    <t>18.12.2022</t>
  </si>
  <si>
    <t>Customer  32</t>
  </si>
  <si>
    <t>INV-000114</t>
  </si>
  <si>
    <t>INV-000111</t>
  </si>
  <si>
    <t>19.12.2022</t>
  </si>
  <si>
    <t>INV-000116</t>
  </si>
  <si>
    <t>20.12.2022</t>
  </si>
  <si>
    <t>INV-000113</t>
  </si>
  <si>
    <t xml:space="preserve">Cash </t>
  </si>
  <si>
    <t>Customer  33</t>
  </si>
  <si>
    <t>INV-000127</t>
  </si>
  <si>
    <t>22.12.2022</t>
  </si>
  <si>
    <t>INV-000119</t>
  </si>
  <si>
    <t>23.12.2022</t>
  </si>
  <si>
    <t>Customer  34</t>
  </si>
  <si>
    <t>INV-000118</t>
  </si>
  <si>
    <t>26.12.2022</t>
  </si>
  <si>
    <t>Ravi Navams project</t>
  </si>
  <si>
    <t>Wilitarr project</t>
  </si>
  <si>
    <t>29.12.2022</t>
  </si>
  <si>
    <t>INV000104</t>
  </si>
  <si>
    <t>30.12.2022</t>
  </si>
  <si>
    <t>INV000112</t>
  </si>
  <si>
    <t xml:space="preserve">    01.01.2023</t>
  </si>
  <si>
    <t>02.01.2023</t>
  </si>
  <si>
    <t>INV-000115</t>
  </si>
  <si>
    <t xml:space="preserve">    03.01.2023</t>
  </si>
  <si>
    <t>INV-000120</t>
  </si>
  <si>
    <t xml:space="preserve">    05.01.2023</t>
  </si>
  <si>
    <t>INV-000121</t>
  </si>
  <si>
    <t>Net Space India(VPN)</t>
  </si>
  <si>
    <t>10.01.2023</t>
  </si>
  <si>
    <t>11.01.2023</t>
  </si>
  <si>
    <t>Customer  35</t>
  </si>
  <si>
    <t>INV-000122</t>
  </si>
  <si>
    <t>INV-000126</t>
  </si>
  <si>
    <t>16.01.2023</t>
  </si>
  <si>
    <t>INV-000128</t>
  </si>
  <si>
    <t>17.01.2023</t>
  </si>
  <si>
    <t>Newspaper Bill</t>
  </si>
  <si>
    <t>INV-000132</t>
  </si>
  <si>
    <t>19.01.2023</t>
  </si>
  <si>
    <t>IC3130180000000F16AL</t>
  </si>
  <si>
    <t>INV-000133</t>
  </si>
  <si>
    <t>INV-000123 &amp; INV-000124</t>
  </si>
  <si>
    <t>INV-000137</t>
  </si>
  <si>
    <t>INV-000138</t>
  </si>
  <si>
    <t>20.01.2023</t>
  </si>
  <si>
    <t>Office Expense</t>
  </si>
  <si>
    <t>23.01.2023</t>
  </si>
  <si>
    <t>26.01.2023</t>
  </si>
  <si>
    <t>30.01.2023</t>
  </si>
  <si>
    <t xml:space="preserve"> Service 2.3 </t>
  </si>
  <si>
    <t>Bank Payment</t>
  </si>
  <si>
    <t>09.01.2023</t>
  </si>
  <si>
    <t>INV-000125</t>
  </si>
  <si>
    <t>18.01.2023</t>
  </si>
  <si>
    <t>Customer  36</t>
  </si>
  <si>
    <t>INV-000135</t>
  </si>
  <si>
    <t>INV-000142</t>
  </si>
  <si>
    <t>01.02.2023</t>
  </si>
  <si>
    <t>03.02.2023</t>
  </si>
  <si>
    <t>INV-000144</t>
  </si>
  <si>
    <t>Cash Payment</t>
  </si>
  <si>
    <t>stipend</t>
  </si>
  <si>
    <t>INV-000145</t>
  </si>
  <si>
    <t>06.02.2023</t>
  </si>
  <si>
    <t>INV-000146</t>
  </si>
  <si>
    <t>developer</t>
  </si>
  <si>
    <t>07.02.2023</t>
  </si>
  <si>
    <t>08.02.2023</t>
  </si>
  <si>
    <t>13.02.2023</t>
  </si>
  <si>
    <t>INV-000151</t>
  </si>
  <si>
    <t>14.02.2023</t>
  </si>
  <si>
    <t>INV-000153</t>
  </si>
  <si>
    <t>15.02.2023</t>
  </si>
  <si>
    <t>INV-000154</t>
  </si>
  <si>
    <t>INV-000155</t>
  </si>
  <si>
    <t>Service 3.2 and Service 2</t>
  </si>
  <si>
    <t>INV-000147</t>
  </si>
  <si>
    <t>17.02.2023</t>
  </si>
  <si>
    <t>Customer  37</t>
  </si>
  <si>
    <t>INV-000156</t>
  </si>
  <si>
    <t>19.02.2023</t>
  </si>
  <si>
    <t>Cooler for office</t>
  </si>
  <si>
    <t>21.02.2023</t>
  </si>
  <si>
    <t>INV-000164</t>
  </si>
  <si>
    <t>22.02.2023</t>
  </si>
  <si>
    <t>Salary 4</t>
  </si>
  <si>
    <t>27.02.2023</t>
  </si>
  <si>
    <t>28.02.2023</t>
  </si>
  <si>
    <t>INV-000167</t>
  </si>
  <si>
    <t xml:space="preserve">Service 2 </t>
  </si>
  <si>
    <t>INV-000150</t>
  </si>
  <si>
    <t>Customer  38</t>
  </si>
  <si>
    <t>INV-000169, INV-000170, INV-000157</t>
  </si>
  <si>
    <t>Customer  39</t>
  </si>
  <si>
    <t>INV-000152</t>
  </si>
  <si>
    <t>18.02.2023</t>
  </si>
  <si>
    <t>Alexander, Mike, Llyod, Esam, Daniel</t>
  </si>
  <si>
    <t>25.02.2023</t>
  </si>
  <si>
    <t>Medical expense</t>
  </si>
  <si>
    <t>Personal expense</t>
  </si>
  <si>
    <t>1.03.2023</t>
  </si>
  <si>
    <t>INV-000163</t>
  </si>
  <si>
    <t>2.03.2023</t>
  </si>
  <si>
    <t>Quick Heal Security</t>
  </si>
  <si>
    <t>3.03.2023</t>
  </si>
  <si>
    <t>Employee 5salary</t>
  </si>
  <si>
    <t>INV-000174</t>
  </si>
  <si>
    <t>6.03.2023</t>
  </si>
  <si>
    <t>developers</t>
  </si>
  <si>
    <t>7.03.2023</t>
  </si>
  <si>
    <t>INV-000173</t>
  </si>
  <si>
    <t>INV-000175</t>
  </si>
  <si>
    <t>9.03.2023</t>
  </si>
  <si>
    <t>INV-000166, INV-000168, INV-000171</t>
  </si>
  <si>
    <t>10.03.2023</t>
  </si>
  <si>
    <t>Customer  40</t>
  </si>
  <si>
    <t xml:space="preserve">Service </t>
  </si>
  <si>
    <t>INV-000178</t>
  </si>
  <si>
    <t>11.03.2023</t>
  </si>
  <si>
    <t>INV-000177</t>
  </si>
  <si>
    <t>Customer  41</t>
  </si>
  <si>
    <t>INV-000141 , INV-000143</t>
  </si>
  <si>
    <t>Customer  42</t>
  </si>
  <si>
    <t>INV-000179</t>
  </si>
  <si>
    <t>Customer  43</t>
  </si>
  <si>
    <t>INV-000180</t>
  </si>
  <si>
    <t>15.03.2023</t>
  </si>
  <si>
    <t>INV-000182</t>
  </si>
  <si>
    <t>16.02.2023</t>
  </si>
  <si>
    <t>INV-000183</t>
  </si>
  <si>
    <t>14.03.2023</t>
  </si>
  <si>
    <t>Customer  44</t>
  </si>
  <si>
    <t>INV-000221</t>
  </si>
  <si>
    <t>17.03.2023</t>
  </si>
  <si>
    <t>18.03.2023</t>
  </si>
  <si>
    <t>INV-000181</t>
  </si>
  <si>
    <t>22.03.2023</t>
  </si>
  <si>
    <t>Yash stipend</t>
  </si>
  <si>
    <t>INV-000185</t>
  </si>
  <si>
    <t>24.03.2023</t>
  </si>
  <si>
    <t>INV-000188, 190, 191, 192</t>
  </si>
  <si>
    <t>27.03.2023</t>
  </si>
  <si>
    <t>TDS Amount</t>
  </si>
  <si>
    <t>28.03.2023</t>
  </si>
  <si>
    <t>INV-000165</t>
  </si>
  <si>
    <t>30.03.2023</t>
  </si>
  <si>
    <t>Customer  45</t>
  </si>
  <si>
    <t>31.03.2023</t>
  </si>
  <si>
    <t>Customer  46</t>
  </si>
  <si>
    <t>INV-000194</t>
  </si>
  <si>
    <t>INV-000172</t>
  </si>
  <si>
    <t>3.04.2023</t>
  </si>
  <si>
    <t xml:space="preserve"> </t>
  </si>
  <si>
    <t xml:space="preserve"> stipend</t>
  </si>
  <si>
    <t>UPI</t>
  </si>
  <si>
    <t>Employee 5Salary</t>
  </si>
  <si>
    <t xml:space="preserve">Paypal </t>
  </si>
  <si>
    <t>4.04.2023</t>
  </si>
  <si>
    <t>5.04.2023</t>
  </si>
  <si>
    <t>Customer  47</t>
  </si>
  <si>
    <t>6.04.2023</t>
  </si>
  <si>
    <t>Expense</t>
  </si>
  <si>
    <t>#FO82641CA6EC6</t>
  </si>
  <si>
    <t>12.04.2023</t>
  </si>
  <si>
    <t>INV-000196,197,198, 200</t>
  </si>
  <si>
    <t>13.04.2023</t>
  </si>
  <si>
    <t>INV-000206</t>
  </si>
  <si>
    <t>INV-000202, 201, 203, 203, 221, 211</t>
  </si>
  <si>
    <t>15.04.2023</t>
  </si>
  <si>
    <t>17.04.2023</t>
  </si>
  <si>
    <t>Salary 4 Rent</t>
  </si>
  <si>
    <t>20.04.2023</t>
  </si>
  <si>
    <t>19.04.2023</t>
  </si>
  <si>
    <t>Customer  48</t>
  </si>
  <si>
    <t>INV-000204</t>
  </si>
  <si>
    <t>Customer  49</t>
  </si>
  <si>
    <t>INV-000212</t>
  </si>
  <si>
    <t>INV-205,207,209,210</t>
  </si>
  <si>
    <t>INV-000208, 221, 214, 215, 221</t>
  </si>
  <si>
    <t>Services</t>
  </si>
  <si>
    <t>Mobile Recharge</t>
  </si>
  <si>
    <t>Mobile Recharge Person 2</t>
  </si>
  <si>
    <t>21.04.2023</t>
  </si>
  <si>
    <t>INV-000219</t>
  </si>
  <si>
    <t>INV-000213</t>
  </si>
  <si>
    <t>24.04.2023</t>
  </si>
  <si>
    <t>27.04.2023</t>
  </si>
  <si>
    <t>INV-000220</t>
  </si>
  <si>
    <t>Customer  50</t>
  </si>
  <si>
    <t>INV-000232</t>
  </si>
  <si>
    <t>28.04.2023</t>
  </si>
  <si>
    <t>INV-000221, INV-000218, INV-000216, INV-000217, INV-000222, INV-000216,  INV-000221</t>
  </si>
  <si>
    <t>1.05.2023</t>
  </si>
  <si>
    <t>INV-000199</t>
  </si>
  <si>
    <t>2.05.2023</t>
  </si>
  <si>
    <t>6.05.2023</t>
  </si>
  <si>
    <t>Divya Task</t>
  </si>
  <si>
    <t>8.05.2023</t>
  </si>
  <si>
    <t>UrbanPro</t>
  </si>
  <si>
    <t>3.05.2023</t>
  </si>
  <si>
    <t>5.05.2023</t>
  </si>
  <si>
    <t>20.05.2023</t>
  </si>
  <si>
    <t>Electricity Bill</t>
  </si>
  <si>
    <t>14.05.2023</t>
  </si>
  <si>
    <t>Office Expense, (stay at Himgiri)</t>
  </si>
  <si>
    <t>12.05.2023</t>
  </si>
  <si>
    <t>11.05.2023</t>
  </si>
  <si>
    <t>Razorpay</t>
  </si>
  <si>
    <t>18.05.2023</t>
  </si>
  <si>
    <t>21.05.2023</t>
  </si>
  <si>
    <t>Expense Graphy</t>
  </si>
  <si>
    <t>17.05.2023</t>
  </si>
  <si>
    <t>INV-000229</t>
  </si>
  <si>
    <t>#FO42132E7A3C8, #FO2164C671F86</t>
  </si>
  <si>
    <t>INV-000230, INV-000231</t>
  </si>
  <si>
    <t>16.05.2023</t>
  </si>
  <si>
    <t>INV-000224,INV-000225,INV-000228</t>
  </si>
  <si>
    <t>22.05.2023</t>
  </si>
  <si>
    <t>Customer  51</t>
  </si>
  <si>
    <t>INV-000226</t>
  </si>
  <si>
    <t>24.05.2023</t>
  </si>
  <si>
    <t xml:space="preserve">Microsoft </t>
  </si>
  <si>
    <t>25.05.2023</t>
  </si>
  <si>
    <t>INV-000227</t>
  </si>
  <si>
    <t>26.05.2023</t>
  </si>
  <si>
    <t>28.05.2023</t>
  </si>
  <si>
    <t>Expense Insurance</t>
  </si>
  <si>
    <t xml:space="preserve">Expense </t>
  </si>
  <si>
    <t>29.05.2023</t>
  </si>
  <si>
    <t>Customer  52</t>
  </si>
  <si>
    <t>INV-000233</t>
  </si>
  <si>
    <t>30.05.2023</t>
  </si>
  <si>
    <t>??????</t>
  </si>
  <si>
    <t>1.06.2023</t>
  </si>
  <si>
    <t>3.06.2023</t>
  </si>
  <si>
    <t>5.06.2023</t>
  </si>
  <si>
    <t>INV-000234</t>
  </si>
  <si>
    <t>6.06.2023</t>
  </si>
  <si>
    <t>9.06.2023</t>
  </si>
  <si>
    <t>13.06.2023</t>
  </si>
  <si>
    <t>14.06.2023</t>
  </si>
  <si>
    <t>Person 1</t>
  </si>
  <si>
    <t>expense</t>
  </si>
  <si>
    <t>15.06.2023</t>
  </si>
  <si>
    <t>INV-000237</t>
  </si>
  <si>
    <t>16.06.2023</t>
  </si>
  <si>
    <t>INV-000236</t>
  </si>
  <si>
    <t>17.06.2023</t>
  </si>
  <si>
    <t>INV-000238, INV-000239, INV-000240, INV-000241, INV-000242</t>
  </si>
  <si>
    <t>20.06.2023</t>
  </si>
  <si>
    <t>INV-000244</t>
  </si>
  <si>
    <t>19.06.2023</t>
  </si>
  <si>
    <t>INV-000245</t>
  </si>
  <si>
    <t>18.06.2023</t>
  </si>
  <si>
    <t>INV-000246</t>
  </si>
  <si>
    <t>INV-000247</t>
  </si>
  <si>
    <t>Employee 7</t>
  </si>
  <si>
    <t>4.07.2023</t>
  </si>
  <si>
    <t>Employee 8</t>
  </si>
  <si>
    <t>21.06.2023</t>
  </si>
  <si>
    <t>23.06.2023</t>
  </si>
  <si>
    <t>Customer  53</t>
  </si>
  <si>
    <t>INV-000248</t>
  </si>
  <si>
    <t>25.06.2023</t>
  </si>
  <si>
    <t>26.06.2023</t>
  </si>
  <si>
    <t>28.06.2023</t>
  </si>
  <si>
    <t>3.07.2023</t>
  </si>
  <si>
    <t>Customer  54</t>
  </si>
  <si>
    <t>INV-000235</t>
  </si>
  <si>
    <t>5.07.2023</t>
  </si>
  <si>
    <t>INV-000252</t>
  </si>
  <si>
    <t>Developers</t>
  </si>
  <si>
    <t>6.07.2023</t>
  </si>
  <si>
    <t>INV-000249, INV-000243</t>
  </si>
  <si>
    <t>Expense (chair)</t>
  </si>
  <si>
    <t>Customer  55</t>
  </si>
  <si>
    <t>INV-000253</t>
  </si>
  <si>
    <t>Customer  56</t>
  </si>
  <si>
    <t>INV-000251</t>
  </si>
  <si>
    <t>7.07.2023</t>
  </si>
  <si>
    <t>Sanjay salary</t>
  </si>
  <si>
    <t>11.07.2023</t>
  </si>
  <si>
    <t>Insurance Policy</t>
  </si>
  <si>
    <t>INV-000257</t>
  </si>
  <si>
    <t>INV-000254</t>
  </si>
  <si>
    <t>12.07.2023</t>
  </si>
  <si>
    <t>14.07.2023</t>
  </si>
  <si>
    <t>Ritesh stipend</t>
  </si>
  <si>
    <t>INV-000255</t>
  </si>
  <si>
    <t>16.07.2023</t>
  </si>
  <si>
    <t>17.07.2023</t>
  </si>
  <si>
    <t>19.07.2023</t>
  </si>
  <si>
    <t>INV-000259</t>
  </si>
  <si>
    <t>INV-000261</t>
  </si>
  <si>
    <t>Bank Payment (Paypal)</t>
  </si>
  <si>
    <t>INV-000258</t>
  </si>
  <si>
    <t>21.07.2023</t>
  </si>
  <si>
    <t>Bank Payment (SBI)</t>
  </si>
  <si>
    <t>INV-000250</t>
  </si>
  <si>
    <t>Customer  57</t>
  </si>
  <si>
    <t>INV-000262</t>
  </si>
  <si>
    <t>20.07.2023</t>
  </si>
  <si>
    <t>24.07.2023</t>
  </si>
  <si>
    <t>25.07.2023</t>
  </si>
  <si>
    <t>26.07.2023</t>
  </si>
  <si>
    <t>Keyboard for office</t>
  </si>
  <si>
    <t>30.07.2023</t>
  </si>
  <si>
    <t>income</t>
  </si>
  <si>
    <t>Customer  58</t>
  </si>
  <si>
    <t>31.07.2023</t>
  </si>
  <si>
    <t>1.08.2023</t>
  </si>
  <si>
    <t>Office rent</t>
  </si>
  <si>
    <t>2.08.2023</t>
  </si>
  <si>
    <t>INV-000263</t>
  </si>
  <si>
    <t>5.08.2023</t>
  </si>
  <si>
    <t>INV-000256</t>
  </si>
  <si>
    <t>7.08.2023</t>
  </si>
  <si>
    <t>Customer  59</t>
  </si>
  <si>
    <t>Service 3.0</t>
  </si>
  <si>
    <t>INV-000265, INV-000266, INV-000267</t>
  </si>
  <si>
    <t>9.08.2023</t>
  </si>
  <si>
    <t>INV-000268</t>
  </si>
  <si>
    <t>10.08.2023</t>
  </si>
  <si>
    <t>INV-000269</t>
  </si>
  <si>
    <t>11.08.2023</t>
  </si>
  <si>
    <t>INV-000270</t>
  </si>
  <si>
    <t>INV-000271</t>
  </si>
  <si>
    <t>16.08.2023</t>
  </si>
  <si>
    <t>17.08.2023</t>
  </si>
  <si>
    <t>Service 0</t>
  </si>
  <si>
    <t>INV-000272</t>
  </si>
  <si>
    <t>22.08.2023</t>
  </si>
  <si>
    <t>INV-000274, INV-000275, INV-000276, INV-000277</t>
  </si>
  <si>
    <t>INV-000260</t>
  </si>
  <si>
    <t>INV-000278</t>
  </si>
  <si>
    <t>21.08.2023</t>
  </si>
  <si>
    <t>INV-000279</t>
  </si>
  <si>
    <t>24.08.2023</t>
  </si>
  <si>
    <t>25.08.2023</t>
  </si>
  <si>
    <t>INV-000281</t>
  </si>
  <si>
    <t>29.08.2023</t>
  </si>
  <si>
    <t>Customer  60</t>
  </si>
  <si>
    <t>Service 2 Demo</t>
  </si>
  <si>
    <t>INV-000282</t>
  </si>
  <si>
    <t>3.08.2023</t>
  </si>
  <si>
    <t>8.08.2023</t>
  </si>
  <si>
    <t>salary</t>
  </si>
  <si>
    <t>18.08.2023</t>
  </si>
  <si>
    <t>28.08.2023</t>
  </si>
  <si>
    <t xml:space="preserve"> expense</t>
  </si>
  <si>
    <t>1.09.2023</t>
  </si>
  <si>
    <t>4.09.2023</t>
  </si>
  <si>
    <t>INV-000283</t>
  </si>
  <si>
    <t>5.09.2023</t>
  </si>
  <si>
    <t>INV-000264</t>
  </si>
  <si>
    <t>3.09.2023</t>
  </si>
  <si>
    <t>7.09.2023</t>
  </si>
  <si>
    <t>8.09.2023</t>
  </si>
  <si>
    <t>Customer  72</t>
  </si>
  <si>
    <t>9.09.2023</t>
  </si>
  <si>
    <t>Power BI  Service 2.3</t>
  </si>
  <si>
    <t>11.09.2023</t>
  </si>
  <si>
    <t xml:space="preserve">Internship </t>
  </si>
  <si>
    <t>13.09.2023</t>
  </si>
  <si>
    <t>Ofice rent</t>
  </si>
  <si>
    <t>Service 1 &amp; Service 3</t>
  </si>
  <si>
    <t>FO41CB9220806, FO422A6FBD4C8</t>
  </si>
  <si>
    <t>INV-000329, INV-000328</t>
  </si>
  <si>
    <t>14.09.2023</t>
  </si>
  <si>
    <t>INV-000280</t>
  </si>
  <si>
    <t>18.09.2023</t>
  </si>
  <si>
    <t>19.09.2023</t>
  </si>
  <si>
    <t>INV-000285</t>
  </si>
  <si>
    <t>INV-000286</t>
  </si>
  <si>
    <t>INV-000287</t>
  </si>
  <si>
    <t>21.09.2023</t>
  </si>
  <si>
    <t>INV-000289</t>
  </si>
  <si>
    <t>Customer  61</t>
  </si>
  <si>
    <t>INV-000291</t>
  </si>
  <si>
    <t>INV-000290</t>
  </si>
  <si>
    <t>22.09.2023</t>
  </si>
  <si>
    <t>25.09.2023</t>
  </si>
  <si>
    <t>26.09.2023</t>
  </si>
  <si>
    <t>Recharge</t>
  </si>
  <si>
    <t>27.09.2023</t>
  </si>
  <si>
    <t>INV-000292</t>
  </si>
  <si>
    <t>29.09.2023</t>
  </si>
  <si>
    <t>01.10.2023</t>
  </si>
  <si>
    <t>02.10.2023</t>
  </si>
  <si>
    <t>03.10.2023</t>
  </si>
  <si>
    <t>SErvice 1 &amp; Service 2</t>
  </si>
  <si>
    <t>FO61D0A988884, FO2173C408B86, FO2116DAD49C4, FO51D06F62705, FO81D132FB902</t>
  </si>
  <si>
    <t xml:space="preserve">INV-000330, INV-000331, INV-000332, INV-000333, INV-000335, </t>
  </si>
  <si>
    <t>04.10.2023</t>
  </si>
  <si>
    <t>05.10.2023</t>
  </si>
  <si>
    <t>INV-000316</t>
  </si>
  <si>
    <t>06.10.2023</t>
  </si>
  <si>
    <t>07.10.2023</t>
  </si>
  <si>
    <t>08.10.2023</t>
  </si>
  <si>
    <t>09.10.2023</t>
  </si>
  <si>
    <t>INV-000294</t>
  </si>
  <si>
    <t>12.10.2023</t>
  </si>
  <si>
    <t>INV-000288</t>
  </si>
  <si>
    <t>FO3BA6AC8B41, FO617402DEB82, FO21D1E668B08,</t>
  </si>
  <si>
    <t>INV-000334, INV-000336, INV-000337</t>
  </si>
  <si>
    <t>13.10.2023</t>
  </si>
  <si>
    <t>14.10.2023</t>
  </si>
  <si>
    <t>INV-000293</t>
  </si>
  <si>
    <t>16.10.2023</t>
  </si>
  <si>
    <t>17.10.2023</t>
  </si>
  <si>
    <t>INV-000296</t>
  </si>
  <si>
    <t>18.10.2023</t>
  </si>
  <si>
    <t>INV-000317</t>
  </si>
  <si>
    <t>20.10.2023</t>
  </si>
  <si>
    <t>Customer  62</t>
  </si>
  <si>
    <t>Customer  63</t>
  </si>
  <si>
    <t>INV-000299</t>
  </si>
  <si>
    <t>27.10.2023</t>
  </si>
  <si>
    <t>30.10.2023</t>
  </si>
  <si>
    <t>Service 2 &amp; Service 3</t>
  </si>
  <si>
    <t>FO82323F401C4, FO111926DED45, FO81D17B4D782</t>
  </si>
  <si>
    <t>INV-000338, INV-000339, INV-000340</t>
  </si>
  <si>
    <t>31.10.2023</t>
  </si>
  <si>
    <t>wrong payment</t>
  </si>
  <si>
    <t>01.11.2023</t>
  </si>
  <si>
    <t>Customer  64</t>
  </si>
  <si>
    <t>02.11.2023</t>
  </si>
  <si>
    <t>04.11.2023</t>
  </si>
  <si>
    <t>05.11.2023</t>
  </si>
  <si>
    <t>06.11.2023</t>
  </si>
  <si>
    <t>Customer  65</t>
  </si>
  <si>
    <t>08.11.2023</t>
  </si>
  <si>
    <t>INV-000295</t>
  </si>
  <si>
    <t>09.11.2023</t>
  </si>
  <si>
    <t>INV-000298</t>
  </si>
  <si>
    <t>11.11.2023</t>
  </si>
  <si>
    <t>13.11.2023</t>
  </si>
  <si>
    <t>INV-000301</t>
  </si>
  <si>
    <t>14.11.2023</t>
  </si>
  <si>
    <t>15.11.2023</t>
  </si>
  <si>
    <t>Customer  66</t>
  </si>
  <si>
    <t>INV-000362</t>
  </si>
  <si>
    <t>17.11.2023</t>
  </si>
  <si>
    <t>INV-000300</t>
  </si>
  <si>
    <t>18.11.2023</t>
  </si>
  <si>
    <t>20.11.2023</t>
  </si>
  <si>
    <t>FO3119F285643, FO511A047EA41, FO71D581E7603</t>
  </si>
  <si>
    <t>INV-000340, INV-000341, INV-000342</t>
  </si>
  <si>
    <t>22.11.2023</t>
  </si>
  <si>
    <t>INV-000297</t>
  </si>
  <si>
    <t>23.11.2023</t>
  </si>
  <si>
    <t>INV-000302</t>
  </si>
  <si>
    <t>24.11.2023</t>
  </si>
  <si>
    <t>25.11.2023</t>
  </si>
  <si>
    <t>28.11.2023</t>
  </si>
  <si>
    <t xml:space="preserve">Service 1 </t>
  </si>
  <si>
    <t>FO81D55A99A82</t>
  </si>
  <si>
    <t>INV-000344</t>
  </si>
  <si>
    <t>01.12.2023</t>
  </si>
  <si>
    <t>03.12.2023</t>
  </si>
  <si>
    <t>04.12.2023</t>
  </si>
  <si>
    <t>06.12.2023</t>
  </si>
  <si>
    <t>07.12.2023</t>
  </si>
  <si>
    <t>09.12.2023</t>
  </si>
  <si>
    <t>11.12.2023</t>
  </si>
  <si>
    <t>INV-000363</t>
  </si>
  <si>
    <t>13.12.2023</t>
  </si>
  <si>
    <t>15.12.2023</t>
  </si>
  <si>
    <t>INV-000364</t>
  </si>
  <si>
    <t>16.12.2023</t>
  </si>
  <si>
    <t>17.12.2023</t>
  </si>
  <si>
    <t>18.12.2023</t>
  </si>
  <si>
    <t>19.12.2023</t>
  </si>
  <si>
    <t>22.12.2023</t>
  </si>
  <si>
    <t>26.12.2023</t>
  </si>
  <si>
    <t>FO411C8FD4842, FO623908473C6</t>
  </si>
  <si>
    <t>INV-000345, INV-000346</t>
  </si>
  <si>
    <t>27.12.2023</t>
  </si>
  <si>
    <t>INV-000318</t>
  </si>
  <si>
    <t>28.12.2023</t>
  </si>
  <si>
    <t>29.12.2023</t>
  </si>
  <si>
    <t>31.12.2023</t>
  </si>
  <si>
    <t>01.01.2024</t>
  </si>
  <si>
    <t>INV-000365</t>
  </si>
  <si>
    <t>02.01.2024</t>
  </si>
  <si>
    <t xml:space="preserve">Salary </t>
  </si>
  <si>
    <t>03.01.2024</t>
  </si>
  <si>
    <t>04.01.2024</t>
  </si>
  <si>
    <t>INV-000313</t>
  </si>
  <si>
    <t>05.01.2024</t>
  </si>
  <si>
    <t>06.01.2024</t>
  </si>
  <si>
    <t>INV-000319</t>
  </si>
  <si>
    <t>07.01.2024</t>
  </si>
  <si>
    <t>09.01.2024</t>
  </si>
  <si>
    <t>Customer  67</t>
  </si>
  <si>
    <t>INV-000305</t>
  </si>
  <si>
    <t>10.01.2024</t>
  </si>
  <si>
    <t>11.01.2024</t>
  </si>
  <si>
    <t xml:space="preserve">Service 3 </t>
  </si>
  <si>
    <t>FO1BE9CF2743
FO117D39D9B87
FO81DC38CA882
FO417D470F184</t>
  </si>
  <si>
    <t>INV-000350, INV-000349, INV-000348, INV-000347</t>
  </si>
  <si>
    <t>13.01.2024</t>
  </si>
  <si>
    <t>14.01.2024</t>
  </si>
  <si>
    <t>15.01.2024</t>
  </si>
  <si>
    <t>17.01.2024</t>
  </si>
  <si>
    <t>18.01.2024</t>
  </si>
  <si>
    <t>FO117D11FF787</t>
  </si>
  <si>
    <t>INV-000354</t>
  </si>
  <si>
    <t>19.01.2024</t>
  </si>
  <si>
    <t>MALLIKAR stipend</t>
  </si>
  <si>
    <t>FO517DCA9AF83</t>
  </si>
  <si>
    <t>INV-000353, INV-000352</t>
  </si>
  <si>
    <t>21.01.2024</t>
  </si>
  <si>
    <t>23.01.2024</t>
  </si>
  <si>
    <t>25.01.2024</t>
  </si>
  <si>
    <t>26.01.2024</t>
  </si>
  <si>
    <t>27.01.2024</t>
  </si>
  <si>
    <t>29.01.2024</t>
  </si>
  <si>
    <t>INV-000308</t>
  </si>
  <si>
    <t>31.01.2024</t>
  </si>
  <si>
    <t>01.02.2024</t>
  </si>
  <si>
    <t>INV-000309</t>
  </si>
  <si>
    <t>02.02.2024</t>
  </si>
  <si>
    <t>INV-000307</t>
  </si>
  <si>
    <t>Customer  68</t>
  </si>
  <si>
    <t>Customer  3 &amp; 60</t>
  </si>
  <si>
    <t>FO31DED9A8487</t>
  </si>
  <si>
    <t>INV-000354, INV-000310</t>
  </si>
  <si>
    <t>05.02.2024</t>
  </si>
  <si>
    <t>INV-000320</t>
  </si>
  <si>
    <t>07.02.2024</t>
  </si>
  <si>
    <t>08.02.2024</t>
  </si>
  <si>
    <t>12.02.2024</t>
  </si>
  <si>
    <t>Customer  69</t>
  </si>
  <si>
    <t>INV-000361</t>
  </si>
  <si>
    <t>FO71800E62981</t>
  </si>
  <si>
    <t>INV-000355</t>
  </si>
  <si>
    <t>16.02.2024</t>
  </si>
  <si>
    <t>17.02.2024</t>
  </si>
  <si>
    <t>INV-000360</t>
  </si>
  <si>
    <t>18.02.2024</t>
  </si>
  <si>
    <t>23.02.2024</t>
  </si>
  <si>
    <t>Customer  70</t>
  </si>
  <si>
    <t>26.02.2024</t>
  </si>
  <si>
    <t>27.02.2024</t>
  </si>
  <si>
    <t>28.02.2024</t>
  </si>
  <si>
    <t>29.02.2024</t>
  </si>
  <si>
    <t>02.03.2024</t>
  </si>
  <si>
    <t>04.03.2024</t>
  </si>
  <si>
    <t>Customer  71</t>
  </si>
  <si>
    <t>06.03.2024</t>
  </si>
  <si>
    <t>09.03.2024</t>
  </si>
  <si>
    <t>12.03.2024</t>
  </si>
  <si>
    <t>15.03.2024</t>
  </si>
  <si>
    <t>Customer  73</t>
  </si>
  <si>
    <t>ATM</t>
  </si>
  <si>
    <t>17.03.2024</t>
  </si>
  <si>
    <t>Customer  74</t>
  </si>
  <si>
    <t>18.03.2024</t>
  </si>
  <si>
    <t>#FO81E4836FB82</t>
  </si>
  <si>
    <t>19.03.2024</t>
  </si>
  <si>
    <t>#FO4122F903F42</t>
  </si>
  <si>
    <t>22.03.2024</t>
  </si>
  <si>
    <t>petty cash</t>
  </si>
  <si>
    <t>23.03.2024</t>
  </si>
  <si>
    <t>24.03.2024</t>
  </si>
  <si>
    <t>26.03.2024</t>
  </si>
  <si>
    <t>#FO61E582EFB04, #FO118403D2987, #FO217EEA71F86</t>
  </si>
  <si>
    <t>31.03.2024</t>
  </si>
  <si>
    <t>02.04.2024</t>
  </si>
  <si>
    <t>03.04.2024</t>
  </si>
  <si>
    <t>Service 3 &amp; Service 1</t>
  </si>
  <si>
    <t>#FO72A0A4A1947, #FO72A0A4A1947</t>
  </si>
  <si>
    <t>INV-000378</t>
  </si>
  <si>
    <t>05.04.2024</t>
  </si>
  <si>
    <t xml:space="preserve">Employee 6 </t>
  </si>
  <si>
    <t>11.04.2024</t>
  </si>
  <si>
    <t>Customer  53 &amp; 3</t>
  </si>
  <si>
    <t>INV-000367</t>
  </si>
  <si>
    <t>12.04.2024</t>
  </si>
  <si>
    <t>#FO524935898C7, #FO71E7AAEA183</t>
  </si>
  <si>
    <t>INV-000380, INV-000379</t>
  </si>
  <si>
    <t>15.04.2024</t>
  </si>
  <si>
    <t>Customer  75</t>
  </si>
  <si>
    <t>#FO41E7C3CB286</t>
  </si>
  <si>
    <t>INV-000381</t>
  </si>
  <si>
    <t>16.04.2024</t>
  </si>
  <si>
    <t>17.04.2024</t>
  </si>
  <si>
    <t>19.04.2024</t>
  </si>
  <si>
    <t>INV-000368</t>
  </si>
  <si>
    <t>Customer  76</t>
  </si>
  <si>
    <t>21.04.2024</t>
  </si>
  <si>
    <t>22.04.2024</t>
  </si>
  <si>
    <t>INV-000369</t>
  </si>
  <si>
    <t>23.04.2024</t>
  </si>
  <si>
    <t>#FO21E8A587488</t>
  </si>
  <si>
    <t>INV-000382</t>
  </si>
  <si>
    <t>24.04.2024</t>
  </si>
  <si>
    <t>#FO312504F3B43</t>
  </si>
  <si>
    <t>INV-000383</t>
  </si>
  <si>
    <t>28.04.2024</t>
  </si>
  <si>
    <t>INV-000371</t>
  </si>
  <si>
    <t>01.05.2024</t>
  </si>
  <si>
    <t>Customer  80</t>
  </si>
  <si>
    <t>INV-000377</t>
  </si>
  <si>
    <t>02.05.2024</t>
  </si>
  <si>
    <t>#FO524C1F4A3C7, #FO424A4FBB6C8</t>
  </si>
  <si>
    <t>INV-000370, INV-000372, INV-000384, INV-000385</t>
  </si>
  <si>
    <t>03.05.2024</t>
  </si>
  <si>
    <t>Service 5</t>
  </si>
  <si>
    <t>04.05.2024</t>
  </si>
  <si>
    <t>Pyton project</t>
  </si>
  <si>
    <t>06.05.2024</t>
  </si>
  <si>
    <t>Customer  81</t>
  </si>
  <si>
    <t>INV-000375</t>
  </si>
  <si>
    <t>08.05.2024</t>
  </si>
  <si>
    <t>Customer  82</t>
  </si>
  <si>
    <t>INV-000387</t>
  </si>
  <si>
    <t>09.05.2024</t>
  </si>
  <si>
    <t>Customer 45</t>
  </si>
  <si>
    <t>INV-000374, INV-000376</t>
  </si>
  <si>
    <t>11.05.2024</t>
  </si>
  <si>
    <t>Person 3</t>
  </si>
  <si>
    <t xml:space="preserve">Refund or Purchase Retarn </t>
  </si>
  <si>
    <t>12.05.2024</t>
  </si>
  <si>
    <t>13.05.2024</t>
  </si>
  <si>
    <t>15.05.2024</t>
  </si>
  <si>
    <t>Customer  83</t>
  </si>
  <si>
    <t xml:space="preserve">AI Service 2.3 </t>
  </si>
  <si>
    <t> INV-000366</t>
  </si>
  <si>
    <t>16.05.2024</t>
  </si>
  <si>
    <t>17.05.2024</t>
  </si>
  <si>
    <t>Salarys</t>
  </si>
  <si>
    <t>Customer  84</t>
  </si>
  <si>
    <t>INV-000389</t>
  </si>
  <si>
    <t>Commisation</t>
  </si>
  <si>
    <t>18.05.2024</t>
  </si>
  <si>
    <t>21.05.2024</t>
  </si>
  <si>
    <t>22.05.2024</t>
  </si>
  <si>
    <t>24.05.2024</t>
  </si>
  <si>
    <t>Customer 81 &amp; 84</t>
  </si>
  <si>
    <t>INV-000389, Magnus</t>
  </si>
  <si>
    <t>28.05.2024</t>
  </si>
  <si>
    <t>29.05.2024</t>
  </si>
  <si>
    <t>30.05.2024</t>
  </si>
  <si>
    <t>Customer 85</t>
  </si>
  <si>
    <t>31.05.2024</t>
  </si>
  <si>
    <t>Client</t>
  </si>
  <si>
    <t>Tentative date</t>
  </si>
  <si>
    <t>Status</t>
  </si>
  <si>
    <t>Order No.</t>
  </si>
  <si>
    <t>Invoice No.</t>
  </si>
  <si>
    <t>USD Amt.</t>
  </si>
  <si>
    <t xml:space="preserve">Comission </t>
  </si>
  <si>
    <t>Deal Amt. USD</t>
  </si>
  <si>
    <t>Dedcuted Amt.</t>
  </si>
  <si>
    <t>TDS Amt.</t>
  </si>
  <si>
    <t>Total Amt.</t>
  </si>
  <si>
    <t>Comments</t>
  </si>
  <si>
    <t>Customer 360</t>
  </si>
  <si>
    <t>Paid</t>
  </si>
  <si>
    <t>Customer 19</t>
  </si>
  <si>
    <t>Customer 39</t>
  </si>
  <si>
    <t>Customer 18</t>
  </si>
  <si>
    <t>Customer 2</t>
  </si>
  <si>
    <t>Customer 4</t>
  </si>
  <si>
    <t>Customer 22</t>
  </si>
  <si>
    <t>Customer 21</t>
  </si>
  <si>
    <t>Services 2.3</t>
  </si>
  <si>
    <t>Customer 3</t>
  </si>
  <si>
    <t>Services 3</t>
  </si>
  <si>
    <t>01.10.2022</t>
  </si>
  <si>
    <t>INV-000026</t>
  </si>
  <si>
    <t>Customer 23</t>
  </si>
  <si>
    <t>INV-000021</t>
  </si>
  <si>
    <t>Service 2 Week2</t>
  </si>
  <si>
    <t>27.08.2022</t>
  </si>
  <si>
    <t>INV-000024</t>
  </si>
  <si>
    <t>Customer 5</t>
  </si>
  <si>
    <t>FO6222E5A3348</t>
  </si>
  <si>
    <t>INV-000025</t>
  </si>
  <si>
    <t>Customer 6</t>
  </si>
  <si>
    <t>FO2185BB4E108</t>
  </si>
  <si>
    <t>FO51D82EABAC7</t>
  </si>
  <si>
    <t>Customer 16</t>
  </si>
  <si>
    <t>INV-000027</t>
  </si>
  <si>
    <t>Customer 24</t>
  </si>
  <si>
    <t>Service 3 Indivudual</t>
  </si>
  <si>
    <t>FO213A6962586</t>
  </si>
  <si>
    <t>Customer 25</t>
  </si>
  <si>
    <t>Service 2 Indivudual</t>
  </si>
  <si>
    <t>10.09.2022</t>
  </si>
  <si>
    <t>INV-000028</t>
  </si>
  <si>
    <t>Inv-000039</t>
  </si>
  <si>
    <t>Customer 1</t>
  </si>
  <si>
    <t>INV-000029</t>
  </si>
  <si>
    <t>Services 3.1</t>
  </si>
  <si>
    <t>INV-000030</t>
  </si>
  <si>
    <t>INV-000031</t>
  </si>
  <si>
    <t>INV-000034</t>
  </si>
  <si>
    <t>Customer 7</t>
  </si>
  <si>
    <t>FO71D9C34E4C5</t>
  </si>
  <si>
    <t>Customer 8</t>
  </si>
  <si>
    <t>24.11.2022</t>
  </si>
  <si>
    <t>FO14E0B4AB81</t>
  </si>
  <si>
    <t>INV-000036(Discounted)</t>
  </si>
  <si>
    <t>12.11.2022</t>
  </si>
  <si>
    <t>FO4EE05837C2</t>
  </si>
  <si>
    <t>Customer 9</t>
  </si>
  <si>
    <t>11.11.2022</t>
  </si>
  <si>
    <t>FO722D5164CC7</t>
  </si>
  <si>
    <t>FO313E6CB4785</t>
  </si>
  <si>
    <t>04.10.2022</t>
  </si>
  <si>
    <t>INV-000041</t>
  </si>
  <si>
    <t>INV-000042</t>
  </si>
  <si>
    <t>INV-000043</t>
  </si>
  <si>
    <t>Services 2</t>
  </si>
  <si>
    <t>INV-000044</t>
  </si>
  <si>
    <t>Customer 10</t>
  </si>
  <si>
    <t>INV-000159</t>
  </si>
  <si>
    <t>#FO623268B22C8</t>
  </si>
  <si>
    <t>#FO61415209F82</t>
  </si>
  <si>
    <t>Customer 11</t>
  </si>
  <si>
    <t>INV-000077</t>
  </si>
  <si>
    <t>#FO1506BC2081</t>
  </si>
  <si>
    <t>Customer 12</t>
  </si>
  <si>
    <t>#FO71F4DE84AC5</t>
  </si>
  <si>
    <t>#FO3FC3EBB9C3</t>
  </si>
  <si>
    <t>#FO41A4DC6B806</t>
  </si>
  <si>
    <t>#FO51F9087C5C7</t>
  </si>
  <si>
    <t>Service 2 and Services 1</t>
  </si>
  <si>
    <t>INV-000096</t>
  </si>
  <si>
    <t>Customer 28</t>
  </si>
  <si>
    <t>INV-000093</t>
  </si>
  <si>
    <t>INV-000101</t>
  </si>
  <si>
    <t>13.01.2023</t>
  </si>
  <si>
    <t>INV-000104</t>
  </si>
  <si>
    <t>Customer 31</t>
  </si>
  <si>
    <t>09.12.2022</t>
  </si>
  <si>
    <t>Customer 34</t>
  </si>
  <si>
    <t>#FO72553530947</t>
  </si>
  <si>
    <t>02.02.2023</t>
  </si>
  <si>
    <t>Customer 13</t>
  </si>
  <si>
    <t xml:space="preserve">    22.12.2022</t>
  </si>
  <si>
    <t>#FO5200F946FC7</t>
  </si>
  <si>
    <t>Customer 14</t>
  </si>
  <si>
    <t>24.12.2022</t>
  </si>
  <si>
    <t>#FO210093170C4</t>
  </si>
  <si>
    <t>15.12.2022</t>
  </si>
  <si>
    <t>INV-000106</t>
  </si>
  <si>
    <t xml:space="preserve">    02.02.2023</t>
  </si>
  <si>
    <t>INV-000112</t>
  </si>
  <si>
    <t xml:space="preserve"> 19.12.2022</t>
  </si>
  <si>
    <t>INV-000129</t>
  </si>
  <si>
    <t>Customer 15</t>
  </si>
  <si>
    <t>INV-000211</t>
  </si>
  <si>
    <t>CSP 101</t>
  </si>
  <si>
    <t xml:space="preserve">    14.01.2023</t>
  </si>
  <si>
    <t>INV-000214</t>
  </si>
  <si>
    <t xml:space="preserve">    23.02.2023</t>
  </si>
  <si>
    <t>INV-000123</t>
  </si>
  <si>
    <t>Service 2.2</t>
  </si>
  <si>
    <t>#FO8204C2DBDC4</t>
  </si>
  <si>
    <t>Customer 90</t>
  </si>
  <si>
    <t>#FO51AF2EAA805</t>
  </si>
  <si>
    <t>#FO1AC8986243</t>
  </si>
  <si>
    <t>Customer 4242</t>
  </si>
  <si>
    <t>11.02.2023</t>
  </si>
  <si>
    <t>INV-000160</t>
  </si>
  <si>
    <t>INV-000130</t>
  </si>
  <si>
    <t>INV-000161</t>
  </si>
  <si>
    <t>31.01.2023</t>
  </si>
  <si>
    <t>INV-000158</t>
  </si>
  <si>
    <t>10.02.2023</t>
  </si>
  <si>
    <t>INV-000143</t>
  </si>
  <si>
    <t>02.03.2023</t>
  </si>
  <si>
    <t>INV-000141</t>
  </si>
  <si>
    <t>INV-000162</t>
  </si>
  <si>
    <t>INV-000148</t>
  </si>
  <si>
    <t>INV-000149</t>
  </si>
  <si>
    <t>Customer 40</t>
  </si>
  <si>
    <t>Lost</t>
  </si>
  <si>
    <t>Customer 46</t>
  </si>
  <si>
    <t>24.02.2023</t>
  </si>
  <si>
    <t>INV-000157</t>
  </si>
  <si>
    <t>INV-000169</t>
  </si>
  <si>
    <t>INV-000170</t>
  </si>
  <si>
    <t>INV-000166</t>
  </si>
  <si>
    <t>INV-000168</t>
  </si>
  <si>
    <t>INV-000171</t>
  </si>
  <si>
    <t xml:space="preserve">Module 1 </t>
  </si>
  <si>
    <t>INV-000186</t>
  </si>
  <si>
    <t>Module 2</t>
  </si>
  <si>
    <t>INV-000187</t>
  </si>
  <si>
    <t>Module 3</t>
  </si>
  <si>
    <t xml:space="preserve">Module 3 </t>
  </si>
  <si>
    <t>INV-000189</t>
  </si>
  <si>
    <t>23.03.2023</t>
  </si>
  <si>
    <t>INV-000193</t>
  </si>
  <si>
    <t>INV-000176</t>
  </si>
  <si>
    <t>19.03.2023</t>
  </si>
  <si>
    <t>INV-000188</t>
  </si>
  <si>
    <t>INV-000190</t>
  </si>
  <si>
    <t>INV-000191</t>
  </si>
  <si>
    <t>Customer 42</t>
  </si>
  <si>
    <t>INV-000192</t>
  </si>
  <si>
    <t>23.04.2023</t>
  </si>
  <si>
    <t>#FO31B954E0107</t>
  </si>
  <si>
    <t>INV-000222</t>
  </si>
  <si>
    <t>1.04.2023</t>
  </si>
  <si>
    <t>INV-000201</t>
  </si>
  <si>
    <t>2.04.2023</t>
  </si>
  <si>
    <t>INV-000202</t>
  </si>
  <si>
    <t>8.04.2023</t>
  </si>
  <si>
    <t>INV-000203</t>
  </si>
  <si>
    <t>29.04.2023</t>
  </si>
  <si>
    <t>Customer 44</t>
  </si>
  <si>
    <t>11.4.2023</t>
  </si>
  <si>
    <t>#FO726D72CE1C7</t>
  </si>
  <si>
    <t>#FO4163EAE5784</t>
  </si>
  <si>
    <t>INV-000217</t>
  </si>
  <si>
    <t>18.04.2023</t>
  </si>
  <si>
    <t>INV-000215</t>
  </si>
  <si>
    <t>11.5.2023</t>
  </si>
  <si>
    <t>INV-000200</t>
  </si>
  <si>
    <t>Customer 48</t>
  </si>
  <si>
    <t>14.04.2023</t>
  </si>
  <si>
    <t>INV-000205</t>
  </si>
  <si>
    <t>#FO11641954587</t>
  </si>
  <si>
    <t>INV-000216</t>
  </si>
  <si>
    <t>INV-000207</t>
  </si>
  <si>
    <t>22.04.2023</t>
  </si>
  <si>
    <t>INV-000208</t>
  </si>
  <si>
    <t>INV-000209</t>
  </si>
  <si>
    <t>INV-000210</t>
  </si>
  <si>
    <t>25.04.2023</t>
  </si>
  <si>
    <t>26.04.2023</t>
  </si>
  <si>
    <t>#FO2164C671F86</t>
  </si>
  <si>
    <t>INV-000231</t>
  </si>
  <si>
    <t>Customer 49</t>
  </si>
  <si>
    <t>30.04.2023</t>
  </si>
  <si>
    <t>-9000 paid</t>
  </si>
  <si>
    <t>#FO42132E7A3C8</t>
  </si>
  <si>
    <t>INV-000230</t>
  </si>
  <si>
    <t>INV-000223</t>
  </si>
  <si>
    <t>-14000 paid</t>
  </si>
  <si>
    <t>#FO31BD17ECB07</t>
  </si>
  <si>
    <t>INV-000218</t>
  </si>
  <si>
    <t>Customer 50</t>
  </si>
  <si>
    <t>9.05.2023</t>
  </si>
  <si>
    <t>7.05.2023</t>
  </si>
  <si>
    <t>INV-000224</t>
  </si>
  <si>
    <t>INV-000225</t>
  </si>
  <si>
    <t>INV-000228</t>
  </si>
  <si>
    <t>15.05.2023</t>
  </si>
  <si>
    <t>Customer 92</t>
  </si>
  <si>
    <t>#FO51C3797BF05</t>
  </si>
  <si>
    <t>INV-000238</t>
  </si>
  <si>
    <t>Customer 93</t>
  </si>
  <si>
    <t>12.06.2023</t>
  </si>
  <si>
    <t>10.06.2023</t>
  </si>
  <si>
    <t>#FO410F186A342</t>
  </si>
  <si>
    <t>INV-000239</t>
  </si>
  <si>
    <t>22.06.2023</t>
  </si>
  <si>
    <t>#FO511087196C1</t>
  </si>
  <si>
    <t>INV-000249</t>
  </si>
  <si>
    <t>#FO62210E28AC6</t>
  </si>
  <si>
    <t>INV-000243</t>
  </si>
  <si>
    <t>7.7.2023</t>
  </si>
  <si>
    <t>Customer 55</t>
  </si>
  <si>
    <t>Service 5 on 10, 24 June</t>
  </si>
  <si>
    <t>8.7.2023</t>
  </si>
  <si>
    <t>4.7.2023</t>
  </si>
  <si>
    <t>14.7.2023</t>
  </si>
  <si>
    <t>Service 5 on 1 July</t>
  </si>
  <si>
    <t>11.7.2023</t>
  </si>
  <si>
    <t>Service 5 8 July Batch-202306-1</t>
  </si>
  <si>
    <t>Service 5 8 July Batch-202305-1</t>
  </si>
  <si>
    <t>18.07.2023</t>
  </si>
  <si>
    <t>Service 5 on 15 July</t>
  </si>
  <si>
    <t>Service 5 on 22 July</t>
  </si>
  <si>
    <t>Customer 57</t>
  </si>
  <si>
    <t>#FO616E616AD82</t>
  </si>
  <si>
    <t>INV-000265</t>
  </si>
  <si>
    <t>#FO7280EC67D47</t>
  </si>
  <si>
    <t>INV-000266</t>
  </si>
  <si>
    <t>#FO616E74CBB82</t>
  </si>
  <si>
    <t>INV-000267</t>
  </si>
  <si>
    <t>10.8.2023</t>
  </si>
  <si>
    <t>Customer 58</t>
  </si>
  <si>
    <t>Service 5 on 5 August</t>
  </si>
  <si>
    <t>INV-000284</t>
  </si>
  <si>
    <t>#FO41CB9220806</t>
  </si>
  <si>
    <t>Customer 59</t>
  </si>
  <si>
    <t>#FO51CBB9DD285</t>
  </si>
  <si>
    <t>INV-000275</t>
  </si>
  <si>
    <t>Customer 91</t>
  </si>
  <si>
    <t>#FO81CBF78BC82</t>
  </si>
  <si>
    <t>INV-000274</t>
  </si>
  <si>
    <t>#FO5113FD2A6C1</t>
  </si>
  <si>
    <t>INV-000276</t>
  </si>
  <si>
    <t>#FO822817373C4</t>
  </si>
  <si>
    <t>INV-000277</t>
  </si>
  <si>
    <t>INV-000273</t>
  </si>
  <si>
    <t>Customer 89</t>
  </si>
  <si>
    <t>Service 3- Individual</t>
  </si>
  <si>
    <t>#FO7229C813EC5</t>
  </si>
  <si>
    <t>Customer 88</t>
  </si>
  <si>
    <t>30.08.2023</t>
  </si>
  <si>
    <t>#FO5114ED89341</t>
  </si>
  <si>
    <t>Customer 87</t>
  </si>
  <si>
    <t>#FO4229DABEBC8</t>
  </si>
  <si>
    <t>#FO422A6FBD4C8</t>
  </si>
  <si>
    <t>#FO3B8E25B541</t>
  </si>
  <si>
    <t>Customer 60</t>
  </si>
  <si>
    <t>a total of 100 dollars is paid on 29 Aug.</t>
  </si>
  <si>
    <t>Customer 81</t>
  </si>
  <si>
    <t>31.06.2024</t>
  </si>
  <si>
    <t>INV-000394</t>
  </si>
  <si>
    <t>Customer 76</t>
  </si>
  <si>
    <t>Cancled</t>
  </si>
  <si>
    <t>30.06.2024</t>
  </si>
  <si>
    <t>INV-000388</t>
  </si>
  <si>
    <t>27.08.2024</t>
  </si>
  <si>
    <t>INV-000396</t>
  </si>
  <si>
    <t>INV-000391</t>
  </si>
  <si>
    <t>Customer 86</t>
  </si>
  <si>
    <t>#FO3C5AC2BB41</t>
  </si>
  <si>
    <t>INV-000395</t>
  </si>
  <si>
    <t>INV-000397</t>
  </si>
  <si>
    <t>INV-000398</t>
  </si>
  <si>
    <t>INV-000399</t>
  </si>
  <si>
    <t>Open Order</t>
  </si>
  <si>
    <t>12000 per week</t>
  </si>
  <si>
    <t>INV-000400</t>
  </si>
  <si>
    <t>Lead</t>
  </si>
  <si>
    <t>INV-000401</t>
  </si>
  <si>
    <t xml:space="preserve">service </t>
  </si>
  <si>
    <t>INV-000402</t>
  </si>
  <si>
    <t>Unpaid</t>
  </si>
  <si>
    <t>Customer 96</t>
  </si>
  <si>
    <t>INV-000403</t>
  </si>
  <si>
    <t>INV-000404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</si>
</sst>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₹]#,##0.00"/>
    <numFmt numFmtId="165" formatCode="dd/mm/yy"/>
    <numFmt numFmtId="166" formatCode="_ [$₹-44A]* #,##0.00_ ;_ [$₹-44A]* \-#,##0.00_ ;_ [$₹-44A]* &quot;-&quot;??_ ;_ @_ "/>
    <numFmt numFmtId="167" formatCode="[$₹-44B]#,##0.00"/>
    <numFmt numFmtId="168" formatCode="&quot;$&quot;#,##0"/>
    <numFmt numFmtId="169" formatCode="&quot;$&quot;#,##0.00"/>
  </numFmts>
  <fonts count="32">
    <font>
      <sz val="11"/>
      <color theme="1"/>
      <name val="Aptos Narrow"/>
      <family val="2"/>
      <scheme val="minor"/>
    </font>
    <font>
      <b/>
      <sz val="10"/>
      <color rgb="FF000000"/>
      <name val="Arial"/>
      <scheme val="minor"/>
    </font>
    <font>
      <u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  <scheme val="minor"/>
    </font>
    <font>
      <sz val="10"/>
      <color theme="1"/>
      <name val="Arial"/>
      <scheme val="minor"/>
    </font>
    <font>
      <sz val="10"/>
      <color rgb="FF212529"/>
      <name val="Arial"/>
      <scheme val="minor"/>
    </font>
    <font>
      <sz val="10"/>
      <color rgb="FF00FF00"/>
      <name val="Arial"/>
      <scheme val="minor"/>
    </font>
    <font>
      <sz val="11"/>
      <color rgb="FF000000"/>
      <name val="Calibri"/>
      <charset val="1"/>
    </font>
    <font>
      <sz val="10"/>
      <color rgb="FF2C2E2F"/>
      <name val="Arial"/>
      <scheme val="minor"/>
    </font>
    <font>
      <sz val="10"/>
      <color rgb="FF333333"/>
      <name val="Arial"/>
      <scheme val="minor"/>
    </font>
    <font>
      <sz val="10"/>
      <color rgb="FF222325"/>
      <name val="Arial"/>
      <scheme val="minor"/>
    </font>
    <font>
      <sz val="10"/>
      <color rgb="FF222325"/>
      <name val="Macan"/>
    </font>
    <font>
      <sz val="10"/>
      <color rgb="FF2C2E2F"/>
      <name val="PayPalSansBig-Regular"/>
    </font>
    <font>
      <sz val="10"/>
      <color rgb="FF202124"/>
      <name val="Arial"/>
      <scheme val="minor"/>
    </font>
    <font>
      <sz val="10"/>
      <color rgb="FF000000"/>
      <name val="Inter"/>
    </font>
    <font>
      <sz val="11"/>
      <color rgb="FF212529"/>
      <name val="Arial"/>
      <family val="2"/>
    </font>
    <font>
      <sz val="10"/>
      <color rgb="FF212529"/>
      <name val="Arial"/>
      <family val="2"/>
    </font>
    <font>
      <sz val="10"/>
      <color rgb="FF000000"/>
      <name val="Arial"/>
      <charset val="1"/>
    </font>
    <font>
      <sz val="9"/>
      <color rgb="FF000000"/>
      <name val="Inter"/>
      <charset val="1"/>
    </font>
    <font>
      <sz val="11"/>
      <color rgb="FF212529"/>
      <name val="Arial"/>
      <charset val="1"/>
    </font>
    <font>
      <sz val="11"/>
      <color rgb="FF222325"/>
      <name val="Macan"/>
      <charset val="1"/>
    </font>
    <font>
      <sz val="10"/>
      <color rgb="FF000000"/>
      <name val="Inter"/>
      <charset val="1"/>
    </font>
    <font>
      <sz val="10"/>
      <color rgb="FF6C7184"/>
      <name val="Inter"/>
      <charset val="1"/>
    </font>
    <font>
      <sz val="10"/>
      <color rgb="FF333333"/>
      <name val="-Apple-System"/>
      <charset val="1"/>
    </font>
    <font>
      <sz val="10"/>
      <color rgb="FF000000"/>
      <name val="Arial"/>
      <scheme val="minor"/>
    </font>
    <font>
      <u/>
      <sz val="10"/>
      <color rgb="FF000000"/>
      <name val="Arial"/>
      <scheme val="minor"/>
    </font>
    <font>
      <sz val="10"/>
      <color rgb="FF001435"/>
      <name val="Arial"/>
      <scheme val="minor"/>
    </font>
    <font>
      <sz val="10"/>
      <color rgb="FF404145"/>
      <name val="Arial"/>
    </font>
    <font>
      <b/>
      <sz val="12"/>
      <color rgb="FF74767E"/>
      <name val="Macan"/>
      <charset val="1"/>
    </font>
    <font>
      <sz val="10"/>
      <color rgb="FFFF0000"/>
      <name val="Arial"/>
      <scheme val="minor"/>
    </font>
    <font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BFE"/>
        <bgColor rgb="FFF5FBFE"/>
      </patternFill>
    </fill>
    <fill>
      <patternFill patternType="solid">
        <fgColor theme="0"/>
        <bgColor theme="0"/>
      </patternFill>
    </fill>
    <fill>
      <patternFill patternType="solid">
        <fgColor rgb="FFF9F9FB"/>
        <bgColor rgb="FFF9F9FB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AF8F5"/>
        <bgColor rgb="FFFAF8F5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2" fillId="0" borderId="0" xfId="0" applyFont="1"/>
    <xf numFmtId="0" fontId="0" fillId="0" borderId="0" xfId="0" quotePrefix="1"/>
    <xf numFmtId="164" fontId="0" fillId="3" borderId="0" xfId="0" applyNumberFormat="1" applyFill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164" fontId="0" fillId="0" borderId="1" xfId="0" applyNumberFormat="1" applyBorder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165" fontId="0" fillId="0" borderId="0" xfId="0" applyNumberFormat="1" applyAlignment="1">
      <alignment horizontal="left"/>
    </xf>
    <xf numFmtId="3" fontId="0" fillId="2" borderId="0" xfId="0" applyNumberFormat="1" applyFill="1"/>
    <xf numFmtId="3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4" fontId="0" fillId="0" borderId="0" xfId="0" applyNumberFormat="1" applyAlignment="1">
      <alignment horizontal="right"/>
    </xf>
    <xf numFmtId="0" fontId="0" fillId="2" borderId="0" xfId="0" applyFill="1" applyAlignment="1">
      <alignment wrapText="1"/>
    </xf>
    <xf numFmtId="164" fontId="0" fillId="6" borderId="0" xfId="0" applyNumberFormat="1" applyFill="1"/>
    <xf numFmtId="3" fontId="0" fillId="0" borderId="0" xfId="0" applyNumberFormat="1"/>
    <xf numFmtId="164" fontId="4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2" borderId="0" xfId="0" applyFont="1" applyFill="1" applyAlignment="1">
      <alignment horizontal="left"/>
    </xf>
    <xf numFmtId="164" fontId="7" fillId="2" borderId="0" xfId="0" applyNumberFormat="1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7" borderId="0" xfId="0" applyFont="1" applyFill="1"/>
    <xf numFmtId="0" fontId="5" fillId="0" borderId="0" xfId="0" applyFont="1" applyAlignment="1">
      <alignment wrapText="1"/>
    </xf>
    <xf numFmtId="0" fontId="8" fillId="0" borderId="0" xfId="0" applyFont="1"/>
    <xf numFmtId="164" fontId="9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9" fillId="3" borderId="0" xfId="0" applyNumberFormat="1" applyFont="1" applyFill="1" applyAlignment="1">
      <alignment horizontal="right"/>
    </xf>
    <xf numFmtId="164" fontId="5" fillId="6" borderId="0" xfId="0" applyNumberFormat="1" applyFont="1" applyFill="1"/>
    <xf numFmtId="164" fontId="10" fillId="2" borderId="0" xfId="0" applyNumberFormat="1" applyFont="1" applyFill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64" fontId="13" fillId="2" borderId="0" xfId="0" applyNumberFormat="1" applyFont="1" applyFill="1" applyAlignment="1">
      <alignment horizontal="right"/>
    </xf>
    <xf numFmtId="0" fontId="0" fillId="8" borderId="0" xfId="0" applyFill="1"/>
    <xf numFmtId="0" fontId="0" fillId="6" borderId="2" xfId="0" applyFill="1" applyBorder="1"/>
    <xf numFmtId="0" fontId="0" fillId="6" borderId="2" xfId="0" applyFill="1" applyBorder="1" applyAlignment="1">
      <alignment vertical="center" wrapText="1"/>
    </xf>
    <xf numFmtId="0" fontId="15" fillId="0" borderId="0" xfId="0" applyFont="1"/>
    <xf numFmtId="165" fontId="5" fillId="0" borderId="0" xfId="0" applyNumberFormat="1" applyFont="1" applyAlignment="1">
      <alignment horizontal="right"/>
    </xf>
    <xf numFmtId="0" fontId="0" fillId="6" borderId="2" xfId="0" applyFill="1" applyBorder="1" applyAlignment="1">
      <alignment wrapText="1"/>
    </xf>
    <xf numFmtId="0" fontId="8" fillId="0" borderId="0" xfId="0" applyFont="1" applyAlignment="1">
      <alignment wrapText="1"/>
    </xf>
    <xf numFmtId="0" fontId="0" fillId="6" borderId="3" xfId="0" applyFill="1" applyBorder="1"/>
    <xf numFmtId="0" fontId="0" fillId="6" borderId="4" xfId="0" applyFill="1" applyBorder="1"/>
    <xf numFmtId="165" fontId="5" fillId="6" borderId="0" xfId="0" applyNumberFormat="1" applyFont="1" applyFill="1" applyAlignment="1">
      <alignment horizontal="right"/>
    </xf>
    <xf numFmtId="0" fontId="8" fillId="6" borderId="0" xfId="0" applyFont="1" applyFill="1"/>
    <xf numFmtId="0" fontId="0" fillId="6" borderId="0" xfId="0" applyFill="1"/>
    <xf numFmtId="0" fontId="5" fillId="6" borderId="0" xfId="0" applyFont="1" applyFill="1"/>
    <xf numFmtId="0" fontId="16" fillId="6" borderId="2" xfId="0" applyFont="1" applyFill="1" applyBorder="1"/>
    <xf numFmtId="0" fontId="8" fillId="9" borderId="5" xfId="0" applyFont="1" applyFill="1" applyBorder="1"/>
    <xf numFmtId="166" fontId="0" fillId="0" borderId="0" xfId="0" applyNumberFormat="1"/>
    <xf numFmtId="0" fontId="17" fillId="6" borderId="2" xfId="0" applyFont="1" applyFill="1" applyBorder="1"/>
    <xf numFmtId="0" fontId="18" fillId="0" borderId="0" xfId="0" applyFont="1"/>
    <xf numFmtId="0" fontId="19" fillId="0" borderId="0" xfId="0" applyFont="1"/>
    <xf numFmtId="167" fontId="0" fillId="0" borderId="0" xfId="0" applyNumberFormat="1"/>
    <xf numFmtId="167" fontId="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14" fontId="0" fillId="0" borderId="0" xfId="0" applyNumberFormat="1" applyAlignment="1">
      <alignment horizontal="right"/>
    </xf>
    <xf numFmtId="0" fontId="24" fillId="0" borderId="0" xfId="0" applyFont="1"/>
    <xf numFmtId="0" fontId="30" fillId="0" borderId="0" xfId="0" applyFont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165" fontId="1" fillId="10" borderId="6" xfId="0" applyNumberFormat="1" applyFont="1" applyFill="1" applyBorder="1" applyAlignment="1">
      <alignment horizontal="left"/>
    </xf>
    <xf numFmtId="164" fontId="1" fillId="10" borderId="6" xfId="0" applyNumberFormat="1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0" fontId="5" fillId="0" borderId="6" xfId="0" applyFont="1" applyBorder="1"/>
    <xf numFmtId="0" fontId="0" fillId="0" borderId="6" xfId="0" applyBorder="1"/>
    <xf numFmtId="0" fontId="3" fillId="4" borderId="6" xfId="0" applyFont="1" applyFill="1" applyBorder="1" applyAlignment="1">
      <alignment horizontal="left"/>
    </xf>
    <xf numFmtId="0" fontId="26" fillId="2" borderId="6" xfId="0" applyFont="1" applyFill="1" applyBorder="1" applyAlignment="1">
      <alignment horizontal="left"/>
    </xf>
    <xf numFmtId="0" fontId="0" fillId="2" borderId="6" xfId="0" applyFill="1" applyBorder="1" applyAlignment="1">
      <alignment horizontal="left" wrapText="1"/>
    </xf>
    <xf numFmtId="0" fontId="6" fillId="2" borderId="6" xfId="0" applyFont="1" applyFill="1" applyBorder="1" applyAlignment="1">
      <alignment horizontal="left"/>
    </xf>
    <xf numFmtId="168" fontId="0" fillId="2" borderId="6" xfId="0" applyNumberFormat="1" applyFill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164" fontId="0" fillId="2" borderId="6" xfId="0" applyNumberFormat="1" applyFill="1" applyBorder="1" applyAlignment="1">
      <alignment horizontal="left"/>
    </xf>
    <xf numFmtId="165" fontId="0" fillId="2" borderId="6" xfId="0" applyNumberFormat="1" applyFill="1" applyBorder="1" applyAlignment="1">
      <alignment horizontal="left"/>
    </xf>
    <xf numFmtId="164" fontId="0" fillId="2" borderId="6" xfId="0" applyNumberFormat="1" applyFill="1" applyBorder="1"/>
    <xf numFmtId="0" fontId="5" fillId="2" borderId="6" xfId="0" applyFont="1" applyFill="1" applyBorder="1" applyAlignment="1">
      <alignment horizontal="left"/>
    </xf>
    <xf numFmtId="164" fontId="0" fillId="4" borderId="6" xfId="0" applyNumberFormat="1" applyFill="1" applyBorder="1" applyAlignment="1">
      <alignment horizontal="left"/>
    </xf>
    <xf numFmtId="0" fontId="0" fillId="0" borderId="6" xfId="0" applyBorder="1" applyAlignment="1">
      <alignment horizontal="right"/>
    </xf>
    <xf numFmtId="165" fontId="0" fillId="0" borderId="6" xfId="0" applyNumberFormat="1" applyBorder="1" applyAlignment="1">
      <alignment horizontal="left"/>
    </xf>
    <xf numFmtId="164" fontId="0" fillId="0" borderId="6" xfId="0" applyNumberFormat="1" applyBorder="1"/>
    <xf numFmtId="0" fontId="0" fillId="5" borderId="6" xfId="0" applyFill="1" applyBorder="1" applyAlignment="1">
      <alignment horizontal="left"/>
    </xf>
    <xf numFmtId="169" fontId="10" fillId="11" borderId="6" xfId="0" applyNumberFormat="1" applyFont="1" applyFill="1" applyBorder="1"/>
    <xf numFmtId="169" fontId="10" fillId="2" borderId="6" xfId="0" applyNumberFormat="1" applyFont="1" applyFill="1" applyBorder="1"/>
    <xf numFmtId="0" fontId="5" fillId="4" borderId="6" xfId="0" applyFont="1" applyFill="1" applyBorder="1" applyAlignment="1">
      <alignment horizontal="left"/>
    </xf>
    <xf numFmtId="0" fontId="5" fillId="0" borderId="6" xfId="0" applyFont="1" applyBorder="1" applyAlignment="1">
      <alignment horizontal="right"/>
    </xf>
    <xf numFmtId="165" fontId="5" fillId="0" borderId="6" xfId="0" applyNumberFormat="1" applyFont="1" applyBorder="1" applyAlignment="1">
      <alignment horizontal="left"/>
    </xf>
    <xf numFmtId="165" fontId="5" fillId="2" borderId="6" xfId="0" applyNumberFormat="1" applyFont="1" applyFill="1" applyBorder="1" applyAlignment="1">
      <alignment horizontal="left"/>
    </xf>
    <xf numFmtId="168" fontId="5" fillId="0" borderId="6" xfId="0" applyNumberFormat="1" applyFont="1" applyBorder="1" applyAlignment="1">
      <alignment horizontal="right"/>
    </xf>
    <xf numFmtId="168" fontId="5" fillId="2" borderId="6" xfId="0" applyNumberFormat="1" applyFont="1" applyFill="1" applyBorder="1" applyAlignment="1">
      <alignment horizontal="right"/>
    </xf>
    <xf numFmtId="0" fontId="5" fillId="10" borderId="6" xfId="0" applyFont="1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5" fillId="10" borderId="6" xfId="0" applyFont="1" applyFill="1" applyBorder="1" applyAlignment="1">
      <alignment horizontal="right"/>
    </xf>
    <xf numFmtId="0" fontId="5" fillId="10" borderId="6" xfId="0" applyFont="1" applyFill="1" applyBorder="1"/>
    <xf numFmtId="0" fontId="6" fillId="10" borderId="6" xfId="0" applyFont="1" applyFill="1" applyBorder="1" applyAlignment="1">
      <alignment horizontal="left"/>
    </xf>
    <xf numFmtId="165" fontId="5" fillId="10" borderId="6" xfId="0" applyNumberFormat="1" applyFont="1" applyFill="1" applyBorder="1" applyAlignment="1">
      <alignment horizontal="right"/>
    </xf>
    <xf numFmtId="164" fontId="0" fillId="10" borderId="6" xfId="0" applyNumberFormat="1" applyFill="1" applyBorder="1" applyAlignment="1">
      <alignment horizontal="right"/>
    </xf>
    <xf numFmtId="3" fontId="5" fillId="10" borderId="6" xfId="0" applyNumberFormat="1" applyFont="1" applyFill="1" applyBorder="1" applyAlignment="1">
      <alignment horizontal="right"/>
    </xf>
    <xf numFmtId="169" fontId="10" fillId="2" borderId="6" xfId="0" applyNumberFormat="1" applyFont="1" applyFill="1" applyBorder="1" applyAlignment="1">
      <alignment horizontal="right"/>
    </xf>
    <xf numFmtId="165" fontId="5" fillId="10" borderId="6" xfId="0" applyNumberFormat="1" applyFont="1" applyFill="1" applyBorder="1" applyAlignment="1">
      <alignment horizontal="left"/>
    </xf>
    <xf numFmtId="164" fontId="5" fillId="0" borderId="6" xfId="0" applyNumberFormat="1" applyFont="1" applyBorder="1" applyAlignment="1">
      <alignment horizontal="right"/>
    </xf>
    <xf numFmtId="169" fontId="27" fillId="11" borderId="6" xfId="0" applyNumberFormat="1" applyFont="1" applyFill="1" applyBorder="1"/>
    <xf numFmtId="169" fontId="5" fillId="0" borderId="6" xfId="0" applyNumberFormat="1" applyFont="1" applyBorder="1" applyAlignment="1">
      <alignment horizontal="right"/>
    </xf>
    <xf numFmtId="164" fontId="5" fillId="4" borderId="6" xfId="0" applyNumberFormat="1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left"/>
    </xf>
    <xf numFmtId="0" fontId="5" fillId="2" borderId="6" xfId="0" applyFont="1" applyFill="1" applyBorder="1"/>
    <xf numFmtId="169" fontId="9" fillId="2" borderId="6" xfId="0" applyNumberFormat="1" applyFont="1" applyFill="1" applyBorder="1" applyAlignment="1">
      <alignment horizontal="right"/>
    </xf>
    <xf numFmtId="164" fontId="14" fillId="2" borderId="6" xfId="0" applyNumberFormat="1" applyFont="1" applyFill="1" applyBorder="1"/>
    <xf numFmtId="0" fontId="18" fillId="0" borderId="6" xfId="0" applyFont="1" applyBorder="1"/>
    <xf numFmtId="168" fontId="0" fillId="0" borderId="6" xfId="0" applyNumberFormat="1" applyBorder="1"/>
    <xf numFmtId="164" fontId="5" fillId="6" borderId="6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168" fontId="0" fillId="6" borderId="6" xfId="0" applyNumberFormat="1" applyFill="1" applyBorder="1" applyAlignment="1">
      <alignment horizontal="right"/>
    </xf>
    <xf numFmtId="164" fontId="9" fillId="6" borderId="6" xfId="0" applyNumberFormat="1" applyFont="1" applyFill="1" applyBorder="1" applyAlignment="1">
      <alignment horizontal="right"/>
    </xf>
    <xf numFmtId="164" fontId="14" fillId="6" borderId="0" xfId="0" applyNumberFormat="1" applyFont="1" applyFill="1"/>
    <xf numFmtId="0" fontId="31" fillId="0" borderId="6" xfId="0" applyFont="1" applyBorder="1" applyAlignment="1">
      <alignment horizontal="left"/>
    </xf>
    <xf numFmtId="0" fontId="31" fillId="10" borderId="6" xfId="0" applyFont="1" applyFill="1" applyBorder="1" applyAlignment="1">
      <alignment horizontal="left"/>
    </xf>
    <xf numFmtId="0" fontId="31" fillId="2" borderId="6" xfId="0" applyFont="1" applyFill="1" applyBorder="1" applyAlignment="1">
      <alignment horizontal="left"/>
    </xf>
    <xf numFmtId="0" fontId="31" fillId="12" borderId="6" xfId="0" applyFont="1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5" fillId="0" borderId="7" xfId="0" applyFont="1" applyBorder="1" applyAlignment="1">
      <alignment horizontal="right"/>
    </xf>
    <xf numFmtId="0" fontId="5" fillId="10" borderId="7" xfId="0" applyFont="1" applyFill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" fillId="2" borderId="7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right"/>
    </xf>
    <xf numFmtId="0" fontId="0" fillId="0" borderId="7" xfId="0" applyBorder="1"/>
    <xf numFmtId="0" fontId="0" fillId="2" borderId="8" xfId="0" applyFill="1" applyBorder="1" applyAlignment="1">
      <alignment horizontal="left"/>
    </xf>
    <xf numFmtId="0" fontId="5" fillId="0" borderId="8" xfId="0" applyFont="1" applyBorder="1"/>
    <xf numFmtId="0" fontId="2" fillId="2" borderId="8" xfId="0" applyFont="1" applyFill="1" applyBorder="1" applyAlignment="1">
      <alignment horizontal="left"/>
    </xf>
    <xf numFmtId="0" fontId="5" fillId="10" borderId="8" xfId="0" applyFont="1" applyFill="1" applyBorder="1"/>
    <xf numFmtId="0" fontId="5" fillId="0" borderId="8" xfId="0" applyFont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left"/>
    </xf>
    <xf numFmtId="0" fontId="28" fillId="2" borderId="8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0" fillId="0" borderId="8" xfId="0" applyBorder="1"/>
    <xf numFmtId="0" fontId="29" fillId="0" borderId="8" xfId="0" applyFont="1" applyBorder="1"/>
    <xf numFmtId="0" fontId="1" fillId="10" borderId="9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2" borderId="9" xfId="0" applyNumberFormat="1" applyFill="1" applyBorder="1" applyAlignment="1">
      <alignment horizontal="right"/>
    </xf>
  </cellXfs>
  <cellStyles count="1">
    <cellStyle name="Normal" xfId="0" builtinId="0"/>
  </cellStyles>
  <dxfs count="2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freelancer.com" TargetMode="External"/><Relationship Id="rId7" Type="http://schemas.openxmlformats.org/officeDocument/2006/relationships/hyperlink" Target="https://www.fiverr.com/v4/users/blank/manage_orders/FO21E8A587488/activities" TargetMode="External"/><Relationship Id="rId2" Type="http://schemas.openxmlformats.org/officeDocument/2006/relationships/hyperlink" Target="http://freelancer.com" TargetMode="External"/><Relationship Id="rId1" Type="http://schemas.openxmlformats.org/officeDocument/2006/relationships/hyperlink" Target="http://freelancer.com/" TargetMode="External"/><Relationship Id="rId6" Type="http://schemas.openxmlformats.org/officeDocument/2006/relationships/hyperlink" Target="http://naukri.com/" TargetMode="External"/><Relationship Id="rId5" Type="http://schemas.openxmlformats.org/officeDocument/2006/relationships/hyperlink" Target="https://www.fiverr.com/sirishach351?source=order_page_user_link" TargetMode="External"/><Relationship Id="rId4" Type="http://schemas.openxmlformats.org/officeDocument/2006/relationships/hyperlink" Target="http://freelancer.com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sirishach351?source=order_page_user_link" TargetMode="External"/><Relationship Id="rId2" Type="http://schemas.openxmlformats.org/officeDocument/2006/relationships/hyperlink" Target="https://www.fiverr.com/cfrith?source=order_page_user_link" TargetMode="External"/><Relationship Id="rId1" Type="http://schemas.openxmlformats.org/officeDocument/2006/relationships/hyperlink" Target="https://www.fiverr.com/sirishach351?source=order_page_user_link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www.fiverr.com/linker?email_name=gig_order_started_seller&amp;order_id=FO51D82EABAC7&amp;username=sangameshks&amp;utm_campaign=gig_order_started_seller&amp;utm_medium=email&amp;utm_source=system_email&amp;view=manage_order&amp;email_id=0083410cd443f2f5e6f6e4e45506a57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B4E1-73F1-4ECD-A428-7F96005BA205}">
  <sheetPr>
    <outlinePr summaryBelow="0" summaryRight="0"/>
  </sheetPr>
  <dimension ref="A1:L886"/>
  <sheetViews>
    <sheetView workbookViewId="0">
      <pane ySplit="1" topLeftCell="A163" activePane="bottomLeft" state="frozen"/>
      <selection pane="bottomLeft" activeCell="D33" sqref="D33"/>
    </sheetView>
  </sheetViews>
  <sheetFormatPr defaultColWidth="12.5703125" defaultRowHeight="15.75" customHeight="1"/>
  <cols>
    <col min="1" max="1" width="16.85546875" style="5" customWidth="1"/>
    <col min="2" max="2" width="13.28515625" customWidth="1"/>
    <col min="3" max="3" width="11.7109375" customWidth="1"/>
    <col min="4" max="4" width="41.5703125" customWidth="1"/>
    <col min="5" max="5" width="33.7109375" customWidth="1"/>
    <col min="6" max="6" width="19.42578125" customWidth="1"/>
    <col min="7" max="7" width="17.42578125" customWidth="1"/>
    <col min="8" max="8" width="18.85546875" customWidth="1"/>
    <col min="9" max="9" width="40.28515625" customWidth="1"/>
    <col min="10" max="10" width="19.85546875" customWidth="1"/>
    <col min="11" max="11" width="17.140625" customWidth="1"/>
    <col min="12" max="12" width="29.85546875" customWidth="1"/>
  </cols>
  <sheetData>
    <row r="1" spans="1:12" ht="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t="s">
        <v>9</v>
      </c>
      <c r="K1" t="s">
        <v>10</v>
      </c>
      <c r="L1" t="s">
        <v>11</v>
      </c>
    </row>
    <row r="2" spans="1:12" ht="29.25">
      <c r="A2" s="5" t="s">
        <v>12</v>
      </c>
      <c r="B2" s="6"/>
      <c r="C2" s="6">
        <v>1101</v>
      </c>
      <c r="D2" t="s">
        <v>13</v>
      </c>
      <c r="E2" t="s">
        <v>14</v>
      </c>
      <c r="H2" s="7"/>
      <c r="I2" s="7" t="s">
        <v>15</v>
      </c>
    </row>
    <row r="3" spans="1:12" ht="29.25">
      <c r="A3" s="5" t="s">
        <v>12</v>
      </c>
      <c r="B3" s="6"/>
      <c r="C3" s="6">
        <v>1101</v>
      </c>
      <c r="D3" t="s">
        <v>13</v>
      </c>
      <c r="E3" t="s">
        <v>14</v>
      </c>
      <c r="H3" s="7"/>
      <c r="I3" s="7" t="s">
        <v>16</v>
      </c>
    </row>
    <row r="4" spans="1:12" ht="29.25">
      <c r="A4" s="5" t="s">
        <v>12</v>
      </c>
      <c r="B4" s="6"/>
      <c r="C4" s="6">
        <v>9000</v>
      </c>
      <c r="D4" t="s">
        <v>13</v>
      </c>
      <c r="E4" t="s">
        <v>14</v>
      </c>
      <c r="H4" s="7"/>
      <c r="I4" s="7" t="s">
        <v>17</v>
      </c>
    </row>
    <row r="5" spans="1:12" ht="15">
      <c r="A5" s="5" t="s">
        <v>18</v>
      </c>
      <c r="B5" s="6"/>
      <c r="C5" s="6">
        <v>8100</v>
      </c>
      <c r="D5" t="s">
        <v>19</v>
      </c>
      <c r="E5" t="s">
        <v>20</v>
      </c>
      <c r="H5" s="7"/>
      <c r="I5" s="7" t="s">
        <v>21</v>
      </c>
    </row>
    <row r="6" spans="1:12" ht="15">
      <c r="A6" s="5" t="s">
        <v>22</v>
      </c>
      <c r="B6" s="6"/>
      <c r="C6" s="6">
        <v>8100</v>
      </c>
      <c r="D6" t="s">
        <v>19</v>
      </c>
      <c r="E6" t="s">
        <v>20</v>
      </c>
      <c r="H6" s="7"/>
      <c r="I6" s="7" t="s">
        <v>23</v>
      </c>
    </row>
    <row r="7" spans="1:12" ht="15">
      <c r="A7" s="5" t="s">
        <v>22</v>
      </c>
      <c r="B7" s="6"/>
      <c r="C7" s="6">
        <v>750</v>
      </c>
      <c r="D7" t="s">
        <v>24</v>
      </c>
      <c r="E7" t="s">
        <v>25</v>
      </c>
      <c r="H7" s="7"/>
      <c r="I7" s="7" t="s">
        <v>26</v>
      </c>
    </row>
    <row r="8" spans="1:12" ht="15">
      <c r="A8" s="5" t="s">
        <v>27</v>
      </c>
      <c r="B8" s="6"/>
      <c r="C8" s="6">
        <v>12600</v>
      </c>
      <c r="D8" t="s">
        <v>28</v>
      </c>
      <c r="E8" t="s">
        <v>29</v>
      </c>
      <c r="H8" s="7"/>
      <c r="I8" s="7" t="s">
        <v>30</v>
      </c>
    </row>
    <row r="9" spans="1:12" ht="19.5" customHeight="1">
      <c r="A9" s="5" t="s">
        <v>31</v>
      </c>
      <c r="B9" s="6">
        <v>5000</v>
      </c>
      <c r="C9" s="6"/>
      <c r="D9" t="s">
        <v>32</v>
      </c>
      <c r="E9" t="s">
        <v>33</v>
      </c>
      <c r="H9" s="7"/>
      <c r="I9" s="7" t="s">
        <v>34</v>
      </c>
    </row>
    <row r="10" spans="1:12" ht="15">
      <c r="A10" s="5" t="s">
        <v>35</v>
      </c>
      <c r="B10" s="6"/>
      <c r="C10" s="6">
        <v>2580.34</v>
      </c>
      <c r="D10" t="s">
        <v>36</v>
      </c>
      <c r="E10" t="s">
        <v>20</v>
      </c>
      <c r="F10" t="s">
        <v>37</v>
      </c>
      <c r="H10" s="7"/>
      <c r="I10" s="7" t="s">
        <v>38</v>
      </c>
    </row>
    <row r="11" spans="1:12" ht="15">
      <c r="A11" s="5" t="s">
        <v>39</v>
      </c>
      <c r="B11" s="6"/>
      <c r="C11" s="6">
        <v>5000</v>
      </c>
      <c r="D11" t="s">
        <v>40</v>
      </c>
      <c r="E11" t="s">
        <v>25</v>
      </c>
      <c r="H11" s="7"/>
      <c r="I11" s="7" t="s">
        <v>41</v>
      </c>
    </row>
    <row r="12" spans="1:12" ht="15">
      <c r="A12" s="5" t="s">
        <v>42</v>
      </c>
      <c r="B12" s="6"/>
      <c r="C12" s="6">
        <v>1736.55</v>
      </c>
      <c r="D12" t="s">
        <v>36</v>
      </c>
      <c r="E12" t="s">
        <v>20</v>
      </c>
      <c r="F12" t="s">
        <v>43</v>
      </c>
      <c r="H12" s="7"/>
      <c r="I12" s="7" t="s">
        <v>44</v>
      </c>
    </row>
    <row r="13" spans="1:12" ht="15">
      <c r="A13" s="5" t="s">
        <v>42</v>
      </c>
      <c r="B13" s="6"/>
      <c r="C13" s="6">
        <v>1357.31</v>
      </c>
      <c r="D13" t="s">
        <v>36</v>
      </c>
      <c r="E13" t="s">
        <v>20</v>
      </c>
      <c r="F13" t="s">
        <v>45</v>
      </c>
      <c r="H13" s="7"/>
      <c r="I13" s="7" t="s">
        <v>46</v>
      </c>
    </row>
    <row r="14" spans="1:12" ht="17.25" customHeight="1">
      <c r="A14" s="5" t="s">
        <v>47</v>
      </c>
      <c r="B14" s="6">
        <v>129.72999999999999</v>
      </c>
      <c r="C14" s="6"/>
      <c r="D14" t="s">
        <v>48</v>
      </c>
      <c r="E14" t="s">
        <v>49</v>
      </c>
      <c r="H14" s="7"/>
      <c r="I14" s="7" t="s">
        <v>50</v>
      </c>
    </row>
    <row r="15" spans="1:12" ht="15">
      <c r="A15" s="5" t="s">
        <v>51</v>
      </c>
      <c r="B15" s="6"/>
      <c r="C15" s="6">
        <v>671.42</v>
      </c>
      <c r="D15" t="s">
        <v>52</v>
      </c>
      <c r="E15" t="s">
        <v>29</v>
      </c>
      <c r="F15" t="s">
        <v>53</v>
      </c>
      <c r="H15" s="7"/>
      <c r="I15" s="7" t="s">
        <v>54</v>
      </c>
    </row>
    <row r="16" spans="1:12" ht="15">
      <c r="A16" s="5" t="s">
        <v>55</v>
      </c>
      <c r="B16" s="6"/>
      <c r="C16" s="6">
        <v>1717.14</v>
      </c>
      <c r="D16" t="s">
        <v>52</v>
      </c>
      <c r="E16" t="s">
        <v>29</v>
      </c>
      <c r="F16" t="s">
        <v>56</v>
      </c>
      <c r="H16" s="7"/>
      <c r="I16" s="7" t="s">
        <v>57</v>
      </c>
    </row>
    <row r="17" spans="1:11" ht="15">
      <c r="A17" s="5" t="s">
        <v>58</v>
      </c>
      <c r="B17" s="6"/>
      <c r="C17" s="6">
        <v>672.97</v>
      </c>
      <c r="D17" t="s">
        <v>52</v>
      </c>
      <c r="E17" t="s">
        <v>29</v>
      </c>
      <c r="F17" t="s">
        <v>59</v>
      </c>
      <c r="H17" s="7"/>
      <c r="I17" s="7" t="s">
        <v>60</v>
      </c>
    </row>
    <row r="18" spans="1:11" ht="15">
      <c r="A18" s="5" t="s">
        <v>61</v>
      </c>
      <c r="B18" s="6"/>
      <c r="C18" s="6">
        <v>742.18</v>
      </c>
      <c r="D18" t="s">
        <v>52</v>
      </c>
      <c r="E18" t="s">
        <v>29</v>
      </c>
      <c r="F18" t="s">
        <v>62</v>
      </c>
      <c r="H18" s="7"/>
      <c r="I18" s="7" t="s">
        <v>23</v>
      </c>
    </row>
    <row r="19" spans="1:11" ht="15">
      <c r="A19" s="5" t="s">
        <v>63</v>
      </c>
      <c r="B19" s="6"/>
      <c r="C19" s="6">
        <v>700</v>
      </c>
      <c r="D19" t="s">
        <v>40</v>
      </c>
      <c r="E19" t="s">
        <v>25</v>
      </c>
      <c r="H19" s="7"/>
      <c r="I19" s="7" t="s">
        <v>64</v>
      </c>
    </row>
    <row r="20" spans="1:11" ht="14.25" customHeight="1">
      <c r="A20" s="5" t="s">
        <v>65</v>
      </c>
      <c r="B20" s="6">
        <v>3902.55</v>
      </c>
      <c r="C20" s="6"/>
      <c r="D20" s="9" t="s">
        <v>66</v>
      </c>
      <c r="E20" t="s">
        <v>67</v>
      </c>
      <c r="H20" s="7"/>
      <c r="I20" s="7" t="s">
        <v>68</v>
      </c>
    </row>
    <row r="21" spans="1:11" ht="15">
      <c r="A21" s="5" t="s">
        <v>69</v>
      </c>
      <c r="B21" s="6"/>
      <c r="C21" s="6">
        <v>500</v>
      </c>
      <c r="D21" t="s">
        <v>40</v>
      </c>
      <c r="E21" t="s">
        <v>25</v>
      </c>
      <c r="H21" s="7"/>
      <c r="I21" s="7" t="s">
        <v>70</v>
      </c>
    </row>
    <row r="22" spans="1:11" ht="12" customHeight="1">
      <c r="A22" s="5" t="s">
        <v>71</v>
      </c>
      <c r="B22" s="6">
        <v>1000</v>
      </c>
      <c r="C22" s="6"/>
      <c r="D22" t="s">
        <v>72</v>
      </c>
      <c r="E22" t="s">
        <v>67</v>
      </c>
      <c r="H22" s="7"/>
      <c r="I22" s="7" t="s">
        <v>73</v>
      </c>
    </row>
    <row r="23" spans="1:11" ht="14.25" customHeight="1">
      <c r="A23" s="5" t="s">
        <v>74</v>
      </c>
      <c r="B23" s="6">
        <v>486.45</v>
      </c>
      <c r="C23" s="6"/>
      <c r="D23" s="9" t="s">
        <v>66</v>
      </c>
      <c r="E23" t="s">
        <v>67</v>
      </c>
      <c r="H23" s="7"/>
      <c r="I23" s="7" t="s">
        <v>75</v>
      </c>
    </row>
    <row r="24" spans="1:11" ht="17.25" customHeight="1">
      <c r="A24" s="5" t="s">
        <v>74</v>
      </c>
      <c r="B24" s="6"/>
      <c r="C24" s="6">
        <v>579.23</v>
      </c>
      <c r="D24" t="s">
        <v>76</v>
      </c>
      <c r="E24" t="s">
        <v>25</v>
      </c>
      <c r="F24" t="s">
        <v>77</v>
      </c>
      <c r="G24" t="s">
        <v>78</v>
      </c>
      <c r="H24" s="7"/>
      <c r="I24" s="7" t="s">
        <v>79</v>
      </c>
      <c r="J24">
        <v>10</v>
      </c>
      <c r="K24">
        <v>7.9</v>
      </c>
    </row>
    <row r="25" spans="1:11" ht="15.75" customHeight="1">
      <c r="A25" s="5" t="s">
        <v>80</v>
      </c>
      <c r="B25" s="6">
        <v>10</v>
      </c>
      <c r="C25" s="6"/>
      <c r="D25" t="s">
        <v>81</v>
      </c>
      <c r="E25" t="s">
        <v>82</v>
      </c>
      <c r="H25" s="7"/>
      <c r="I25" s="7" t="s">
        <v>83</v>
      </c>
    </row>
    <row r="26" spans="1:11" ht="15">
      <c r="A26" s="5" t="s">
        <v>80</v>
      </c>
      <c r="B26" s="6"/>
      <c r="C26" s="6">
        <v>500</v>
      </c>
      <c r="D26" t="s">
        <v>40</v>
      </c>
      <c r="E26" t="s">
        <v>25</v>
      </c>
      <c r="H26" s="7"/>
      <c r="I26" s="7" t="s">
        <v>84</v>
      </c>
    </row>
    <row r="27" spans="1:11" ht="15">
      <c r="A27" s="5" t="s">
        <v>85</v>
      </c>
      <c r="B27" s="6"/>
      <c r="C27" s="6">
        <v>1159.82</v>
      </c>
      <c r="D27" t="s">
        <v>76</v>
      </c>
      <c r="E27" t="s">
        <v>86</v>
      </c>
      <c r="F27" t="s">
        <v>87</v>
      </c>
      <c r="G27" t="s">
        <v>88</v>
      </c>
      <c r="H27" s="7"/>
      <c r="I27" s="7" t="s">
        <v>89</v>
      </c>
      <c r="J27">
        <v>20</v>
      </c>
      <c r="K27">
        <f>J27-15.8</f>
        <v>4.1999999999999993</v>
      </c>
    </row>
    <row r="28" spans="1:11" ht="15">
      <c r="A28" s="5" t="s">
        <v>90</v>
      </c>
      <c r="B28" s="6"/>
      <c r="C28" s="6">
        <v>575.92999999999995</v>
      </c>
      <c r="D28" t="s">
        <v>76</v>
      </c>
      <c r="E28" t="s">
        <v>86</v>
      </c>
      <c r="F28" t="s">
        <v>91</v>
      </c>
      <c r="G28" t="s">
        <v>92</v>
      </c>
      <c r="H28" s="7"/>
      <c r="I28" s="7" t="s">
        <v>93</v>
      </c>
      <c r="J28">
        <v>10</v>
      </c>
      <c r="K28">
        <f>J28-7.9</f>
        <v>2.0999999999999996</v>
      </c>
    </row>
    <row r="29" spans="1:11" ht="15">
      <c r="A29" s="5" t="s">
        <v>94</v>
      </c>
      <c r="B29" s="6"/>
      <c r="C29" s="6">
        <v>4580.26</v>
      </c>
      <c r="D29" t="s">
        <v>76</v>
      </c>
      <c r="E29" t="s">
        <v>86</v>
      </c>
      <c r="F29" t="s">
        <v>95</v>
      </c>
      <c r="G29" t="s">
        <v>96</v>
      </c>
      <c r="H29" s="7"/>
      <c r="I29" s="7" t="s">
        <v>97</v>
      </c>
      <c r="J29">
        <v>40</v>
      </c>
      <c r="K29">
        <f>J29-31.6</f>
        <v>8.3999999999999986</v>
      </c>
    </row>
    <row r="30" spans="1:11" ht="15">
      <c r="A30" s="5" t="s">
        <v>94</v>
      </c>
      <c r="B30" s="6"/>
      <c r="C30" s="6">
        <v>1400</v>
      </c>
      <c r="D30" t="s">
        <v>98</v>
      </c>
      <c r="E30" t="s">
        <v>25</v>
      </c>
      <c r="H30" s="7"/>
      <c r="I30" s="7" t="s">
        <v>99</v>
      </c>
    </row>
    <row r="31" spans="1:11" ht="15">
      <c r="A31" s="5" t="s">
        <v>94</v>
      </c>
      <c r="B31" s="6"/>
      <c r="C31" s="6">
        <v>2500</v>
      </c>
      <c r="D31" t="s">
        <v>100</v>
      </c>
      <c r="E31" t="s">
        <v>101</v>
      </c>
      <c r="H31" s="7"/>
      <c r="I31" s="7" t="s">
        <v>102</v>
      </c>
    </row>
    <row r="32" spans="1:11" ht="14.25" customHeight="1">
      <c r="A32" s="5" t="s">
        <v>94</v>
      </c>
      <c r="B32" s="6"/>
      <c r="C32" s="6">
        <v>2500</v>
      </c>
      <c r="D32" t="s">
        <v>40</v>
      </c>
      <c r="E32" t="s">
        <v>25</v>
      </c>
      <c r="H32" s="7"/>
      <c r="I32" s="7" t="s">
        <v>103</v>
      </c>
    </row>
    <row r="33" spans="1:9" ht="12.75" customHeight="1">
      <c r="A33" s="5" t="s">
        <v>104</v>
      </c>
      <c r="B33" s="6"/>
      <c r="C33" s="10" t="s">
        <v>105</v>
      </c>
      <c r="D33" t="s">
        <v>106</v>
      </c>
      <c r="E33" t="s">
        <v>25</v>
      </c>
      <c r="H33" s="7"/>
      <c r="I33" s="7" t="s">
        <v>107</v>
      </c>
    </row>
    <row r="34" spans="1:9" ht="12" customHeight="1">
      <c r="A34" s="5" t="s">
        <v>108</v>
      </c>
      <c r="B34" s="6">
        <v>5000</v>
      </c>
      <c r="C34" s="6"/>
      <c r="D34" t="s">
        <v>32</v>
      </c>
      <c r="E34" t="s">
        <v>33</v>
      </c>
      <c r="H34" s="7"/>
      <c r="I34" s="7" t="s">
        <v>109</v>
      </c>
    </row>
    <row r="35" spans="1:9" ht="12.75" customHeight="1">
      <c r="A35" s="5" t="s">
        <v>110</v>
      </c>
      <c r="B35" s="6">
        <v>5000</v>
      </c>
      <c r="C35" s="6"/>
      <c r="D35" t="s">
        <v>32</v>
      </c>
      <c r="E35" t="s">
        <v>33</v>
      </c>
      <c r="H35" s="7"/>
      <c r="I35" s="7" t="s">
        <v>111</v>
      </c>
    </row>
    <row r="36" spans="1:9" ht="15">
      <c r="A36" s="5" t="s">
        <v>112</v>
      </c>
      <c r="B36" s="6"/>
      <c r="C36" s="6">
        <v>250</v>
      </c>
      <c r="D36" t="s">
        <v>40</v>
      </c>
      <c r="E36" t="s">
        <v>25</v>
      </c>
      <c r="H36" s="7"/>
      <c r="I36" s="7" t="s">
        <v>113</v>
      </c>
    </row>
    <row r="37" spans="1:9" ht="15">
      <c r="A37" s="5" t="s">
        <v>114</v>
      </c>
      <c r="B37" s="6"/>
      <c r="C37" s="6">
        <v>1500</v>
      </c>
      <c r="D37" t="s">
        <v>115</v>
      </c>
      <c r="E37" t="s">
        <v>25</v>
      </c>
      <c r="H37" s="7"/>
      <c r="I37" s="7" t="s">
        <v>116</v>
      </c>
    </row>
    <row r="38" spans="1:9" ht="15">
      <c r="A38" s="5" t="s">
        <v>117</v>
      </c>
      <c r="B38" s="6"/>
      <c r="C38" s="6">
        <v>4102.75</v>
      </c>
      <c r="D38" t="s">
        <v>118</v>
      </c>
      <c r="E38" t="s">
        <v>101</v>
      </c>
      <c r="F38" t="s">
        <v>119</v>
      </c>
      <c r="H38" s="7"/>
      <c r="I38" s="7" t="s">
        <v>120</v>
      </c>
    </row>
    <row r="39" spans="1:9" ht="15">
      <c r="A39" s="5" t="s">
        <v>117</v>
      </c>
      <c r="B39" s="6"/>
      <c r="C39" s="6">
        <v>2500</v>
      </c>
      <c r="D39" t="s">
        <v>100</v>
      </c>
      <c r="E39" t="s">
        <v>101</v>
      </c>
      <c r="H39" s="7"/>
      <c r="I39" s="7" t="s">
        <v>121</v>
      </c>
    </row>
    <row r="40" spans="1:9" ht="12" customHeight="1">
      <c r="A40" s="5" t="s">
        <v>122</v>
      </c>
      <c r="B40" s="6">
        <v>1500</v>
      </c>
      <c r="C40" s="6"/>
      <c r="D40" t="s">
        <v>32</v>
      </c>
      <c r="E40" t="s">
        <v>33</v>
      </c>
      <c r="H40" s="7"/>
      <c r="I40" s="7" t="s">
        <v>123</v>
      </c>
    </row>
    <row r="41" spans="1:9" ht="15.75" customHeight="1">
      <c r="A41" s="5" t="s">
        <v>122</v>
      </c>
      <c r="B41" s="6"/>
      <c r="C41" s="6">
        <v>17215.91</v>
      </c>
      <c r="D41" t="s">
        <v>124</v>
      </c>
      <c r="E41" t="s">
        <v>101</v>
      </c>
      <c r="F41" t="s">
        <v>125</v>
      </c>
      <c r="H41" s="7"/>
      <c r="I41" s="7" t="s">
        <v>126</v>
      </c>
    </row>
    <row r="42" spans="1:9" ht="15" customHeight="1">
      <c r="A42" s="5" t="s">
        <v>122</v>
      </c>
      <c r="B42" s="6">
        <v>1500</v>
      </c>
      <c r="C42" s="6"/>
      <c r="D42" t="s">
        <v>32</v>
      </c>
      <c r="E42" t="s">
        <v>33</v>
      </c>
      <c r="H42" s="7"/>
      <c r="I42" s="7" t="s">
        <v>127</v>
      </c>
    </row>
    <row r="43" spans="1:9" ht="15.75" customHeight="1">
      <c r="A43" s="5" t="s">
        <v>128</v>
      </c>
      <c r="B43" s="6">
        <v>1368.37</v>
      </c>
      <c r="C43" s="6"/>
      <c r="D43" s="9" t="s">
        <v>66</v>
      </c>
      <c r="E43" t="s">
        <v>13</v>
      </c>
      <c r="H43" s="7"/>
      <c r="I43" s="7" t="s">
        <v>129</v>
      </c>
    </row>
    <row r="44" spans="1:9" ht="15.75" customHeight="1">
      <c r="A44" s="5" t="s">
        <v>128</v>
      </c>
      <c r="B44" s="6">
        <v>2660</v>
      </c>
      <c r="C44" s="6"/>
      <c r="D44" t="s">
        <v>130</v>
      </c>
      <c r="E44" t="s">
        <v>13</v>
      </c>
      <c r="H44" s="7"/>
      <c r="I44" s="7" t="s">
        <v>131</v>
      </c>
    </row>
    <row r="45" spans="1:9" ht="12" customHeight="1">
      <c r="A45" s="5" t="s">
        <v>128</v>
      </c>
      <c r="B45" s="6">
        <v>2600</v>
      </c>
      <c r="C45" s="6"/>
      <c r="D45" t="s">
        <v>130</v>
      </c>
      <c r="E45" t="s">
        <v>13</v>
      </c>
      <c r="H45" s="7"/>
      <c r="I45" s="7" t="s">
        <v>132</v>
      </c>
    </row>
    <row r="46" spans="1:9" ht="14.25" customHeight="1">
      <c r="A46" s="5" t="s">
        <v>133</v>
      </c>
      <c r="B46" s="6">
        <v>3030</v>
      </c>
      <c r="C46" s="6"/>
      <c r="D46" t="s">
        <v>130</v>
      </c>
      <c r="E46" t="s">
        <v>13</v>
      </c>
      <c r="H46" s="7"/>
      <c r="I46" s="7" t="s">
        <v>134</v>
      </c>
    </row>
    <row r="47" spans="1:9" ht="15">
      <c r="A47" s="5" t="s">
        <v>133</v>
      </c>
      <c r="B47" s="6"/>
      <c r="C47" s="6">
        <v>3030</v>
      </c>
      <c r="D47" t="s">
        <v>135</v>
      </c>
      <c r="E47" t="s">
        <v>136</v>
      </c>
      <c r="H47" s="7"/>
      <c r="I47" s="7" t="s">
        <v>137</v>
      </c>
    </row>
    <row r="48" spans="1:9" ht="15">
      <c r="A48" s="5" t="s">
        <v>133</v>
      </c>
      <c r="B48" s="6"/>
      <c r="C48" s="6">
        <v>2053.58</v>
      </c>
      <c r="D48" t="s">
        <v>52</v>
      </c>
      <c r="E48" t="s">
        <v>29</v>
      </c>
      <c r="F48" t="s">
        <v>138</v>
      </c>
      <c r="H48" s="7"/>
      <c r="I48" s="7" t="s">
        <v>139</v>
      </c>
    </row>
    <row r="49" spans="1:11" ht="15.75" customHeight="1">
      <c r="A49" s="5" t="s">
        <v>140</v>
      </c>
      <c r="B49" s="6">
        <v>375</v>
      </c>
      <c r="C49" s="6"/>
      <c r="D49" t="s">
        <v>81</v>
      </c>
      <c r="E49" t="s">
        <v>82</v>
      </c>
      <c r="H49" s="7"/>
      <c r="I49" s="7" t="s">
        <v>141</v>
      </c>
    </row>
    <row r="50" spans="1:11" ht="15">
      <c r="A50" s="5" t="s">
        <v>142</v>
      </c>
      <c r="B50" s="6"/>
      <c r="C50" s="6">
        <v>11392.8</v>
      </c>
      <c r="D50" t="s">
        <v>76</v>
      </c>
      <c r="E50" t="s">
        <v>101</v>
      </c>
      <c r="F50" t="s">
        <v>143</v>
      </c>
      <c r="G50" t="s">
        <v>144</v>
      </c>
      <c r="H50" s="7"/>
      <c r="I50" s="7" t="s">
        <v>30</v>
      </c>
      <c r="J50">
        <v>125</v>
      </c>
      <c r="K50">
        <f>J50-98.75</f>
        <v>26.25</v>
      </c>
    </row>
    <row r="51" spans="1:11" ht="15">
      <c r="A51" s="5" t="s">
        <v>142</v>
      </c>
      <c r="B51" s="6"/>
      <c r="C51" s="6">
        <v>2061.0500000000002</v>
      </c>
      <c r="D51" t="s">
        <v>52</v>
      </c>
      <c r="E51" t="s">
        <v>29</v>
      </c>
      <c r="F51" t="s">
        <v>145</v>
      </c>
      <c r="H51" s="7"/>
      <c r="I51" s="7" t="s">
        <v>146</v>
      </c>
    </row>
    <row r="52" spans="1:11" ht="15">
      <c r="A52" s="5" t="s">
        <v>147</v>
      </c>
      <c r="B52" s="6"/>
      <c r="C52" s="6">
        <v>3634.81</v>
      </c>
      <c r="D52" s="9" t="s">
        <v>148</v>
      </c>
      <c r="E52" t="s">
        <v>149</v>
      </c>
      <c r="H52" s="7"/>
      <c r="I52" s="7" t="s">
        <v>150</v>
      </c>
    </row>
    <row r="53" spans="1:11" ht="15">
      <c r="A53" s="5" t="s">
        <v>147</v>
      </c>
      <c r="B53" s="6"/>
      <c r="C53" s="6">
        <v>250</v>
      </c>
      <c r="D53" t="s">
        <v>40</v>
      </c>
      <c r="E53" t="s">
        <v>25</v>
      </c>
      <c r="H53" s="7"/>
      <c r="I53" s="7" t="s">
        <v>151</v>
      </c>
    </row>
    <row r="54" spans="1:11" ht="15">
      <c r="A54" s="5" t="s">
        <v>147</v>
      </c>
      <c r="B54" s="6"/>
      <c r="C54" s="6">
        <v>250</v>
      </c>
      <c r="D54" t="s">
        <v>40</v>
      </c>
      <c r="E54" t="s">
        <v>25</v>
      </c>
      <c r="H54" s="7"/>
      <c r="I54" s="7" t="s">
        <v>152</v>
      </c>
    </row>
    <row r="55" spans="1:11" ht="10.5" customHeight="1">
      <c r="A55" s="5" t="s">
        <v>147</v>
      </c>
      <c r="B55" s="6">
        <v>668</v>
      </c>
      <c r="C55" s="6"/>
      <c r="D55" t="s">
        <v>13</v>
      </c>
      <c r="E55" t="s">
        <v>82</v>
      </c>
      <c r="H55" s="7"/>
      <c r="I55" s="7" t="s">
        <v>153</v>
      </c>
    </row>
    <row r="56" spans="1:11" ht="15">
      <c r="A56" s="5" t="s">
        <v>147</v>
      </c>
      <c r="B56" s="6"/>
      <c r="C56" s="6">
        <v>1000</v>
      </c>
      <c r="D56" t="s">
        <v>40</v>
      </c>
      <c r="E56" t="s">
        <v>25</v>
      </c>
      <c r="H56" s="7"/>
      <c r="I56" s="7" t="s">
        <v>154</v>
      </c>
    </row>
    <row r="57" spans="1:11" ht="12" customHeight="1">
      <c r="A57" s="5" t="s">
        <v>155</v>
      </c>
      <c r="B57" s="6"/>
      <c r="C57" s="6">
        <v>500</v>
      </c>
      <c r="D57" t="s">
        <v>40</v>
      </c>
      <c r="E57" t="s">
        <v>25</v>
      </c>
      <c r="H57" s="7"/>
      <c r="I57" s="7" t="s">
        <v>156</v>
      </c>
    </row>
    <row r="58" spans="1:11" ht="16.5" customHeight="1">
      <c r="A58" s="5" t="s">
        <v>157</v>
      </c>
      <c r="B58" s="6">
        <v>148</v>
      </c>
      <c r="C58" s="6"/>
      <c r="D58" t="s">
        <v>13</v>
      </c>
      <c r="E58" t="s">
        <v>82</v>
      </c>
      <c r="H58" s="7"/>
      <c r="I58" s="7" t="s">
        <v>158</v>
      </c>
    </row>
    <row r="59" spans="1:11" ht="15">
      <c r="A59" s="5" t="s">
        <v>159</v>
      </c>
      <c r="B59" s="6"/>
      <c r="C59" s="6">
        <v>2061.14</v>
      </c>
      <c r="D59" t="s">
        <v>52</v>
      </c>
      <c r="E59" t="s">
        <v>29</v>
      </c>
      <c r="F59" t="s">
        <v>160</v>
      </c>
      <c r="H59" s="7"/>
      <c r="I59" s="7" t="s">
        <v>60</v>
      </c>
    </row>
    <row r="60" spans="1:11" ht="15">
      <c r="A60" s="5" t="s">
        <v>161</v>
      </c>
      <c r="B60" s="6"/>
      <c r="C60" s="6">
        <v>2500</v>
      </c>
      <c r="D60" t="s">
        <v>148</v>
      </c>
      <c r="E60" t="s">
        <v>25</v>
      </c>
      <c r="H60" s="7"/>
      <c r="I60" s="7" t="s">
        <v>162</v>
      </c>
    </row>
    <row r="61" spans="1:11" ht="15">
      <c r="A61" s="5" t="s">
        <v>163</v>
      </c>
      <c r="B61" s="6"/>
      <c r="C61" s="6">
        <v>1000</v>
      </c>
      <c r="D61" t="s">
        <v>40</v>
      </c>
      <c r="E61" t="s">
        <v>25</v>
      </c>
      <c r="H61" s="7"/>
      <c r="I61" s="7" t="s">
        <v>164</v>
      </c>
    </row>
    <row r="62" spans="1:11" ht="15">
      <c r="A62" s="5" t="s">
        <v>163</v>
      </c>
      <c r="B62" s="6"/>
      <c r="C62" s="6">
        <v>1300</v>
      </c>
      <c r="D62" t="s">
        <v>98</v>
      </c>
      <c r="E62" t="s">
        <v>25</v>
      </c>
      <c r="H62" s="7"/>
      <c r="I62" s="7" t="s">
        <v>165</v>
      </c>
    </row>
    <row r="63" spans="1:11" ht="15">
      <c r="A63" s="5" t="s">
        <v>166</v>
      </c>
      <c r="B63" s="6"/>
      <c r="C63" s="6">
        <v>500</v>
      </c>
      <c r="D63" t="s">
        <v>40</v>
      </c>
      <c r="E63" t="s">
        <v>25</v>
      </c>
      <c r="H63" s="7"/>
      <c r="I63" s="7" t="s">
        <v>167</v>
      </c>
    </row>
    <row r="64" spans="1:11" ht="15">
      <c r="A64" s="5" t="s">
        <v>166</v>
      </c>
      <c r="B64" s="6"/>
      <c r="C64" s="6">
        <v>1</v>
      </c>
      <c r="D64" t="s">
        <v>168</v>
      </c>
      <c r="E64" t="s">
        <v>20</v>
      </c>
      <c r="H64" s="7"/>
      <c r="I64" s="7" t="s">
        <v>169</v>
      </c>
    </row>
    <row r="65" spans="1:11" ht="15">
      <c r="A65" s="5" t="s">
        <v>170</v>
      </c>
      <c r="B65" s="6"/>
      <c r="C65" s="6">
        <v>2072.3000000000002</v>
      </c>
      <c r="D65" t="s">
        <v>171</v>
      </c>
      <c r="E65" t="s">
        <v>20</v>
      </c>
      <c r="F65" t="s">
        <v>172</v>
      </c>
      <c r="H65" s="7"/>
      <c r="I65" s="7" t="s">
        <v>173</v>
      </c>
    </row>
    <row r="66" spans="1:11" ht="15">
      <c r="A66" s="5" t="s">
        <v>170</v>
      </c>
      <c r="B66" s="6"/>
      <c r="C66" s="6">
        <v>250</v>
      </c>
      <c r="D66" t="s">
        <v>40</v>
      </c>
      <c r="E66" t="s">
        <v>25</v>
      </c>
      <c r="H66" s="7"/>
      <c r="I66" s="7" t="s">
        <v>174</v>
      </c>
    </row>
    <row r="67" spans="1:11" ht="15">
      <c r="A67" s="5" t="s">
        <v>170</v>
      </c>
      <c r="B67" s="6"/>
      <c r="C67" s="6">
        <v>750</v>
      </c>
      <c r="D67" t="s">
        <v>24</v>
      </c>
      <c r="E67" t="s">
        <v>25</v>
      </c>
      <c r="H67" s="7"/>
      <c r="I67" s="7" t="s">
        <v>175</v>
      </c>
    </row>
    <row r="68" spans="1:11" ht="15">
      <c r="A68" s="5" t="s">
        <v>176</v>
      </c>
      <c r="B68" s="6"/>
      <c r="C68" s="6">
        <v>54000</v>
      </c>
      <c r="D68" t="s">
        <v>168</v>
      </c>
      <c r="E68" t="s">
        <v>20</v>
      </c>
      <c r="H68" s="7"/>
      <c r="I68" s="7" t="s">
        <v>177</v>
      </c>
    </row>
    <row r="69" spans="1:11" ht="14.25" customHeight="1">
      <c r="A69" s="5" t="s">
        <v>176</v>
      </c>
      <c r="B69" s="6">
        <v>100004.72</v>
      </c>
      <c r="C69" s="6"/>
      <c r="D69" t="s">
        <v>81</v>
      </c>
      <c r="E69" t="s">
        <v>178</v>
      </c>
      <c r="H69" s="7"/>
      <c r="I69" s="7" t="s">
        <v>179</v>
      </c>
    </row>
    <row r="70" spans="1:11" ht="15">
      <c r="A70" s="5" t="s">
        <v>180</v>
      </c>
      <c r="B70" s="6"/>
      <c r="C70" s="6">
        <v>1000</v>
      </c>
      <c r="D70" t="s">
        <v>171</v>
      </c>
      <c r="E70" t="s">
        <v>25</v>
      </c>
      <c r="H70" s="7"/>
      <c r="I70" s="7" t="s">
        <v>181</v>
      </c>
    </row>
    <row r="71" spans="1:11" ht="17.25" customHeight="1">
      <c r="A71" s="5" t="s">
        <v>180</v>
      </c>
      <c r="B71" s="6">
        <v>16999</v>
      </c>
      <c r="C71" s="6"/>
      <c r="D71" t="s">
        <v>13</v>
      </c>
      <c r="E71" t="s">
        <v>82</v>
      </c>
      <c r="H71" s="7"/>
      <c r="I71" s="7"/>
    </row>
    <row r="72" spans="1:11" ht="15">
      <c r="A72" s="5" t="s">
        <v>182</v>
      </c>
      <c r="B72" s="6"/>
      <c r="C72" s="6">
        <v>2000</v>
      </c>
      <c r="D72" t="s">
        <v>171</v>
      </c>
      <c r="E72" t="s">
        <v>25</v>
      </c>
      <c r="H72" s="7"/>
      <c r="I72" s="7" t="s">
        <v>183</v>
      </c>
    </row>
    <row r="73" spans="1:11" ht="15">
      <c r="A73" s="5" t="s">
        <v>182</v>
      </c>
      <c r="B73" s="6"/>
      <c r="C73" s="6">
        <v>10500</v>
      </c>
      <c r="D73" t="s">
        <v>106</v>
      </c>
      <c r="E73" t="s">
        <v>101</v>
      </c>
      <c r="H73" s="7"/>
      <c r="I73" s="7" t="s">
        <v>184</v>
      </c>
    </row>
    <row r="74" spans="1:11" ht="15">
      <c r="A74" s="5" t="s">
        <v>185</v>
      </c>
      <c r="B74" s="6"/>
      <c r="C74" s="6">
        <v>500</v>
      </c>
      <c r="D74" t="s">
        <v>171</v>
      </c>
      <c r="E74" t="s">
        <v>25</v>
      </c>
      <c r="H74" s="7"/>
      <c r="I74" s="7" t="s">
        <v>186</v>
      </c>
    </row>
    <row r="75" spans="1:11" ht="15">
      <c r="A75" s="5" t="s">
        <v>185</v>
      </c>
      <c r="B75" s="6"/>
      <c r="C75" s="6">
        <v>15000</v>
      </c>
      <c r="D75" t="s">
        <v>19</v>
      </c>
      <c r="E75" t="s">
        <v>20</v>
      </c>
      <c r="H75" s="7"/>
      <c r="I75" s="7" t="s">
        <v>187</v>
      </c>
    </row>
    <row r="76" spans="1:11" ht="15">
      <c r="A76" s="5" t="s">
        <v>188</v>
      </c>
      <c r="B76" s="6"/>
      <c r="C76" s="6">
        <v>750</v>
      </c>
      <c r="D76" t="s">
        <v>40</v>
      </c>
      <c r="E76" t="s">
        <v>25</v>
      </c>
      <c r="H76" s="7"/>
      <c r="I76" s="7" t="s">
        <v>189</v>
      </c>
    </row>
    <row r="77" spans="1:11" ht="15">
      <c r="A77" s="5" t="s">
        <v>190</v>
      </c>
      <c r="B77" s="6"/>
      <c r="C77" s="6">
        <v>57600</v>
      </c>
      <c r="D77" t="s">
        <v>168</v>
      </c>
      <c r="E77" t="s">
        <v>191</v>
      </c>
      <c r="H77" s="7"/>
      <c r="I77" s="7" t="s">
        <v>192</v>
      </c>
    </row>
    <row r="78" spans="1:11" ht="15.75" customHeight="1">
      <c r="A78" s="5" t="s">
        <v>193</v>
      </c>
      <c r="B78" s="6">
        <v>5000</v>
      </c>
      <c r="C78" s="6"/>
      <c r="D78" t="s">
        <v>81</v>
      </c>
      <c r="E78" t="s">
        <v>67</v>
      </c>
      <c r="H78" s="7"/>
      <c r="I78" s="7" t="s">
        <v>194</v>
      </c>
    </row>
    <row r="79" spans="1:11" ht="17.25" customHeight="1">
      <c r="A79" s="5" t="s">
        <v>195</v>
      </c>
      <c r="B79" s="6"/>
      <c r="C79" s="6">
        <v>8879.2199999999993</v>
      </c>
      <c r="D79" t="s">
        <v>76</v>
      </c>
      <c r="E79" t="s">
        <v>20</v>
      </c>
      <c r="F79" t="s">
        <v>196</v>
      </c>
      <c r="G79" t="s">
        <v>197</v>
      </c>
      <c r="H79" s="7"/>
      <c r="I79" s="7" t="s">
        <v>198</v>
      </c>
      <c r="J79">
        <v>100</v>
      </c>
      <c r="K79">
        <f>J79-33.18-23.7-23.7</f>
        <v>19.419999999999991</v>
      </c>
    </row>
    <row r="80" spans="1:11" ht="16.5" customHeight="1">
      <c r="A80" s="5" t="s">
        <v>199</v>
      </c>
      <c r="B80" s="6">
        <v>650</v>
      </c>
      <c r="C80" s="6"/>
      <c r="D80" t="s">
        <v>72</v>
      </c>
      <c r="E80" t="s">
        <v>67</v>
      </c>
      <c r="H80" s="7"/>
      <c r="I80" s="7" t="s">
        <v>200</v>
      </c>
    </row>
    <row r="81" spans="1:9" ht="15">
      <c r="A81" s="5" t="s">
        <v>201</v>
      </c>
      <c r="B81" s="6"/>
      <c r="C81" s="6">
        <v>12688.42</v>
      </c>
      <c r="D81" t="s">
        <v>202</v>
      </c>
      <c r="E81" t="s">
        <v>20</v>
      </c>
      <c r="F81" t="s">
        <v>203</v>
      </c>
      <c r="H81" s="7"/>
      <c r="I81" s="7" t="s">
        <v>30</v>
      </c>
    </row>
    <row r="82" spans="1:9" ht="15">
      <c r="A82" s="5" t="s">
        <v>201</v>
      </c>
      <c r="B82" s="6"/>
      <c r="C82" s="6">
        <v>16983.240000000002</v>
      </c>
      <c r="D82" t="s">
        <v>202</v>
      </c>
      <c r="E82" t="s">
        <v>20</v>
      </c>
      <c r="H82" s="7"/>
      <c r="I82" s="7" t="s">
        <v>44</v>
      </c>
    </row>
    <row r="83" spans="1:9" ht="16.5" customHeight="1">
      <c r="A83" s="5" t="s">
        <v>201</v>
      </c>
      <c r="B83" s="6">
        <v>13499</v>
      </c>
      <c r="C83" s="6"/>
      <c r="D83" t="s">
        <v>13</v>
      </c>
      <c r="E83" t="s">
        <v>82</v>
      </c>
      <c r="H83" s="7"/>
      <c r="I83" s="7"/>
    </row>
    <row r="84" spans="1:9" ht="15">
      <c r="A84" s="5" t="s">
        <v>204</v>
      </c>
      <c r="B84" s="6"/>
      <c r="C84" s="6">
        <v>1000</v>
      </c>
      <c r="D84" t="s">
        <v>40</v>
      </c>
      <c r="E84" t="s">
        <v>25</v>
      </c>
      <c r="H84" s="7"/>
      <c r="I84" s="7" t="s">
        <v>205</v>
      </c>
    </row>
    <row r="85" spans="1:9" ht="15.75" customHeight="1">
      <c r="A85" s="5" t="s">
        <v>204</v>
      </c>
      <c r="B85" s="6"/>
      <c r="C85" s="6">
        <v>500</v>
      </c>
      <c r="H85" s="7"/>
      <c r="I85" s="7" t="s">
        <v>206</v>
      </c>
    </row>
    <row r="86" spans="1:9" ht="12" customHeight="1">
      <c r="A86" s="5" t="s">
        <v>204</v>
      </c>
      <c r="B86" s="6">
        <v>5000</v>
      </c>
      <c r="C86" s="6"/>
      <c r="D86" t="s">
        <v>81</v>
      </c>
      <c r="E86" t="s">
        <v>67</v>
      </c>
      <c r="H86" s="7"/>
      <c r="I86" s="7" t="s">
        <v>207</v>
      </c>
    </row>
    <row r="87" spans="1:9" ht="15.75" customHeight="1">
      <c r="A87" s="5" t="s">
        <v>204</v>
      </c>
      <c r="B87" s="6">
        <v>5000</v>
      </c>
      <c r="C87" s="6"/>
      <c r="D87" t="s">
        <v>81</v>
      </c>
      <c r="E87" t="s">
        <v>67</v>
      </c>
      <c r="H87" s="7"/>
      <c r="I87" s="7" t="s">
        <v>208</v>
      </c>
    </row>
    <row r="88" spans="1:9" ht="14.25" customHeight="1">
      <c r="A88" s="5" t="s">
        <v>204</v>
      </c>
      <c r="B88" s="6">
        <v>5000</v>
      </c>
      <c r="C88" s="6"/>
      <c r="D88" t="s">
        <v>209</v>
      </c>
      <c r="E88" t="s">
        <v>33</v>
      </c>
      <c r="H88" s="7"/>
      <c r="I88" s="7" t="s">
        <v>210</v>
      </c>
    </row>
    <row r="89" spans="1:9" ht="15">
      <c r="A89" s="5" t="s">
        <v>211</v>
      </c>
      <c r="B89" s="6"/>
      <c r="C89" s="6">
        <v>1250</v>
      </c>
      <c r="D89" t="s">
        <v>40</v>
      </c>
      <c r="E89" t="s">
        <v>25</v>
      </c>
      <c r="H89" s="7"/>
      <c r="I89" s="7" t="s">
        <v>212</v>
      </c>
    </row>
    <row r="90" spans="1:9" ht="15.75" customHeight="1">
      <c r="A90" s="5" t="s">
        <v>213</v>
      </c>
      <c r="B90" s="6">
        <v>3500</v>
      </c>
      <c r="C90" s="6"/>
      <c r="D90" t="s">
        <v>72</v>
      </c>
      <c r="E90" t="s">
        <v>33</v>
      </c>
      <c r="H90" s="7"/>
      <c r="I90" s="7" t="s">
        <v>214</v>
      </c>
    </row>
    <row r="91" spans="1:9" ht="12.75" customHeight="1">
      <c r="A91" s="5" t="s">
        <v>215</v>
      </c>
      <c r="B91" s="6">
        <v>2999</v>
      </c>
      <c r="C91" s="6"/>
      <c r="D91" t="s">
        <v>13</v>
      </c>
      <c r="E91" t="s">
        <v>82</v>
      </c>
      <c r="H91" s="7"/>
      <c r="I91" s="7" t="s">
        <v>216</v>
      </c>
    </row>
    <row r="92" spans="1:9" ht="15">
      <c r="A92" s="5" t="s">
        <v>217</v>
      </c>
      <c r="B92" s="6"/>
      <c r="C92" s="6">
        <v>500</v>
      </c>
      <c r="D92" t="s">
        <v>40</v>
      </c>
      <c r="E92" t="s">
        <v>25</v>
      </c>
      <c r="H92" s="7"/>
      <c r="I92" s="7" t="s">
        <v>218</v>
      </c>
    </row>
    <row r="93" spans="1:9" ht="15">
      <c r="A93" s="5" t="s">
        <v>219</v>
      </c>
      <c r="B93" s="6"/>
      <c r="C93" s="6">
        <v>1000</v>
      </c>
      <c r="D93" t="s">
        <v>40</v>
      </c>
      <c r="E93" t="s">
        <v>25</v>
      </c>
      <c r="H93" s="7"/>
      <c r="I93" s="7" t="s">
        <v>220</v>
      </c>
    </row>
    <row r="94" spans="1:9" ht="15">
      <c r="A94" s="5" t="s">
        <v>219</v>
      </c>
      <c r="B94" s="6"/>
      <c r="C94" s="6">
        <v>500</v>
      </c>
      <c r="D94" t="s">
        <v>40</v>
      </c>
      <c r="E94" t="s">
        <v>25</v>
      </c>
      <c r="H94" s="7"/>
      <c r="I94" s="7" t="s">
        <v>220</v>
      </c>
    </row>
    <row r="95" spans="1:9" ht="15">
      <c r="A95" s="5" t="s">
        <v>221</v>
      </c>
      <c r="B95" s="6"/>
      <c r="C95" s="6">
        <v>1250</v>
      </c>
      <c r="D95" t="s">
        <v>40</v>
      </c>
      <c r="E95" t="s">
        <v>25</v>
      </c>
      <c r="H95" s="7"/>
      <c r="I95" s="7" t="s">
        <v>222</v>
      </c>
    </row>
    <row r="96" spans="1:9" ht="19.5" customHeight="1">
      <c r="A96" s="5" t="s">
        <v>221</v>
      </c>
      <c r="B96" s="6">
        <v>5000</v>
      </c>
      <c r="C96" s="6"/>
      <c r="D96" t="s">
        <v>81</v>
      </c>
      <c r="E96" t="s">
        <v>67</v>
      </c>
      <c r="H96" s="7"/>
      <c r="I96" s="7" t="s">
        <v>223</v>
      </c>
    </row>
    <row r="97" spans="1:11" ht="18" customHeight="1">
      <c r="A97" s="5" t="s">
        <v>221</v>
      </c>
      <c r="B97" s="6">
        <v>5000</v>
      </c>
      <c r="C97" s="6"/>
      <c r="D97" t="s">
        <v>81</v>
      </c>
      <c r="E97" t="s">
        <v>67</v>
      </c>
      <c r="H97" s="7"/>
      <c r="I97" s="7" t="s">
        <v>224</v>
      </c>
    </row>
    <row r="98" spans="1:11" ht="14.25" customHeight="1">
      <c r="A98" s="5" t="s">
        <v>221</v>
      </c>
      <c r="B98" s="6">
        <v>5000</v>
      </c>
      <c r="C98" s="6"/>
      <c r="D98" t="s">
        <v>81</v>
      </c>
      <c r="E98" t="s">
        <v>67</v>
      </c>
      <c r="H98" s="7"/>
      <c r="I98" s="7" t="s">
        <v>225</v>
      </c>
    </row>
    <row r="99" spans="1:11" ht="15">
      <c r="A99" s="5" t="s">
        <v>226</v>
      </c>
      <c r="B99" s="6"/>
      <c r="C99" s="6">
        <v>5136.6000000000004</v>
      </c>
      <c r="D99" t="s">
        <v>76</v>
      </c>
      <c r="E99" t="s">
        <v>101</v>
      </c>
      <c r="F99" t="s">
        <v>227</v>
      </c>
      <c r="G99" t="s">
        <v>228</v>
      </c>
      <c r="H99" s="7"/>
      <c r="I99" s="7" t="s">
        <v>229</v>
      </c>
      <c r="J99">
        <v>80</v>
      </c>
      <c r="K99">
        <f>J99-33.18-35.55</f>
        <v>11.270000000000003</v>
      </c>
    </row>
    <row r="100" spans="1:11" ht="15">
      <c r="A100" s="5" t="s">
        <v>230</v>
      </c>
      <c r="B100" s="6"/>
      <c r="C100" s="6">
        <v>500</v>
      </c>
      <c r="D100" t="s">
        <v>40</v>
      </c>
      <c r="E100" t="s">
        <v>25</v>
      </c>
      <c r="H100" s="7"/>
      <c r="I100" s="7" t="s">
        <v>231</v>
      </c>
    </row>
    <row r="101" spans="1:11" ht="15">
      <c r="A101" s="5" t="s">
        <v>230</v>
      </c>
      <c r="B101" s="6"/>
      <c r="C101" s="6">
        <v>1000</v>
      </c>
      <c r="D101" t="s">
        <v>232</v>
      </c>
      <c r="E101" t="s">
        <v>101</v>
      </c>
      <c r="H101" s="7"/>
      <c r="I101" s="7" t="s">
        <v>233</v>
      </c>
    </row>
    <row r="102" spans="1:11" ht="15">
      <c r="A102" s="5" t="s">
        <v>230</v>
      </c>
      <c r="B102" s="6">
        <v>2000</v>
      </c>
      <c r="C102" s="6"/>
      <c r="D102" t="s">
        <v>13</v>
      </c>
      <c r="H102" s="7"/>
      <c r="I102" s="7" t="s">
        <v>234</v>
      </c>
    </row>
    <row r="103" spans="1:11" ht="15">
      <c r="A103" s="5" t="s">
        <v>235</v>
      </c>
      <c r="B103" s="6"/>
      <c r="C103" s="6">
        <v>4250</v>
      </c>
      <c r="D103" t="s">
        <v>232</v>
      </c>
      <c r="E103" t="s">
        <v>101</v>
      </c>
      <c r="H103" s="7"/>
      <c r="I103" s="7" t="s">
        <v>236</v>
      </c>
    </row>
    <row r="104" spans="1:11" ht="15">
      <c r="A104" s="5" t="s">
        <v>237</v>
      </c>
      <c r="B104" s="6">
        <v>5000</v>
      </c>
      <c r="C104" s="6"/>
      <c r="D104" t="s">
        <v>81</v>
      </c>
      <c r="E104" t="s">
        <v>67</v>
      </c>
      <c r="H104" s="7"/>
      <c r="I104" s="7" t="s">
        <v>238</v>
      </c>
    </row>
    <row r="105" spans="1:11" ht="15">
      <c r="A105" s="5" t="s">
        <v>239</v>
      </c>
      <c r="B105" s="6">
        <v>40000</v>
      </c>
      <c r="C105" s="6"/>
      <c r="D105" t="s">
        <v>240</v>
      </c>
      <c r="E105" t="s">
        <v>67</v>
      </c>
      <c r="H105" s="7"/>
      <c r="I105" s="7" t="s">
        <v>241</v>
      </c>
    </row>
    <row r="106" spans="1:11" ht="15">
      <c r="A106" s="5" t="s">
        <v>242</v>
      </c>
      <c r="B106" s="6"/>
      <c r="C106" s="6">
        <v>3000</v>
      </c>
      <c r="D106" t="s">
        <v>232</v>
      </c>
      <c r="E106" t="s">
        <v>101</v>
      </c>
      <c r="H106" s="7"/>
      <c r="I106" s="7" t="s">
        <v>243</v>
      </c>
    </row>
    <row r="107" spans="1:11" ht="15">
      <c r="A107" s="5" t="s">
        <v>244</v>
      </c>
      <c r="B107" s="6"/>
      <c r="C107" s="6">
        <v>2500</v>
      </c>
      <c r="D107" t="s">
        <v>232</v>
      </c>
      <c r="E107" t="s">
        <v>101</v>
      </c>
      <c r="H107" s="7"/>
      <c r="I107" s="7" t="s">
        <v>245</v>
      </c>
    </row>
    <row r="108" spans="1:11" ht="15">
      <c r="A108" s="5" t="s">
        <v>244</v>
      </c>
      <c r="B108" s="6"/>
      <c r="C108" s="6">
        <v>9156.67</v>
      </c>
      <c r="D108" t="s">
        <v>246</v>
      </c>
      <c r="E108" t="s">
        <v>101</v>
      </c>
      <c r="F108" t="s">
        <v>247</v>
      </c>
      <c r="H108" s="7"/>
      <c r="I108" s="7" t="s">
        <v>248</v>
      </c>
    </row>
    <row r="109" spans="1:11" ht="15">
      <c r="A109" s="5" t="s">
        <v>249</v>
      </c>
      <c r="B109" s="6"/>
      <c r="C109" s="6">
        <v>750</v>
      </c>
      <c r="D109" t="s">
        <v>115</v>
      </c>
      <c r="E109" t="s">
        <v>25</v>
      </c>
      <c r="H109" s="7"/>
      <c r="I109" s="7" t="s">
        <v>250</v>
      </c>
    </row>
    <row r="110" spans="1:11" ht="15">
      <c r="A110" s="5" t="s">
        <v>249</v>
      </c>
      <c r="B110" s="6"/>
      <c r="C110" s="6">
        <v>2750</v>
      </c>
      <c r="D110" t="s">
        <v>232</v>
      </c>
      <c r="E110" t="s">
        <v>101</v>
      </c>
      <c r="H110" s="7"/>
      <c r="I110" s="7" t="s">
        <v>251</v>
      </c>
    </row>
    <row r="111" spans="1:11" ht="15">
      <c r="A111" s="5" t="s">
        <v>252</v>
      </c>
      <c r="B111" s="6"/>
      <c r="C111" s="6">
        <v>4250</v>
      </c>
      <c r="D111" t="s">
        <v>232</v>
      </c>
      <c r="E111" t="s">
        <v>101</v>
      </c>
      <c r="H111" s="7"/>
      <c r="I111" s="7" t="s">
        <v>253</v>
      </c>
    </row>
    <row r="112" spans="1:11" ht="15">
      <c r="A112" s="5" t="s">
        <v>254</v>
      </c>
      <c r="B112" s="6">
        <v>2249</v>
      </c>
      <c r="C112" s="6"/>
      <c r="D112" t="s">
        <v>13</v>
      </c>
      <c r="E112" t="s">
        <v>82</v>
      </c>
      <c r="H112" s="7"/>
      <c r="I112" s="7"/>
    </row>
    <row r="113" spans="1:11" ht="15">
      <c r="A113" s="5" t="s">
        <v>255</v>
      </c>
      <c r="B113" s="6"/>
      <c r="C113" s="6">
        <v>500</v>
      </c>
      <c r="D113" t="s">
        <v>148</v>
      </c>
      <c r="E113" t="s">
        <v>25</v>
      </c>
      <c r="H113" s="7"/>
      <c r="I113" s="7" t="s">
        <v>256</v>
      </c>
    </row>
    <row r="114" spans="1:11" ht="15">
      <c r="A114" s="5" t="s">
        <v>255</v>
      </c>
      <c r="B114" s="6"/>
      <c r="C114" s="6">
        <v>2750</v>
      </c>
      <c r="D114" t="s">
        <v>232</v>
      </c>
      <c r="E114" t="s">
        <v>101</v>
      </c>
      <c r="H114" s="7"/>
      <c r="I114" s="7" t="s">
        <v>257</v>
      </c>
    </row>
    <row r="115" spans="1:11" ht="15">
      <c r="A115" s="5" t="s">
        <v>258</v>
      </c>
      <c r="B115" s="6"/>
      <c r="C115" s="6">
        <v>1500</v>
      </c>
      <c r="D115" t="s">
        <v>232</v>
      </c>
      <c r="E115" t="s">
        <v>101</v>
      </c>
      <c r="H115" s="7"/>
      <c r="I115" s="7" t="s">
        <v>259</v>
      </c>
    </row>
    <row r="116" spans="1:11" ht="15">
      <c r="A116" s="5" t="s">
        <v>260</v>
      </c>
      <c r="B116" s="6"/>
      <c r="C116" s="6">
        <v>1000</v>
      </c>
      <c r="D116" t="s">
        <v>115</v>
      </c>
      <c r="E116" t="s">
        <v>25</v>
      </c>
      <c r="H116" s="7"/>
      <c r="I116" s="7" t="s">
        <v>261</v>
      </c>
    </row>
    <row r="117" spans="1:11" ht="15">
      <c r="A117" s="5" t="s">
        <v>262</v>
      </c>
      <c r="B117" s="6"/>
      <c r="C117" s="6">
        <v>1780.46</v>
      </c>
      <c r="D117" t="s">
        <v>76</v>
      </c>
      <c r="E117" t="s">
        <v>25</v>
      </c>
      <c r="F117" t="s">
        <v>263</v>
      </c>
      <c r="G117" t="s">
        <v>264</v>
      </c>
      <c r="H117" s="7"/>
      <c r="I117" s="7" t="s">
        <v>265</v>
      </c>
      <c r="J117" t="s">
        <v>266</v>
      </c>
      <c r="K117">
        <v>7</v>
      </c>
    </row>
    <row r="118" spans="1:11" ht="15">
      <c r="A118" s="5" t="s">
        <v>262</v>
      </c>
      <c r="B118" s="6"/>
      <c r="C118" s="6">
        <v>1500</v>
      </c>
      <c r="D118" t="s">
        <v>115</v>
      </c>
      <c r="E118" t="s">
        <v>25</v>
      </c>
      <c r="H118" s="7"/>
      <c r="I118" s="7" t="s">
        <v>267</v>
      </c>
    </row>
    <row r="119" spans="1:11" ht="15">
      <c r="A119" s="5" t="s">
        <v>262</v>
      </c>
      <c r="B119" s="6"/>
      <c r="C119" s="6">
        <v>3000</v>
      </c>
      <c r="D119" t="s">
        <v>232</v>
      </c>
      <c r="E119" t="s">
        <v>101</v>
      </c>
      <c r="H119" s="7"/>
      <c r="I119" s="7"/>
    </row>
    <row r="120" spans="1:11" ht="15">
      <c r="A120" s="5" t="s">
        <v>262</v>
      </c>
      <c r="B120" s="6"/>
      <c r="C120" s="6">
        <v>1000</v>
      </c>
      <c r="D120" t="s">
        <v>115</v>
      </c>
      <c r="E120" t="s">
        <v>25</v>
      </c>
      <c r="H120" s="8"/>
      <c r="I120" s="8" t="s">
        <v>267</v>
      </c>
    </row>
    <row r="121" spans="1:11" ht="15">
      <c r="A121" s="5" t="s">
        <v>268</v>
      </c>
      <c r="B121" s="6"/>
      <c r="C121" s="6">
        <v>4500</v>
      </c>
      <c r="D121" t="s">
        <v>232</v>
      </c>
      <c r="E121" t="s">
        <v>101</v>
      </c>
      <c r="H121" s="7"/>
      <c r="I121" s="7"/>
    </row>
    <row r="122" spans="1:11" ht="15">
      <c r="A122" s="5" t="s">
        <v>269</v>
      </c>
      <c r="B122" s="6"/>
      <c r="C122" s="6">
        <v>3750</v>
      </c>
      <c r="D122" t="s">
        <v>232</v>
      </c>
      <c r="E122" t="s">
        <v>101</v>
      </c>
      <c r="H122" s="7"/>
      <c r="I122" s="7"/>
    </row>
    <row r="123" spans="1:11" ht="15">
      <c r="A123" s="5" t="s">
        <v>270</v>
      </c>
      <c r="B123" s="6"/>
      <c r="C123" s="11">
        <v>1753.18</v>
      </c>
      <c r="D123" t="s">
        <v>271</v>
      </c>
      <c r="E123" t="s">
        <v>25</v>
      </c>
      <c r="F123" t="s">
        <v>272</v>
      </c>
      <c r="H123" s="7"/>
      <c r="I123" s="7"/>
    </row>
    <row r="124" spans="1:11" ht="15">
      <c r="A124" s="5" t="s">
        <v>270</v>
      </c>
      <c r="B124" s="6"/>
      <c r="C124" s="6">
        <v>500</v>
      </c>
      <c r="D124" t="s">
        <v>115</v>
      </c>
      <c r="E124" t="s">
        <v>25</v>
      </c>
      <c r="H124" s="7"/>
      <c r="I124" s="7" t="s">
        <v>273</v>
      </c>
    </row>
    <row r="125" spans="1:11" ht="15">
      <c r="A125" s="5" t="s">
        <v>270</v>
      </c>
      <c r="B125" s="6"/>
      <c r="C125" s="6">
        <v>2250</v>
      </c>
      <c r="D125" t="s">
        <v>232</v>
      </c>
      <c r="E125" t="s">
        <v>101</v>
      </c>
      <c r="H125" s="7"/>
      <c r="I125" s="7"/>
    </row>
    <row r="126" spans="1:11" ht="15">
      <c r="A126" s="5" t="s">
        <v>274</v>
      </c>
      <c r="B126" s="6"/>
      <c r="C126" s="6">
        <v>500</v>
      </c>
      <c r="D126" t="s">
        <v>115</v>
      </c>
      <c r="E126" t="s">
        <v>25</v>
      </c>
      <c r="H126" s="7"/>
      <c r="I126" s="7" t="s">
        <v>275</v>
      </c>
    </row>
    <row r="127" spans="1:11" ht="15">
      <c r="A127" s="5" t="s">
        <v>276</v>
      </c>
      <c r="B127" s="6"/>
      <c r="C127" s="11">
        <v>3569.73</v>
      </c>
      <c r="D127" t="s">
        <v>76</v>
      </c>
      <c r="E127" t="s">
        <v>25</v>
      </c>
      <c r="F127" t="s">
        <v>277</v>
      </c>
      <c r="G127" t="s">
        <v>278</v>
      </c>
      <c r="H127" s="7"/>
      <c r="I127" s="7"/>
      <c r="J127">
        <v>60</v>
      </c>
      <c r="K127">
        <f>J127-47.4</f>
        <v>12.600000000000001</v>
      </c>
    </row>
    <row r="128" spans="1:11" ht="15">
      <c r="A128" s="5" t="s">
        <v>276</v>
      </c>
      <c r="B128" s="6"/>
      <c r="C128" s="6">
        <f>3600</f>
        <v>3600</v>
      </c>
      <c r="D128" t="s">
        <v>232</v>
      </c>
      <c r="E128" t="s">
        <v>101</v>
      </c>
      <c r="H128" s="7"/>
      <c r="I128" s="7"/>
    </row>
    <row r="129" spans="1:11" ht="15">
      <c r="A129" s="5" t="s">
        <v>279</v>
      </c>
      <c r="B129" s="6"/>
      <c r="C129" s="6">
        <v>5735</v>
      </c>
      <c r="D129" t="s">
        <v>280</v>
      </c>
      <c r="E129" t="s">
        <v>281</v>
      </c>
      <c r="H129" s="7"/>
      <c r="I129" s="7"/>
    </row>
    <row r="130" spans="1:11" ht="15">
      <c r="A130" s="5" t="s">
        <v>279</v>
      </c>
      <c r="B130" s="6"/>
      <c r="C130" s="6">
        <v>14700</v>
      </c>
      <c r="D130" t="s">
        <v>19</v>
      </c>
      <c r="E130" t="s">
        <v>281</v>
      </c>
      <c r="H130" s="7"/>
      <c r="I130" s="7"/>
    </row>
    <row r="131" spans="1:11" ht="15">
      <c r="A131" s="5" t="s">
        <v>282</v>
      </c>
      <c r="B131" s="6"/>
      <c r="C131" s="6">
        <v>3500</v>
      </c>
      <c r="D131" t="s">
        <v>232</v>
      </c>
      <c r="E131" t="s">
        <v>25</v>
      </c>
      <c r="H131" s="7"/>
      <c r="I131" s="7"/>
    </row>
    <row r="132" spans="1:11" ht="15">
      <c r="A132" s="5" t="s">
        <v>283</v>
      </c>
      <c r="B132" s="6">
        <v>55000</v>
      </c>
      <c r="C132" s="6"/>
      <c r="D132" t="s">
        <v>284</v>
      </c>
      <c r="E132" t="s">
        <v>67</v>
      </c>
      <c r="H132" s="7"/>
      <c r="I132" s="7"/>
    </row>
    <row r="133" spans="1:11" ht="15">
      <c r="A133" s="5" t="s">
        <v>285</v>
      </c>
      <c r="B133" s="6"/>
      <c r="C133" s="6">
        <v>250</v>
      </c>
      <c r="D133" t="s">
        <v>115</v>
      </c>
      <c r="E133" t="s">
        <v>25</v>
      </c>
      <c r="H133" s="7"/>
      <c r="I133" s="7" t="s">
        <v>286</v>
      </c>
    </row>
    <row r="134" spans="1:11" ht="15">
      <c r="A134" s="5" t="s">
        <v>287</v>
      </c>
      <c r="B134" s="6"/>
      <c r="C134" s="6">
        <v>250</v>
      </c>
      <c r="D134" t="s">
        <v>115</v>
      </c>
      <c r="E134" t="s">
        <v>25</v>
      </c>
      <c r="H134" s="7"/>
      <c r="I134" s="7" t="s">
        <v>288</v>
      </c>
    </row>
    <row r="135" spans="1:11" ht="15">
      <c r="A135" s="5" t="s">
        <v>289</v>
      </c>
      <c r="B135" s="6">
        <v>5000</v>
      </c>
      <c r="C135" s="6"/>
      <c r="D135" t="s">
        <v>81</v>
      </c>
      <c r="H135" s="7"/>
      <c r="I135" s="7"/>
    </row>
    <row r="136" spans="1:11" ht="15">
      <c r="A136" s="5" t="s">
        <v>290</v>
      </c>
      <c r="B136" s="6"/>
      <c r="C136" s="6">
        <v>1500</v>
      </c>
      <c r="D136" t="s">
        <v>115</v>
      </c>
      <c r="E136" t="s">
        <v>25</v>
      </c>
      <c r="H136" s="7"/>
      <c r="I136" s="7"/>
    </row>
    <row r="137" spans="1:11" ht="15">
      <c r="A137" s="5" t="s">
        <v>291</v>
      </c>
      <c r="B137" s="6"/>
      <c r="C137" s="6">
        <v>7183.95</v>
      </c>
      <c r="D137" t="s">
        <v>292</v>
      </c>
      <c r="E137" t="s">
        <v>25</v>
      </c>
      <c r="F137" t="s">
        <v>293</v>
      </c>
      <c r="H137" s="7"/>
      <c r="I137" s="7"/>
    </row>
    <row r="138" spans="1:11" ht="15">
      <c r="A138" s="5" t="s">
        <v>291</v>
      </c>
      <c r="B138" s="6"/>
      <c r="C138" s="6">
        <v>2701.3</v>
      </c>
      <c r="D138" t="s">
        <v>76</v>
      </c>
      <c r="E138" t="s">
        <v>25</v>
      </c>
      <c r="F138" t="s">
        <v>294</v>
      </c>
      <c r="G138" t="s">
        <v>295</v>
      </c>
      <c r="H138" s="7"/>
      <c r="I138" s="7"/>
      <c r="J138">
        <v>35</v>
      </c>
      <c r="K138">
        <v>7</v>
      </c>
    </row>
    <row r="139" spans="1:11" ht="15">
      <c r="A139" s="5" t="s">
        <v>296</v>
      </c>
      <c r="B139" s="6">
        <v>15000</v>
      </c>
      <c r="C139" s="6"/>
      <c r="D139" t="s">
        <v>32</v>
      </c>
      <c r="E139" t="s">
        <v>67</v>
      </c>
      <c r="H139" s="7"/>
      <c r="I139" s="7"/>
    </row>
    <row r="140" spans="1:11" ht="15">
      <c r="A140" s="5" t="s">
        <v>296</v>
      </c>
      <c r="B140" s="6"/>
      <c r="C140" s="6">
        <v>6012.54</v>
      </c>
      <c r="D140" t="s">
        <v>271</v>
      </c>
      <c r="E140" t="s">
        <v>25</v>
      </c>
      <c r="F140" t="s">
        <v>297</v>
      </c>
      <c r="G140" t="s">
        <v>298</v>
      </c>
      <c r="H140" s="7"/>
      <c r="I140" s="7"/>
      <c r="J140">
        <v>100</v>
      </c>
      <c r="K140">
        <v>20</v>
      </c>
    </row>
    <row r="141" spans="1:11" ht="15">
      <c r="A141" s="5" t="s">
        <v>296</v>
      </c>
      <c r="B141" s="6"/>
      <c r="C141" s="6">
        <v>1250</v>
      </c>
      <c r="D141" t="s">
        <v>232</v>
      </c>
      <c r="E141" t="s">
        <v>101</v>
      </c>
      <c r="H141" s="7"/>
      <c r="I141" s="7"/>
    </row>
    <row r="142" spans="1:11" ht="15">
      <c r="A142" s="5" t="s">
        <v>299</v>
      </c>
      <c r="B142" s="6"/>
      <c r="C142" s="6">
        <v>8990.39</v>
      </c>
      <c r="D142" t="s">
        <v>300</v>
      </c>
      <c r="E142" t="s">
        <v>101</v>
      </c>
      <c r="F142" t="s">
        <v>301</v>
      </c>
      <c r="H142" s="7"/>
      <c r="I142" s="7"/>
    </row>
    <row r="143" spans="1:11" ht="15">
      <c r="A143" s="5" t="s">
        <v>299</v>
      </c>
      <c r="B143" s="6">
        <v>3500</v>
      </c>
      <c r="C143" s="6"/>
      <c r="D143" t="s">
        <v>32</v>
      </c>
      <c r="E143" t="s">
        <v>67</v>
      </c>
      <c r="H143" s="7"/>
      <c r="I143" s="7"/>
    </row>
    <row r="144" spans="1:11" ht="15">
      <c r="A144" s="5" t="s">
        <v>299</v>
      </c>
      <c r="B144" s="6">
        <v>8500</v>
      </c>
      <c r="C144" s="6"/>
      <c r="D144" t="s">
        <v>130</v>
      </c>
      <c r="E144" t="s">
        <v>302</v>
      </c>
      <c r="H144" s="7"/>
      <c r="I144" s="7"/>
    </row>
    <row r="145" spans="1:11" ht="15">
      <c r="A145" s="5" t="s">
        <v>303</v>
      </c>
      <c r="B145" s="6">
        <v>824.82</v>
      </c>
      <c r="C145" s="6"/>
      <c r="D145" t="s">
        <v>81</v>
      </c>
      <c r="E145" t="s">
        <v>304</v>
      </c>
      <c r="H145" s="7"/>
      <c r="I145" s="7"/>
    </row>
    <row r="146" spans="1:11" ht="15">
      <c r="A146" s="5" t="s">
        <v>305</v>
      </c>
      <c r="B146" s="6"/>
      <c r="C146" s="6">
        <v>6601.69</v>
      </c>
      <c r="D146" t="s">
        <v>300</v>
      </c>
      <c r="F146" t="s">
        <v>306</v>
      </c>
      <c r="H146" s="7"/>
      <c r="I146" s="7"/>
    </row>
    <row r="147" spans="1:11" ht="15">
      <c r="A147" s="5" t="s">
        <v>305</v>
      </c>
      <c r="B147" s="6"/>
      <c r="C147" s="6">
        <v>9016.94</v>
      </c>
      <c r="D147" t="s">
        <v>300</v>
      </c>
      <c r="F147" t="s">
        <v>307</v>
      </c>
      <c r="H147" s="7"/>
      <c r="I147" s="7"/>
    </row>
    <row r="148" spans="1:11" ht="15">
      <c r="A148" s="5" t="s">
        <v>308</v>
      </c>
      <c r="B148" s="6"/>
      <c r="C148" s="6">
        <v>500</v>
      </c>
      <c r="D148" t="s">
        <v>115</v>
      </c>
      <c r="E148" t="s">
        <v>25</v>
      </c>
      <c r="H148" s="7"/>
      <c r="I148" s="7"/>
    </row>
    <row r="149" spans="1:11" ht="15">
      <c r="A149" s="5" t="s">
        <v>308</v>
      </c>
      <c r="B149" s="6"/>
      <c r="C149" s="6">
        <v>500</v>
      </c>
      <c r="D149" t="s">
        <v>115</v>
      </c>
      <c r="E149" t="s">
        <v>25</v>
      </c>
      <c r="H149" s="7"/>
      <c r="I149" s="7"/>
    </row>
    <row r="150" spans="1:11" ht="15">
      <c r="A150" s="5" t="s">
        <v>309</v>
      </c>
      <c r="B150" s="6">
        <v>5000</v>
      </c>
      <c r="C150" s="6"/>
      <c r="D150" t="s">
        <v>81</v>
      </c>
      <c r="E150" t="s">
        <v>310</v>
      </c>
      <c r="H150" s="7"/>
      <c r="I150" s="7"/>
    </row>
    <row r="151" spans="1:11" ht="15">
      <c r="A151" s="5" t="s">
        <v>311</v>
      </c>
      <c r="B151" s="6"/>
      <c r="C151" s="6">
        <v>846.5</v>
      </c>
      <c r="D151" t="s">
        <v>300</v>
      </c>
      <c r="E151" t="s">
        <v>312</v>
      </c>
      <c r="F151" t="s">
        <v>313</v>
      </c>
      <c r="H151" s="7"/>
      <c r="I151" s="7"/>
    </row>
    <row r="152" spans="1:11" ht="15">
      <c r="A152" s="5" t="s">
        <v>314</v>
      </c>
      <c r="B152" s="6"/>
      <c r="C152" s="6">
        <v>500</v>
      </c>
      <c r="D152" t="s">
        <v>115</v>
      </c>
      <c r="E152" t="s">
        <v>25</v>
      </c>
      <c r="H152" s="7"/>
      <c r="I152" s="7"/>
    </row>
    <row r="153" spans="1:11" ht="15">
      <c r="A153" s="5" t="s">
        <v>315</v>
      </c>
      <c r="B153" s="6"/>
      <c r="C153" s="6">
        <v>847.05</v>
      </c>
      <c r="D153" t="s">
        <v>300</v>
      </c>
      <c r="E153" t="s">
        <v>312</v>
      </c>
      <c r="F153" t="s">
        <v>316</v>
      </c>
      <c r="H153" s="7"/>
      <c r="I153" s="7"/>
    </row>
    <row r="154" spans="1:11" ht="15">
      <c r="A154" s="5" t="s">
        <v>317</v>
      </c>
      <c r="B154" s="6"/>
      <c r="C154" s="6">
        <v>1000</v>
      </c>
      <c r="D154" t="s">
        <v>115</v>
      </c>
      <c r="E154" t="s">
        <v>25</v>
      </c>
      <c r="H154" s="7"/>
      <c r="I154" s="7"/>
    </row>
    <row r="155" spans="1:11" ht="15">
      <c r="A155" s="5" t="s">
        <v>317</v>
      </c>
      <c r="B155" s="6"/>
      <c r="C155" s="6">
        <v>1500</v>
      </c>
      <c r="D155" t="s">
        <v>115</v>
      </c>
      <c r="E155" t="s">
        <v>25</v>
      </c>
      <c r="H155" s="7"/>
      <c r="I155" s="7"/>
    </row>
    <row r="156" spans="1:11" ht="15">
      <c r="A156" s="5" t="s">
        <v>318</v>
      </c>
      <c r="B156" s="6">
        <v>5000</v>
      </c>
      <c r="C156" s="6"/>
      <c r="D156" t="s">
        <v>209</v>
      </c>
      <c r="E156" t="s">
        <v>33</v>
      </c>
      <c r="H156" s="7"/>
      <c r="I156" s="7"/>
    </row>
    <row r="157" spans="1:11" ht="15">
      <c r="A157" s="5" t="s">
        <v>318</v>
      </c>
      <c r="B157" s="6"/>
      <c r="C157" s="6">
        <v>16200</v>
      </c>
      <c r="D157" t="s">
        <v>319</v>
      </c>
      <c r="E157" t="s">
        <v>281</v>
      </c>
      <c r="H157" s="7"/>
      <c r="I157" s="7"/>
    </row>
    <row r="158" spans="1:11" ht="15">
      <c r="A158" s="5" t="s">
        <v>320</v>
      </c>
      <c r="B158" s="6"/>
      <c r="C158" s="6">
        <v>3892.66</v>
      </c>
      <c r="D158" t="s">
        <v>76</v>
      </c>
      <c r="F158" t="s">
        <v>321</v>
      </c>
      <c r="G158" t="s">
        <v>322</v>
      </c>
      <c r="H158" s="7"/>
      <c r="I158" s="7"/>
      <c r="J158">
        <v>50</v>
      </c>
      <c r="K158">
        <v>10.5</v>
      </c>
    </row>
    <row r="159" spans="1:11" ht="15">
      <c r="A159" s="5" t="s">
        <v>323</v>
      </c>
      <c r="B159" s="6">
        <v>7900</v>
      </c>
      <c r="C159" s="6"/>
      <c r="D159" t="s">
        <v>130</v>
      </c>
      <c r="E159" t="s">
        <v>324</v>
      </c>
      <c r="H159" s="7"/>
      <c r="I159" s="7"/>
    </row>
    <row r="160" spans="1:11" ht="15">
      <c r="A160" s="5" t="s">
        <v>325</v>
      </c>
      <c r="B160" s="6">
        <v>42000</v>
      </c>
      <c r="C160" s="6"/>
      <c r="D160" t="s">
        <v>13</v>
      </c>
      <c r="E160" t="s">
        <v>326</v>
      </c>
      <c r="H160" s="7"/>
      <c r="I160" s="7"/>
    </row>
    <row r="161" spans="1:11" ht="15">
      <c r="A161" s="5" t="s">
        <v>327</v>
      </c>
      <c r="B161" s="6"/>
      <c r="C161" s="6">
        <v>72000</v>
      </c>
      <c r="D161" t="s">
        <v>328</v>
      </c>
      <c r="E161" t="s">
        <v>329</v>
      </c>
      <c r="H161" s="8"/>
      <c r="I161" s="8" t="s">
        <v>330</v>
      </c>
    </row>
    <row r="162" spans="1:11" ht="15">
      <c r="A162" s="5" t="s">
        <v>327</v>
      </c>
      <c r="B162" s="6"/>
      <c r="C162" s="6">
        <v>16200</v>
      </c>
      <c r="D162" t="s">
        <v>319</v>
      </c>
      <c r="E162" t="s">
        <v>281</v>
      </c>
      <c r="H162" s="7"/>
      <c r="I162" s="7" t="s">
        <v>331</v>
      </c>
    </row>
    <row r="163" spans="1:11" ht="57.75">
      <c r="A163" s="5" t="s">
        <v>332</v>
      </c>
      <c r="B163" s="6"/>
      <c r="C163" s="6">
        <v>19403.45</v>
      </c>
      <c r="D163" t="s">
        <v>76</v>
      </c>
      <c r="F163" t="s">
        <v>333</v>
      </c>
      <c r="G163" s="12" t="s">
        <v>334</v>
      </c>
      <c r="H163" s="13"/>
      <c r="I163" s="13"/>
      <c r="J163">
        <v>320</v>
      </c>
      <c r="K163">
        <f>176+80</f>
        <v>256</v>
      </c>
    </row>
    <row r="164" spans="1:11" ht="15">
      <c r="A164" s="5" t="s">
        <v>332</v>
      </c>
      <c r="B164" s="6">
        <v>18500</v>
      </c>
      <c r="C164" s="6"/>
      <c r="D164" t="s">
        <v>32</v>
      </c>
      <c r="E164" t="s">
        <v>324</v>
      </c>
      <c r="H164" s="14"/>
      <c r="I164" s="14"/>
    </row>
    <row r="165" spans="1:11" ht="15">
      <c r="A165" s="5" t="s">
        <v>332</v>
      </c>
      <c r="B165" s="6"/>
      <c r="C165" s="6">
        <v>1000</v>
      </c>
      <c r="D165" t="s">
        <v>115</v>
      </c>
      <c r="E165" t="s">
        <v>25</v>
      </c>
      <c r="H165" s="14"/>
      <c r="I165" s="14" t="s">
        <v>335</v>
      </c>
    </row>
    <row r="166" spans="1:11" ht="15">
      <c r="A166" s="5" t="s">
        <v>336</v>
      </c>
      <c r="B166" s="6"/>
      <c r="C166" s="6">
        <v>750</v>
      </c>
      <c r="D166" t="s">
        <v>115</v>
      </c>
      <c r="E166" t="s">
        <v>25</v>
      </c>
      <c r="H166" s="14"/>
      <c r="I166" s="14" t="s">
        <v>337</v>
      </c>
    </row>
    <row r="167" spans="1:11" ht="15">
      <c r="A167" s="5" t="s">
        <v>338</v>
      </c>
      <c r="B167" s="6"/>
      <c r="C167" s="15">
        <v>5201.01</v>
      </c>
      <c r="D167" t="s">
        <v>300</v>
      </c>
      <c r="F167" t="s">
        <v>339</v>
      </c>
      <c r="H167" s="14"/>
      <c r="I167" s="14" t="s">
        <v>340</v>
      </c>
    </row>
    <row r="168" spans="1:11" ht="29.25">
      <c r="A168" s="5" t="s">
        <v>338</v>
      </c>
      <c r="B168" s="6"/>
      <c r="C168" s="15">
        <v>1000</v>
      </c>
      <c r="D168" t="s">
        <v>232</v>
      </c>
      <c r="E168" t="s">
        <v>25</v>
      </c>
      <c r="H168" s="7"/>
      <c r="I168" s="7" t="s">
        <v>341</v>
      </c>
    </row>
    <row r="169" spans="1:11" ht="29.25">
      <c r="A169" s="5" t="s">
        <v>342</v>
      </c>
      <c r="B169" s="15">
        <v>5000</v>
      </c>
      <c r="C169" s="6"/>
      <c r="D169" t="s">
        <v>81</v>
      </c>
      <c r="E169" t="s">
        <v>310</v>
      </c>
      <c r="H169" s="7"/>
      <c r="I169" s="7" t="s">
        <v>343</v>
      </c>
    </row>
    <row r="170" spans="1:11" ht="15">
      <c r="A170" s="5" t="s">
        <v>344</v>
      </c>
      <c r="B170" s="6"/>
      <c r="C170" s="15">
        <v>3000</v>
      </c>
      <c r="D170" t="s">
        <v>345</v>
      </c>
      <c r="E170" t="s">
        <v>281</v>
      </c>
      <c r="H170" s="7"/>
      <c r="I170" s="7" t="s">
        <v>346</v>
      </c>
    </row>
    <row r="171" spans="1:11" ht="29.25">
      <c r="A171" s="5" t="s">
        <v>344</v>
      </c>
      <c r="B171" s="15">
        <v>3000</v>
      </c>
      <c r="C171" s="6"/>
      <c r="D171" t="s">
        <v>81</v>
      </c>
      <c r="H171" s="7"/>
      <c r="I171" s="7" t="s">
        <v>347</v>
      </c>
    </row>
    <row r="172" spans="1:11" ht="15">
      <c r="A172" s="5" t="s">
        <v>348</v>
      </c>
      <c r="B172" s="6"/>
      <c r="C172" s="6">
        <v>750</v>
      </c>
      <c r="D172" t="s">
        <v>115</v>
      </c>
      <c r="E172" t="s">
        <v>25</v>
      </c>
      <c r="H172" s="7"/>
      <c r="I172" s="7"/>
    </row>
    <row r="173" spans="1:11" ht="15">
      <c r="A173" s="5" t="s">
        <v>349</v>
      </c>
      <c r="B173" s="6">
        <v>849.6</v>
      </c>
      <c r="C173" s="6"/>
      <c r="D173" t="s">
        <v>81</v>
      </c>
      <c r="E173" t="s">
        <v>350</v>
      </c>
      <c r="H173" s="7"/>
      <c r="I173" s="7" t="s">
        <v>351</v>
      </c>
    </row>
    <row r="174" spans="1:11" ht="15">
      <c r="A174" s="5" t="s">
        <v>349</v>
      </c>
      <c r="B174" s="6">
        <v>767</v>
      </c>
      <c r="C174" s="6"/>
      <c r="D174" t="s">
        <v>81</v>
      </c>
      <c r="E174" t="s">
        <v>352</v>
      </c>
      <c r="H174" s="7"/>
      <c r="I174" s="7">
        <v>3025194734</v>
      </c>
    </row>
    <row r="175" spans="1:11" ht="15">
      <c r="A175" s="5" t="s">
        <v>353</v>
      </c>
      <c r="B175" s="6"/>
      <c r="C175" s="6">
        <v>6038.15</v>
      </c>
      <c r="D175" t="s">
        <v>76</v>
      </c>
      <c r="E175" t="s">
        <v>354</v>
      </c>
      <c r="F175" t="s">
        <v>355</v>
      </c>
      <c r="H175" s="7"/>
      <c r="I175" s="7" t="s">
        <v>356</v>
      </c>
      <c r="J175">
        <v>100</v>
      </c>
      <c r="K175">
        <f>(J175*0.21)</f>
        <v>21</v>
      </c>
    </row>
    <row r="176" spans="1:11" ht="15">
      <c r="A176" s="5" t="s">
        <v>353</v>
      </c>
      <c r="B176" s="6"/>
      <c r="C176" s="6">
        <v>3000</v>
      </c>
      <c r="D176" t="s">
        <v>232</v>
      </c>
      <c r="E176" t="s">
        <v>25</v>
      </c>
      <c r="H176" s="7"/>
      <c r="I176" s="7"/>
      <c r="J176" t="s">
        <v>357</v>
      </c>
    </row>
    <row r="177" spans="1:9" ht="15">
      <c r="A177" s="5" t="s">
        <v>353</v>
      </c>
      <c r="B177" s="6">
        <v>135</v>
      </c>
      <c r="C177" s="6"/>
      <c r="D177" t="s">
        <v>81</v>
      </c>
      <c r="E177" t="s">
        <v>358</v>
      </c>
      <c r="H177" s="7"/>
      <c r="I177" s="7"/>
    </row>
    <row r="178" spans="1:9" ht="15">
      <c r="A178" s="5" t="s">
        <v>359</v>
      </c>
      <c r="B178" s="6">
        <v>330</v>
      </c>
      <c r="C178" s="6"/>
      <c r="D178" t="s">
        <v>81</v>
      </c>
      <c r="E178" t="s">
        <v>360</v>
      </c>
      <c r="H178" s="7"/>
      <c r="I178" s="7"/>
    </row>
    <row r="179" spans="1:9" ht="15">
      <c r="A179" s="5" t="s">
        <v>359</v>
      </c>
      <c r="B179" s="6">
        <v>101</v>
      </c>
      <c r="C179" s="6"/>
      <c r="D179" t="s">
        <v>81</v>
      </c>
      <c r="E179" t="s">
        <v>361</v>
      </c>
      <c r="H179" s="7"/>
      <c r="I179" s="7"/>
    </row>
    <row r="180" spans="1:9" ht="15">
      <c r="A180" s="16" t="s">
        <v>362</v>
      </c>
      <c r="B180" s="6">
        <v>715</v>
      </c>
      <c r="C180" s="6"/>
      <c r="D180" t="s">
        <v>81</v>
      </c>
      <c r="E180" t="s">
        <v>363</v>
      </c>
      <c r="H180" s="7"/>
      <c r="I180" s="7" t="s">
        <v>364</v>
      </c>
    </row>
    <row r="181" spans="1:9" ht="15">
      <c r="A181" s="16" t="s">
        <v>365</v>
      </c>
      <c r="B181" s="6">
        <v>245</v>
      </c>
      <c r="C181" s="6"/>
      <c r="D181" t="s">
        <v>81</v>
      </c>
      <c r="E181" t="s">
        <v>366</v>
      </c>
      <c r="H181" s="7"/>
      <c r="I181" s="7" t="s">
        <v>367</v>
      </c>
    </row>
    <row r="182" spans="1:9" ht="15">
      <c r="A182" s="16" t="s">
        <v>365</v>
      </c>
      <c r="B182" s="6">
        <v>143</v>
      </c>
      <c r="C182" s="6"/>
      <c r="D182" t="s">
        <v>81</v>
      </c>
      <c r="E182" t="s">
        <v>366</v>
      </c>
      <c r="H182" s="7"/>
      <c r="I182" s="7" t="s">
        <v>368</v>
      </c>
    </row>
    <row r="183" spans="1:9" ht="15">
      <c r="A183" s="16" t="s">
        <v>369</v>
      </c>
      <c r="B183" s="6">
        <v>35</v>
      </c>
      <c r="C183" s="6"/>
      <c r="D183" t="s">
        <v>81</v>
      </c>
      <c r="E183" t="s">
        <v>366</v>
      </c>
      <c r="H183" s="7"/>
      <c r="I183" s="7" t="s">
        <v>370</v>
      </c>
    </row>
    <row r="184" spans="1:9" ht="15">
      <c r="A184" s="16" t="s">
        <v>369</v>
      </c>
      <c r="B184" s="6">
        <v>42</v>
      </c>
      <c r="C184" s="6"/>
      <c r="D184" t="s">
        <v>81</v>
      </c>
      <c r="E184" t="s">
        <v>366</v>
      </c>
      <c r="H184" s="7"/>
      <c r="I184" s="7" t="s">
        <v>371</v>
      </c>
    </row>
    <row r="185" spans="1:9" ht="15">
      <c r="A185" s="16" t="s">
        <v>369</v>
      </c>
      <c r="B185" s="6">
        <v>75</v>
      </c>
      <c r="C185" s="6"/>
      <c r="D185" t="s">
        <v>81</v>
      </c>
      <c r="E185" t="s">
        <v>372</v>
      </c>
      <c r="H185" s="7"/>
      <c r="I185" s="7" t="s">
        <v>373</v>
      </c>
    </row>
    <row r="186" spans="1:9" ht="15">
      <c r="A186" s="16" t="s">
        <v>374</v>
      </c>
      <c r="B186" s="6">
        <v>170</v>
      </c>
      <c r="C186" s="6"/>
      <c r="D186" t="s">
        <v>81</v>
      </c>
      <c r="E186" t="s">
        <v>366</v>
      </c>
      <c r="H186" s="7"/>
      <c r="I186" s="7" t="s">
        <v>375</v>
      </c>
    </row>
    <row r="187" spans="1:9" ht="15">
      <c r="A187" s="16" t="s">
        <v>374</v>
      </c>
      <c r="B187" s="6">
        <v>132</v>
      </c>
      <c r="C187" s="6"/>
      <c r="D187" t="s">
        <v>81</v>
      </c>
      <c r="E187" t="s">
        <v>366</v>
      </c>
      <c r="H187" s="7"/>
      <c r="I187" s="7" t="s">
        <v>376</v>
      </c>
    </row>
    <row r="188" spans="1:9" ht="15">
      <c r="A188" s="16" t="s">
        <v>374</v>
      </c>
      <c r="B188" s="6">
        <v>263</v>
      </c>
      <c r="C188" s="6"/>
      <c r="D188" t="s">
        <v>81</v>
      </c>
      <c r="E188" t="s">
        <v>372</v>
      </c>
      <c r="H188" s="7"/>
      <c r="I188" s="7" t="s">
        <v>373</v>
      </c>
    </row>
    <row r="189" spans="1:9" ht="15">
      <c r="A189" s="16" t="s">
        <v>377</v>
      </c>
      <c r="B189" s="6"/>
      <c r="C189" s="6">
        <v>250</v>
      </c>
      <c r="D189" t="s">
        <v>115</v>
      </c>
      <c r="E189" t="s">
        <v>25</v>
      </c>
      <c r="H189" s="8"/>
      <c r="I189" s="8">
        <v>223778616068</v>
      </c>
    </row>
    <row r="190" spans="1:9" ht="15">
      <c r="A190" s="16" t="s">
        <v>377</v>
      </c>
      <c r="B190" s="6">
        <v>137</v>
      </c>
      <c r="C190" s="6"/>
      <c r="D190" t="s">
        <v>81</v>
      </c>
      <c r="E190" t="s">
        <v>366</v>
      </c>
      <c r="H190" s="7"/>
      <c r="I190" s="7" t="s">
        <v>378</v>
      </c>
    </row>
    <row r="191" spans="1:9" ht="15">
      <c r="A191" s="16" t="s">
        <v>377</v>
      </c>
      <c r="B191" s="6">
        <v>375</v>
      </c>
      <c r="C191" s="6"/>
      <c r="D191" t="s">
        <v>81</v>
      </c>
      <c r="E191" t="s">
        <v>366</v>
      </c>
      <c r="H191" s="7"/>
      <c r="I191" s="7" t="s">
        <v>379</v>
      </c>
    </row>
    <row r="192" spans="1:9" ht="15">
      <c r="A192" s="16" t="s">
        <v>377</v>
      </c>
      <c r="B192" s="6">
        <v>499</v>
      </c>
      <c r="C192" s="6"/>
      <c r="D192" t="s">
        <v>81</v>
      </c>
      <c r="E192" t="s">
        <v>366</v>
      </c>
      <c r="H192" s="7"/>
      <c r="I192" s="7" t="s">
        <v>380</v>
      </c>
    </row>
    <row r="193" spans="1:12" ht="15">
      <c r="A193" s="16" t="s">
        <v>377</v>
      </c>
      <c r="B193" s="6">
        <v>126</v>
      </c>
      <c r="C193" s="6"/>
      <c r="D193" t="s">
        <v>81</v>
      </c>
      <c r="E193" t="s">
        <v>372</v>
      </c>
      <c r="H193" s="7"/>
      <c r="I193" s="7" t="s">
        <v>373</v>
      </c>
    </row>
    <row r="194" spans="1:12" ht="15">
      <c r="A194" s="16" t="s">
        <v>381</v>
      </c>
      <c r="B194" s="6">
        <v>245</v>
      </c>
      <c r="C194" s="6"/>
      <c r="D194" t="s">
        <v>81</v>
      </c>
      <c r="E194" t="s">
        <v>366</v>
      </c>
      <c r="H194" s="7"/>
      <c r="I194" s="7" t="s">
        <v>382</v>
      </c>
    </row>
    <row r="195" spans="1:12" ht="15">
      <c r="A195" s="16" t="s">
        <v>381</v>
      </c>
      <c r="B195" s="6">
        <v>398</v>
      </c>
      <c r="C195" s="6"/>
      <c r="D195" t="s">
        <v>81</v>
      </c>
      <c r="E195" t="s">
        <v>366</v>
      </c>
      <c r="H195" s="7"/>
      <c r="I195" s="7" t="s">
        <v>383</v>
      </c>
    </row>
    <row r="196" spans="1:12" ht="15">
      <c r="A196" s="16" t="s">
        <v>381</v>
      </c>
      <c r="B196" s="6"/>
      <c r="C196" s="6">
        <v>500</v>
      </c>
      <c r="D196" t="s">
        <v>115</v>
      </c>
      <c r="E196" t="s">
        <v>25</v>
      </c>
      <c r="H196" s="13"/>
      <c r="I196" s="13">
        <v>223835535865</v>
      </c>
    </row>
    <row r="197" spans="1:12" ht="15">
      <c r="A197" s="16" t="s">
        <v>381</v>
      </c>
      <c r="B197" s="6"/>
      <c r="C197" s="6">
        <v>911.83</v>
      </c>
      <c r="D197" t="s">
        <v>76</v>
      </c>
      <c r="E197" s="17" t="s">
        <v>384</v>
      </c>
      <c r="G197" s="8" t="s">
        <v>385</v>
      </c>
      <c r="H197" s="7"/>
      <c r="I197" s="7"/>
      <c r="J197">
        <v>15</v>
      </c>
      <c r="K197">
        <v>3.15</v>
      </c>
      <c r="L197">
        <v>11.85</v>
      </c>
    </row>
    <row r="198" spans="1:12" ht="15">
      <c r="A198" s="16" t="s">
        <v>386</v>
      </c>
      <c r="B198" s="6">
        <v>999</v>
      </c>
      <c r="C198" s="6"/>
      <c r="D198" t="s">
        <v>81</v>
      </c>
      <c r="E198" t="s">
        <v>387</v>
      </c>
      <c r="H198" s="8"/>
      <c r="I198" s="8" t="s">
        <v>388</v>
      </c>
    </row>
    <row r="199" spans="1:12" ht="15">
      <c r="A199" s="16" t="s">
        <v>389</v>
      </c>
      <c r="B199" s="6">
        <v>159</v>
      </c>
      <c r="C199" s="6"/>
      <c r="D199" t="s">
        <v>81</v>
      </c>
      <c r="E199" t="s">
        <v>390</v>
      </c>
      <c r="H199" s="8"/>
      <c r="I199" s="8" t="s">
        <v>391</v>
      </c>
    </row>
    <row r="200" spans="1:12" ht="15">
      <c r="A200" s="16" t="s">
        <v>392</v>
      </c>
      <c r="B200" s="6">
        <v>6000</v>
      </c>
      <c r="C200" s="6"/>
      <c r="D200" t="s">
        <v>81</v>
      </c>
      <c r="E200" t="s">
        <v>393</v>
      </c>
      <c r="H200" s="13"/>
      <c r="I200" s="13"/>
    </row>
    <row r="201" spans="1:12" ht="15">
      <c r="A201" s="16" t="s">
        <v>394</v>
      </c>
      <c r="B201" s="6"/>
      <c r="C201" s="6">
        <v>6000</v>
      </c>
      <c r="D201" t="s">
        <v>345</v>
      </c>
      <c r="E201" t="s">
        <v>20</v>
      </c>
      <c r="H201" s="7"/>
      <c r="I201" s="7" t="s">
        <v>395</v>
      </c>
    </row>
    <row r="202" spans="1:12" ht="15">
      <c r="A202" s="16" t="s">
        <v>394</v>
      </c>
      <c r="B202" s="6">
        <v>40000</v>
      </c>
      <c r="C202" s="6"/>
      <c r="D202" t="s">
        <v>32</v>
      </c>
      <c r="E202" t="s">
        <v>396</v>
      </c>
      <c r="H202" s="7"/>
      <c r="I202" s="7"/>
    </row>
    <row r="203" spans="1:12" ht="15">
      <c r="A203" s="16" t="s">
        <v>394</v>
      </c>
      <c r="B203" s="6"/>
      <c r="C203" s="6">
        <v>1250</v>
      </c>
      <c r="D203" s="18" t="s">
        <v>115</v>
      </c>
      <c r="E203" t="s">
        <v>25</v>
      </c>
      <c r="H203" s="7"/>
      <c r="I203" s="7"/>
    </row>
    <row r="204" spans="1:12" ht="15">
      <c r="A204" s="16" t="s">
        <v>394</v>
      </c>
      <c r="B204" s="6"/>
      <c r="C204" s="6">
        <v>1250</v>
      </c>
      <c r="D204" s="18" t="s">
        <v>115</v>
      </c>
      <c r="E204" t="s">
        <v>25</v>
      </c>
      <c r="H204" s="7"/>
      <c r="I204" s="7"/>
    </row>
    <row r="205" spans="1:12" ht="15">
      <c r="A205" s="16" t="s">
        <v>397</v>
      </c>
      <c r="B205" s="6">
        <v>5000</v>
      </c>
      <c r="C205" s="6"/>
      <c r="D205" t="s">
        <v>398</v>
      </c>
      <c r="E205" t="s">
        <v>310</v>
      </c>
      <c r="H205" s="7"/>
      <c r="I205" s="7"/>
    </row>
    <row r="206" spans="1:12" ht="15">
      <c r="A206" s="16" t="s">
        <v>397</v>
      </c>
      <c r="B206" s="6"/>
      <c r="C206" s="6">
        <v>1500</v>
      </c>
      <c r="D206" t="s">
        <v>232</v>
      </c>
      <c r="E206" t="s">
        <v>25</v>
      </c>
      <c r="H206" s="7"/>
      <c r="I206" s="7">
        <v>224454694672</v>
      </c>
    </row>
    <row r="207" spans="1:12" ht="15">
      <c r="A207" s="16" t="s">
        <v>397</v>
      </c>
      <c r="B207" s="6"/>
      <c r="C207" s="6">
        <v>1500</v>
      </c>
      <c r="D207" t="s">
        <v>399</v>
      </c>
      <c r="E207" t="s">
        <v>25</v>
      </c>
      <c r="H207" s="7"/>
      <c r="I207" s="7"/>
    </row>
    <row r="208" spans="1:12" ht="15">
      <c r="A208" s="16" t="s">
        <v>397</v>
      </c>
      <c r="B208" s="6"/>
      <c r="C208" s="6">
        <v>5747.97</v>
      </c>
      <c r="D208" t="s">
        <v>76</v>
      </c>
      <c r="E208" t="s">
        <v>25</v>
      </c>
      <c r="G208" s="8" t="s">
        <v>400</v>
      </c>
      <c r="H208" s="7"/>
      <c r="I208" s="7"/>
    </row>
    <row r="209" spans="1:9" ht="15">
      <c r="A209" s="16" t="s">
        <v>401</v>
      </c>
      <c r="B209" s="6"/>
      <c r="C209" s="6">
        <v>750</v>
      </c>
      <c r="D209" t="s">
        <v>399</v>
      </c>
      <c r="E209" t="s">
        <v>25</v>
      </c>
      <c r="H209" s="7"/>
      <c r="I209" s="7">
        <v>224517280479</v>
      </c>
    </row>
    <row r="210" spans="1:9" ht="15">
      <c r="A210" s="16" t="s">
        <v>402</v>
      </c>
      <c r="B210" s="6">
        <v>1100</v>
      </c>
      <c r="C210" s="6"/>
      <c r="D210" t="s">
        <v>81</v>
      </c>
      <c r="E210" t="s">
        <v>403</v>
      </c>
      <c r="H210" s="7"/>
      <c r="I210" s="7"/>
    </row>
    <row r="211" spans="1:9" ht="15">
      <c r="A211" s="16" t="s">
        <v>402</v>
      </c>
      <c r="B211" s="6"/>
      <c r="C211" s="6">
        <v>14400</v>
      </c>
      <c r="D211" t="s">
        <v>319</v>
      </c>
      <c r="E211" t="s">
        <v>20</v>
      </c>
      <c r="H211" s="7"/>
      <c r="I211" s="7"/>
    </row>
    <row r="212" spans="1:9" ht="15">
      <c r="A212" s="16" t="s">
        <v>404</v>
      </c>
      <c r="B212" s="6"/>
      <c r="C212" s="6">
        <v>1750</v>
      </c>
      <c r="D212" t="s">
        <v>232</v>
      </c>
      <c r="E212" t="s">
        <v>25</v>
      </c>
      <c r="H212" s="7"/>
      <c r="I212" s="7"/>
    </row>
    <row r="213" spans="1:9" ht="15">
      <c r="A213" s="16" t="s">
        <v>405</v>
      </c>
      <c r="B213" s="6">
        <v>799</v>
      </c>
      <c r="C213" s="6"/>
      <c r="D213" t="s">
        <v>81</v>
      </c>
      <c r="E213" t="s">
        <v>406</v>
      </c>
      <c r="H213" s="7"/>
      <c r="I213" s="7"/>
    </row>
    <row r="214" spans="1:9" ht="15">
      <c r="A214" s="16" t="s">
        <v>405</v>
      </c>
      <c r="B214" s="6"/>
      <c r="C214" s="6">
        <v>750</v>
      </c>
      <c r="D214" s="18" t="s">
        <v>115</v>
      </c>
      <c r="E214" t="s">
        <v>25</v>
      </c>
      <c r="H214" s="7"/>
      <c r="I214" s="7"/>
    </row>
    <row r="215" spans="1:9" ht="15">
      <c r="A215" s="16" t="s">
        <v>405</v>
      </c>
      <c r="B215" s="6"/>
      <c r="C215" s="6">
        <v>1000</v>
      </c>
      <c r="D215" s="18" t="s">
        <v>115</v>
      </c>
      <c r="E215" t="s">
        <v>25</v>
      </c>
      <c r="H215" s="7"/>
      <c r="I215" s="7"/>
    </row>
    <row r="216" spans="1:9" ht="15">
      <c r="A216" s="16" t="s">
        <v>405</v>
      </c>
      <c r="B216" s="6"/>
      <c r="C216" s="6">
        <v>250</v>
      </c>
      <c r="D216" s="18" t="s">
        <v>115</v>
      </c>
      <c r="E216" t="s">
        <v>25</v>
      </c>
      <c r="H216" s="7"/>
      <c r="I216" s="7"/>
    </row>
    <row r="217" spans="1:9" ht="15">
      <c r="A217" s="16" t="s">
        <v>407</v>
      </c>
      <c r="B217" s="6"/>
      <c r="C217" s="6">
        <v>1750</v>
      </c>
      <c r="D217" s="18" t="s">
        <v>115</v>
      </c>
      <c r="E217" t="s">
        <v>25</v>
      </c>
      <c r="H217" s="7"/>
      <c r="I217" s="7">
        <v>224906616495</v>
      </c>
    </row>
    <row r="218" spans="1:9" ht="15">
      <c r="A218" s="16" t="s">
        <v>407</v>
      </c>
      <c r="B218" s="6">
        <v>100</v>
      </c>
      <c r="C218" s="6"/>
      <c r="D218" t="s">
        <v>81</v>
      </c>
      <c r="E218" t="s">
        <v>408</v>
      </c>
      <c r="H218" s="7"/>
      <c r="I218" s="7"/>
    </row>
    <row r="219" spans="1:9" ht="15">
      <c r="A219" s="16" t="s">
        <v>407</v>
      </c>
      <c r="B219" s="6">
        <v>150</v>
      </c>
      <c r="C219" s="6"/>
      <c r="D219" t="s">
        <v>81</v>
      </c>
      <c r="E219" t="s">
        <v>409</v>
      </c>
      <c r="H219" s="7"/>
      <c r="I219" s="7"/>
    </row>
    <row r="220" spans="1:9" ht="15">
      <c r="A220" s="16" t="s">
        <v>407</v>
      </c>
      <c r="B220" s="6">
        <v>472</v>
      </c>
      <c r="C220" s="6"/>
      <c r="D220" t="s">
        <v>81</v>
      </c>
      <c r="E220" s="9" t="s">
        <v>410</v>
      </c>
      <c r="H220" s="8"/>
      <c r="I220" s="8" t="s">
        <v>411</v>
      </c>
    </row>
    <row r="221" spans="1:9" ht="15">
      <c r="A221" s="16" t="s">
        <v>407</v>
      </c>
      <c r="B221" s="6"/>
      <c r="C221" s="6">
        <v>250</v>
      </c>
      <c r="D221" s="18" t="s">
        <v>115</v>
      </c>
      <c r="E221" t="s">
        <v>25</v>
      </c>
      <c r="H221" s="7"/>
      <c r="I221" s="7"/>
    </row>
    <row r="222" spans="1:9" ht="15">
      <c r="A222" s="16" t="s">
        <v>412</v>
      </c>
      <c r="B222" s="6">
        <v>700</v>
      </c>
      <c r="C222" s="6"/>
      <c r="D222" t="s">
        <v>81</v>
      </c>
      <c r="E222" t="s">
        <v>413</v>
      </c>
      <c r="H222" s="7"/>
      <c r="I222" s="7"/>
    </row>
    <row r="223" spans="1:9" ht="15">
      <c r="A223" s="16" t="s">
        <v>412</v>
      </c>
      <c r="B223" s="6">
        <v>50</v>
      </c>
      <c r="C223" s="6"/>
      <c r="D223" t="s">
        <v>81</v>
      </c>
      <c r="E223" t="s">
        <v>414</v>
      </c>
      <c r="H223" s="7"/>
      <c r="I223" s="7"/>
    </row>
    <row r="224" spans="1:9" ht="15">
      <c r="A224" s="16" t="s">
        <v>412</v>
      </c>
      <c r="B224" s="6"/>
      <c r="C224" s="6">
        <v>1000</v>
      </c>
      <c r="D224" s="18" t="s">
        <v>115</v>
      </c>
      <c r="E224" t="s">
        <v>25</v>
      </c>
      <c r="H224" s="7"/>
      <c r="I224" s="7">
        <v>225073741424</v>
      </c>
    </row>
    <row r="225" spans="1:9" ht="15">
      <c r="A225" s="16" t="s">
        <v>412</v>
      </c>
      <c r="B225" s="6">
        <v>2548</v>
      </c>
      <c r="C225" s="6"/>
      <c r="D225" t="s">
        <v>81</v>
      </c>
      <c r="E225" t="s">
        <v>350</v>
      </c>
      <c r="H225" s="7"/>
      <c r="I225" s="7"/>
    </row>
    <row r="226" spans="1:9" ht="15">
      <c r="A226" s="16" t="s">
        <v>412</v>
      </c>
      <c r="B226" s="6">
        <v>4500</v>
      </c>
      <c r="C226" s="6"/>
      <c r="D226" t="s">
        <v>81</v>
      </c>
      <c r="E226" t="s">
        <v>415</v>
      </c>
      <c r="H226" s="7"/>
      <c r="I226" s="7"/>
    </row>
    <row r="227" spans="1:9" ht="15">
      <c r="A227" s="16" t="s">
        <v>416</v>
      </c>
      <c r="B227" s="6"/>
      <c r="C227" s="19">
        <v>750</v>
      </c>
      <c r="D227" s="18" t="s">
        <v>232</v>
      </c>
      <c r="E227" t="s">
        <v>25</v>
      </c>
      <c r="H227" s="7"/>
      <c r="I227" s="7"/>
    </row>
    <row r="228" spans="1:9" ht="15">
      <c r="A228" s="16" t="s">
        <v>416</v>
      </c>
      <c r="B228" s="6"/>
      <c r="C228" s="19">
        <v>24975</v>
      </c>
      <c r="D228" t="s">
        <v>319</v>
      </c>
      <c r="E228" t="s">
        <v>25</v>
      </c>
      <c r="H228" s="7"/>
      <c r="I228" s="7"/>
    </row>
    <row r="229" spans="1:9" ht="15">
      <c r="A229" s="16" t="s">
        <v>417</v>
      </c>
      <c r="B229" s="6"/>
      <c r="C229" s="19">
        <v>50343</v>
      </c>
      <c r="D229" t="s">
        <v>319</v>
      </c>
      <c r="E229" t="s">
        <v>418</v>
      </c>
      <c r="H229" s="7"/>
      <c r="I229" s="7"/>
    </row>
    <row r="230" spans="1:9" ht="15">
      <c r="A230" s="16" t="s">
        <v>417</v>
      </c>
      <c r="B230" s="6"/>
      <c r="C230" s="6">
        <v>1429.46</v>
      </c>
      <c r="D230" s="8" t="s">
        <v>419</v>
      </c>
      <c r="E230" t="s">
        <v>20</v>
      </c>
      <c r="H230" s="7"/>
      <c r="I230" s="7"/>
    </row>
    <row r="231" spans="1:9" ht="15">
      <c r="A231" s="16" t="s">
        <v>420</v>
      </c>
      <c r="B231" s="6">
        <v>50000</v>
      </c>
      <c r="C231" s="6"/>
      <c r="D231" t="s">
        <v>81</v>
      </c>
      <c r="E231" t="s">
        <v>421</v>
      </c>
      <c r="H231" s="8"/>
      <c r="I231" s="8"/>
    </row>
    <row r="232" spans="1:9" ht="15">
      <c r="A232" s="16" t="s">
        <v>422</v>
      </c>
      <c r="B232" s="6">
        <v>120000</v>
      </c>
      <c r="C232" s="6"/>
      <c r="D232" t="s">
        <v>81</v>
      </c>
      <c r="E232" t="s">
        <v>421</v>
      </c>
      <c r="H232" s="8"/>
      <c r="I232" s="8">
        <v>245042</v>
      </c>
    </row>
    <row r="233" spans="1:9" ht="15">
      <c r="A233" s="16" t="s">
        <v>422</v>
      </c>
      <c r="B233" s="6"/>
      <c r="C233" s="19">
        <v>10500</v>
      </c>
      <c r="D233" t="s">
        <v>345</v>
      </c>
      <c r="E233" t="s">
        <v>29</v>
      </c>
      <c r="H233" s="7"/>
      <c r="I233" s="7" t="s">
        <v>423</v>
      </c>
    </row>
    <row r="234" spans="1:9" ht="15">
      <c r="A234" s="16" t="s">
        <v>422</v>
      </c>
      <c r="B234" s="6"/>
      <c r="C234" s="6">
        <v>250</v>
      </c>
      <c r="D234" s="18" t="s">
        <v>115</v>
      </c>
      <c r="E234" t="s">
        <v>25</v>
      </c>
      <c r="H234" s="7"/>
      <c r="I234" s="7">
        <v>225597753674</v>
      </c>
    </row>
    <row r="235" spans="1:9" ht="15">
      <c r="A235" s="16" t="s">
        <v>424</v>
      </c>
      <c r="B235" s="6">
        <v>103</v>
      </c>
      <c r="C235" s="6"/>
      <c r="D235" t="s">
        <v>81</v>
      </c>
      <c r="E235" t="s">
        <v>425</v>
      </c>
      <c r="H235" s="12"/>
      <c r="I235" s="12"/>
    </row>
    <row r="236" spans="1:9" ht="15">
      <c r="A236" s="16" t="s">
        <v>426</v>
      </c>
      <c r="B236" s="6">
        <v>22500</v>
      </c>
      <c r="C236" s="6"/>
      <c r="D236" s="36" t="s">
        <v>427</v>
      </c>
      <c r="E236" t="s">
        <v>396</v>
      </c>
      <c r="H236" s="7"/>
      <c r="I236" s="7">
        <v>245043</v>
      </c>
    </row>
    <row r="237" spans="1:9" ht="15">
      <c r="A237" s="16" t="s">
        <v>426</v>
      </c>
      <c r="B237" s="6"/>
      <c r="C237" s="6">
        <v>14400</v>
      </c>
      <c r="D237" t="s">
        <v>319</v>
      </c>
      <c r="E237" t="s">
        <v>428</v>
      </c>
      <c r="H237" s="12"/>
      <c r="I237" s="12"/>
    </row>
    <row r="238" spans="1:9" ht="15">
      <c r="A238" s="16" t="s">
        <v>426</v>
      </c>
      <c r="B238" s="6"/>
      <c r="C238" s="6">
        <v>10000</v>
      </c>
      <c r="D238" t="s">
        <v>232</v>
      </c>
      <c r="E238" t="s">
        <v>25</v>
      </c>
      <c r="H238" s="12"/>
      <c r="I238" s="12"/>
    </row>
    <row r="239" spans="1:9" ht="15">
      <c r="A239" s="16" t="s">
        <v>429</v>
      </c>
      <c r="B239" s="6">
        <v>1000</v>
      </c>
      <c r="C239" s="6"/>
      <c r="D239" t="s">
        <v>130</v>
      </c>
      <c r="E239" t="s">
        <v>430</v>
      </c>
      <c r="H239" s="12"/>
      <c r="I239" s="12"/>
    </row>
    <row r="240" spans="1:9" ht="15">
      <c r="A240" s="16" t="s">
        <v>429</v>
      </c>
      <c r="B240" s="6">
        <v>14500</v>
      </c>
      <c r="C240" s="6"/>
      <c r="D240" t="s">
        <v>81</v>
      </c>
      <c r="E240" t="s">
        <v>431</v>
      </c>
      <c r="H240" s="12"/>
      <c r="I240" s="12"/>
    </row>
    <row r="241" spans="1:9" ht="15">
      <c r="A241" s="16" t="s">
        <v>429</v>
      </c>
      <c r="B241" s="6"/>
      <c r="C241" s="6">
        <v>388.97</v>
      </c>
      <c r="D241" t="s">
        <v>76</v>
      </c>
      <c r="E241" t="s">
        <v>25</v>
      </c>
      <c r="H241" s="12"/>
      <c r="I241" s="12"/>
    </row>
    <row r="242" spans="1:9" ht="15">
      <c r="A242" s="16" t="s">
        <v>429</v>
      </c>
      <c r="B242" s="6"/>
      <c r="C242" s="6">
        <v>1000</v>
      </c>
      <c r="D242" t="s">
        <v>115</v>
      </c>
      <c r="E242" t="s">
        <v>25</v>
      </c>
      <c r="H242" s="12"/>
      <c r="I242" s="12">
        <v>225990957676</v>
      </c>
    </row>
    <row r="243" spans="1:9" ht="15">
      <c r="A243" s="16" t="s">
        <v>432</v>
      </c>
      <c r="B243" s="6"/>
      <c r="C243" s="6">
        <v>1500</v>
      </c>
      <c r="D243" t="s">
        <v>115</v>
      </c>
      <c r="E243" t="s">
        <v>25</v>
      </c>
      <c r="H243" s="12"/>
      <c r="I243" s="12">
        <v>226016366070</v>
      </c>
    </row>
    <row r="244" spans="1:9" ht="15">
      <c r="A244" s="16" t="s">
        <v>433</v>
      </c>
      <c r="B244" s="6"/>
      <c r="C244" s="6">
        <v>500</v>
      </c>
      <c r="D244" t="s">
        <v>434</v>
      </c>
      <c r="E244" t="s">
        <v>384</v>
      </c>
      <c r="H244" s="12"/>
      <c r="I244" s="12">
        <v>226261569128</v>
      </c>
    </row>
    <row r="245" spans="1:9" ht="15">
      <c r="A245" s="16" t="s">
        <v>435</v>
      </c>
      <c r="B245" s="6"/>
      <c r="C245" s="6">
        <v>250</v>
      </c>
      <c r="D245" t="s">
        <v>115</v>
      </c>
      <c r="E245" t="s">
        <v>384</v>
      </c>
      <c r="H245" s="12"/>
      <c r="I245" s="12">
        <v>226305272122</v>
      </c>
    </row>
    <row r="246" spans="1:9" ht="15">
      <c r="A246" s="16" t="s">
        <v>435</v>
      </c>
      <c r="B246" s="6"/>
      <c r="C246" s="6">
        <v>1515</v>
      </c>
      <c r="D246" t="s">
        <v>76</v>
      </c>
      <c r="E246" t="s">
        <v>384</v>
      </c>
      <c r="G246" t="s">
        <v>436</v>
      </c>
      <c r="H246" s="12"/>
      <c r="I246" s="12"/>
    </row>
    <row r="247" spans="1:9" ht="15">
      <c r="A247" s="16" t="s">
        <v>437</v>
      </c>
      <c r="B247" s="6">
        <v>2000</v>
      </c>
      <c r="C247" s="6"/>
      <c r="D247" t="s">
        <v>81</v>
      </c>
      <c r="E247" t="s">
        <v>438</v>
      </c>
      <c r="H247" s="12"/>
      <c r="I247" s="12"/>
    </row>
    <row r="248" spans="1:9" ht="15">
      <c r="A248" s="16" t="s">
        <v>439</v>
      </c>
      <c r="B248" s="6"/>
      <c r="C248" s="6">
        <v>9900</v>
      </c>
      <c r="D248" t="s">
        <v>319</v>
      </c>
      <c r="E248" t="s">
        <v>20</v>
      </c>
      <c r="G248">
        <v>0</v>
      </c>
      <c r="H248" s="12"/>
      <c r="I248" s="12"/>
    </row>
    <row r="249" spans="1:9" ht="15">
      <c r="A249" s="16" t="s">
        <v>440</v>
      </c>
      <c r="B249" s="6"/>
      <c r="C249" s="6">
        <v>1000</v>
      </c>
      <c r="D249" t="s">
        <v>40</v>
      </c>
      <c r="E249" t="s">
        <v>384</v>
      </c>
      <c r="H249" s="12"/>
      <c r="I249" s="12">
        <v>227192694786</v>
      </c>
    </row>
    <row r="250" spans="1:9" ht="15">
      <c r="A250" s="16" t="s">
        <v>441</v>
      </c>
      <c r="B250" s="6"/>
      <c r="C250" s="6">
        <v>500</v>
      </c>
      <c r="D250" t="s">
        <v>40</v>
      </c>
      <c r="E250" t="s">
        <v>384</v>
      </c>
      <c r="H250" s="12"/>
      <c r="I250" s="12">
        <v>227292157257</v>
      </c>
    </row>
    <row r="251" spans="1:9" ht="15">
      <c r="A251" s="16" t="s">
        <v>441</v>
      </c>
      <c r="B251" s="6"/>
      <c r="C251" s="6">
        <v>1000</v>
      </c>
      <c r="D251" t="s">
        <v>40</v>
      </c>
      <c r="E251" t="s">
        <v>384</v>
      </c>
      <c r="H251" s="12"/>
      <c r="I251" s="12"/>
    </row>
    <row r="252" spans="1:9" ht="15">
      <c r="A252" s="16" t="s">
        <v>442</v>
      </c>
      <c r="B252" s="6">
        <v>5000</v>
      </c>
      <c r="C252" s="6"/>
      <c r="D252" t="s">
        <v>81</v>
      </c>
      <c r="E252" t="s">
        <v>443</v>
      </c>
      <c r="H252" s="12"/>
      <c r="I252" s="12"/>
    </row>
    <row r="253" spans="1:9" ht="15">
      <c r="A253" s="16" t="s">
        <v>442</v>
      </c>
      <c r="B253" s="6"/>
      <c r="C253" s="6">
        <v>500</v>
      </c>
      <c r="D253" t="s">
        <v>115</v>
      </c>
      <c r="E253" t="s">
        <v>384</v>
      </c>
      <c r="H253" s="12"/>
      <c r="I253" s="12">
        <v>227693114091</v>
      </c>
    </row>
    <row r="254" spans="1:9" ht="15">
      <c r="A254" s="16" t="s">
        <v>444</v>
      </c>
      <c r="B254" s="6"/>
      <c r="C254" s="6">
        <v>500</v>
      </c>
      <c r="D254" t="s">
        <v>115</v>
      </c>
      <c r="E254" t="s">
        <v>384</v>
      </c>
      <c r="H254" s="12"/>
      <c r="I254" s="12">
        <v>227811386582</v>
      </c>
    </row>
    <row r="255" spans="1:9" ht="15">
      <c r="A255" s="16" t="s">
        <v>445</v>
      </c>
      <c r="B255" s="6"/>
      <c r="C255" s="6">
        <v>250</v>
      </c>
      <c r="D255" t="s">
        <v>115</v>
      </c>
      <c r="E255" t="s">
        <v>446</v>
      </c>
      <c r="H255" s="12"/>
      <c r="I255" s="12">
        <v>227973802812</v>
      </c>
    </row>
    <row r="256" spans="1:9" ht="15">
      <c r="A256" s="16" t="s">
        <v>445</v>
      </c>
      <c r="B256" s="6"/>
      <c r="C256" s="6">
        <v>250</v>
      </c>
      <c r="D256" t="s">
        <v>115</v>
      </c>
      <c r="E256" t="s">
        <v>446</v>
      </c>
      <c r="H256" s="12"/>
      <c r="I256" s="12"/>
    </row>
    <row r="257" spans="1:9" ht="15">
      <c r="A257" s="16" t="s">
        <v>445</v>
      </c>
      <c r="B257" s="6"/>
      <c r="C257" s="6">
        <v>18000</v>
      </c>
      <c r="D257" t="s">
        <v>345</v>
      </c>
      <c r="E257" t="s">
        <v>20</v>
      </c>
      <c r="H257" s="12"/>
      <c r="I257" s="12" t="s">
        <v>447</v>
      </c>
    </row>
    <row r="258" spans="1:9" ht="15">
      <c r="A258" s="16" t="s">
        <v>448</v>
      </c>
      <c r="B258" s="6">
        <v>15000</v>
      </c>
      <c r="C258" s="6"/>
      <c r="D258" t="s">
        <v>81</v>
      </c>
      <c r="E258" t="s">
        <v>449</v>
      </c>
      <c r="H258" s="12"/>
      <c r="I258" s="12"/>
    </row>
    <row r="259" spans="1:9" ht="15">
      <c r="A259" s="16" t="s">
        <v>448</v>
      </c>
      <c r="B259" s="6"/>
      <c r="C259" s="6">
        <v>1500</v>
      </c>
      <c r="D259" t="s">
        <v>115</v>
      </c>
      <c r="E259" t="s">
        <v>446</v>
      </c>
      <c r="H259" s="12"/>
      <c r="I259" s="12">
        <v>228056555082</v>
      </c>
    </row>
    <row r="260" spans="1:9" ht="15">
      <c r="A260" s="16" t="s">
        <v>448</v>
      </c>
      <c r="B260" s="6">
        <v>5000</v>
      </c>
      <c r="C260" s="6"/>
      <c r="D260" t="s">
        <v>81</v>
      </c>
      <c r="E260" t="s">
        <v>450</v>
      </c>
      <c r="H260" s="12"/>
      <c r="I260" s="12"/>
    </row>
    <row r="261" spans="1:9" ht="15">
      <c r="A261" s="5" t="s">
        <v>451</v>
      </c>
      <c r="B261" s="6"/>
      <c r="C261" s="6">
        <v>750</v>
      </c>
      <c r="D261" t="s">
        <v>40</v>
      </c>
      <c r="E261" t="s">
        <v>384</v>
      </c>
      <c r="H261" s="12"/>
      <c r="I261" s="12" t="s">
        <v>452</v>
      </c>
    </row>
    <row r="262" spans="1:9" ht="15">
      <c r="A262" s="5" t="s">
        <v>451</v>
      </c>
      <c r="B262" s="6"/>
      <c r="C262" s="6">
        <v>750</v>
      </c>
      <c r="D262" t="s">
        <v>40</v>
      </c>
      <c r="E262" t="s">
        <v>384</v>
      </c>
      <c r="H262" s="12"/>
      <c r="I262" s="12" t="s">
        <v>453</v>
      </c>
    </row>
    <row r="263" spans="1:9" ht="15">
      <c r="A263" s="16" t="s">
        <v>454</v>
      </c>
      <c r="B263" s="6">
        <v>6000</v>
      </c>
      <c r="C263" s="6"/>
      <c r="D263" t="s">
        <v>81</v>
      </c>
      <c r="E263" t="s">
        <v>393</v>
      </c>
      <c r="H263" s="12"/>
      <c r="I263" s="12" t="s">
        <v>455</v>
      </c>
    </row>
    <row r="264" spans="1:9" ht="15">
      <c r="A264" s="16" t="s">
        <v>454</v>
      </c>
      <c r="B264" s="6">
        <v>6000</v>
      </c>
      <c r="C264" s="6"/>
      <c r="D264" t="s">
        <v>81</v>
      </c>
      <c r="E264" t="s">
        <v>393</v>
      </c>
      <c r="H264" s="12"/>
      <c r="I264" s="12" t="s">
        <v>456</v>
      </c>
    </row>
    <row r="265" spans="1:9" ht="15">
      <c r="A265" s="16" t="s">
        <v>454</v>
      </c>
      <c r="B265" s="6"/>
      <c r="C265" s="6">
        <v>500</v>
      </c>
      <c r="D265" t="s">
        <v>115</v>
      </c>
      <c r="E265" t="s">
        <v>384</v>
      </c>
      <c r="H265" s="12"/>
      <c r="I265" s="12" t="s">
        <v>457</v>
      </c>
    </row>
    <row r="266" spans="1:9" ht="15">
      <c r="A266" s="16" t="s">
        <v>458</v>
      </c>
      <c r="B266" s="6">
        <v>767</v>
      </c>
      <c r="C266" s="6"/>
      <c r="D266" t="s">
        <v>81</v>
      </c>
      <c r="E266" t="s">
        <v>459</v>
      </c>
      <c r="H266" s="12"/>
      <c r="I266" s="12"/>
    </row>
    <row r="267" spans="1:9" ht="15">
      <c r="A267" s="16" t="s">
        <v>458</v>
      </c>
      <c r="B267" s="6"/>
      <c r="C267" s="6">
        <v>750</v>
      </c>
      <c r="D267" t="s">
        <v>115</v>
      </c>
      <c r="E267" t="s">
        <v>384</v>
      </c>
      <c r="H267" s="12"/>
      <c r="I267" s="12" t="s">
        <v>460</v>
      </c>
    </row>
    <row r="268" spans="1:9" ht="15">
      <c r="A268" s="16" t="s">
        <v>461</v>
      </c>
      <c r="B268" s="6"/>
      <c r="C268" s="6">
        <v>18900</v>
      </c>
      <c r="D268" t="s">
        <v>319</v>
      </c>
      <c r="E268" t="s">
        <v>329</v>
      </c>
      <c r="H268" s="12"/>
      <c r="I268" s="12" t="s">
        <v>462</v>
      </c>
    </row>
    <row r="269" spans="1:9" ht="15">
      <c r="A269" s="16" t="s">
        <v>463</v>
      </c>
      <c r="B269" s="6"/>
      <c r="C269" s="6">
        <v>18000</v>
      </c>
      <c r="D269" t="s">
        <v>319</v>
      </c>
      <c r="E269" s="12" t="s">
        <v>29</v>
      </c>
      <c r="H269" s="12"/>
      <c r="I269" s="12" t="s">
        <v>464</v>
      </c>
    </row>
    <row r="270" spans="1:9" ht="15">
      <c r="A270" s="16" t="s">
        <v>465</v>
      </c>
      <c r="B270" s="6">
        <v>433</v>
      </c>
      <c r="C270" s="6"/>
      <c r="D270" t="s">
        <v>81</v>
      </c>
      <c r="E270" t="s">
        <v>466</v>
      </c>
      <c r="H270" s="12"/>
      <c r="I270" s="12" t="s">
        <v>467</v>
      </c>
    </row>
    <row r="271" spans="1:9" ht="15">
      <c r="A271" s="16" t="s">
        <v>468</v>
      </c>
      <c r="B271" s="6">
        <v>5000</v>
      </c>
      <c r="C271" s="6"/>
      <c r="D271" t="s">
        <v>81</v>
      </c>
      <c r="E271" t="s">
        <v>469</v>
      </c>
      <c r="H271" s="12"/>
      <c r="I271" s="12">
        <v>229108758398</v>
      </c>
    </row>
    <row r="272" spans="1:9" ht="15">
      <c r="A272" s="16" t="s">
        <v>468</v>
      </c>
      <c r="B272" s="6">
        <v>5000</v>
      </c>
      <c r="C272" s="6"/>
      <c r="D272" t="s">
        <v>81</v>
      </c>
      <c r="E272" t="s">
        <v>470</v>
      </c>
      <c r="H272" s="12"/>
      <c r="I272" s="12">
        <v>229108758416</v>
      </c>
    </row>
    <row r="273" spans="1:9" ht="15">
      <c r="A273" s="16" t="s">
        <v>468</v>
      </c>
      <c r="B273" s="6">
        <v>5000</v>
      </c>
      <c r="C273" s="6"/>
      <c r="D273" t="s">
        <v>81</v>
      </c>
      <c r="E273" t="s">
        <v>470</v>
      </c>
      <c r="H273" s="12"/>
      <c r="I273" s="12">
        <v>229108758428</v>
      </c>
    </row>
    <row r="274" spans="1:9" ht="15">
      <c r="A274" s="16" t="s">
        <v>468</v>
      </c>
      <c r="B274" s="6">
        <v>6796</v>
      </c>
      <c r="C274" s="6"/>
      <c r="D274" t="s">
        <v>81</v>
      </c>
      <c r="E274" t="s">
        <v>471</v>
      </c>
      <c r="H274" s="12"/>
      <c r="I274" s="12">
        <v>229108691129</v>
      </c>
    </row>
    <row r="275" spans="1:9" ht="15">
      <c r="A275" s="16" t="s">
        <v>472</v>
      </c>
      <c r="B275" s="6"/>
      <c r="C275" s="6">
        <v>500</v>
      </c>
      <c r="D275" t="s">
        <v>115</v>
      </c>
      <c r="E275" t="s">
        <v>384</v>
      </c>
      <c r="H275" s="12"/>
      <c r="I275" s="12" t="s">
        <v>473</v>
      </c>
    </row>
    <row r="276" spans="1:9" ht="15">
      <c r="A276" s="16" t="s">
        <v>472</v>
      </c>
      <c r="B276" s="6"/>
      <c r="C276" s="6">
        <v>250</v>
      </c>
      <c r="D276" t="s">
        <v>115</v>
      </c>
      <c r="E276" t="s">
        <v>384</v>
      </c>
      <c r="H276" s="12"/>
      <c r="I276" s="12" t="s">
        <v>474</v>
      </c>
    </row>
    <row r="277" spans="1:9" ht="15">
      <c r="A277" s="16" t="s">
        <v>475</v>
      </c>
      <c r="B277" s="6"/>
      <c r="C277" s="6">
        <v>2000</v>
      </c>
      <c r="D277" t="s">
        <v>115</v>
      </c>
      <c r="E277" t="s">
        <v>384</v>
      </c>
      <c r="H277" s="12"/>
      <c r="I277" s="12" t="s">
        <v>476</v>
      </c>
    </row>
    <row r="278" spans="1:9" ht="15">
      <c r="A278" s="16" t="s">
        <v>477</v>
      </c>
      <c r="B278" s="6">
        <v>2000</v>
      </c>
      <c r="C278" s="6"/>
      <c r="D278" t="s">
        <v>81</v>
      </c>
      <c r="E278" t="s">
        <v>478</v>
      </c>
      <c r="H278" s="12"/>
      <c r="I278" s="12"/>
    </row>
    <row r="279" spans="1:9" ht="15">
      <c r="A279" s="16" t="s">
        <v>477</v>
      </c>
      <c r="B279" s="6">
        <v>5600</v>
      </c>
      <c r="C279" s="6"/>
      <c r="D279" t="s">
        <v>81</v>
      </c>
      <c r="E279" t="s">
        <v>479</v>
      </c>
      <c r="H279" s="12"/>
      <c r="I279" s="12"/>
    </row>
    <row r="280" spans="1:9" ht="15">
      <c r="A280" s="16" t="s">
        <v>477</v>
      </c>
      <c r="B280" s="6">
        <v>110000</v>
      </c>
      <c r="C280" s="6"/>
      <c r="D280" t="s">
        <v>81</v>
      </c>
      <c r="E280" t="s">
        <v>480</v>
      </c>
      <c r="H280" s="12"/>
      <c r="I280" s="12" t="s">
        <v>481</v>
      </c>
    </row>
    <row r="281" spans="1:9" ht="15">
      <c r="A281" s="16" t="s">
        <v>482</v>
      </c>
      <c r="B281" s="6"/>
      <c r="C281" s="6">
        <v>750</v>
      </c>
      <c r="D281" t="s">
        <v>115</v>
      </c>
      <c r="E281" t="s">
        <v>384</v>
      </c>
      <c r="H281" s="12"/>
      <c r="I281" s="12" t="s">
        <v>483</v>
      </c>
    </row>
    <row r="282" spans="1:9" ht="15">
      <c r="A282" s="16" t="s">
        <v>482</v>
      </c>
      <c r="B282" s="6"/>
      <c r="C282" s="6">
        <v>5623</v>
      </c>
      <c r="D282" t="s">
        <v>52</v>
      </c>
      <c r="E282" t="s">
        <v>101</v>
      </c>
      <c r="H282" s="12"/>
      <c r="I282" s="12" t="s">
        <v>484</v>
      </c>
    </row>
    <row r="283" spans="1:9" ht="15">
      <c r="A283" s="16" t="s">
        <v>485</v>
      </c>
      <c r="B283" s="6"/>
      <c r="C283" s="6">
        <v>500</v>
      </c>
      <c r="D283" t="s">
        <v>115</v>
      </c>
      <c r="E283" t="s">
        <v>384</v>
      </c>
      <c r="H283" s="8"/>
      <c r="I283" s="8" t="s">
        <v>486</v>
      </c>
    </row>
    <row r="284" spans="1:9" ht="15">
      <c r="A284" s="16" t="s">
        <v>485</v>
      </c>
      <c r="B284" s="6">
        <v>3190</v>
      </c>
      <c r="C284" s="6"/>
      <c r="D284" t="s">
        <v>81</v>
      </c>
      <c r="E284" t="s">
        <v>487</v>
      </c>
      <c r="H284" s="12"/>
      <c r="I284" s="12" t="s">
        <v>488</v>
      </c>
    </row>
    <row r="285" spans="1:9" ht="15">
      <c r="A285" s="16" t="s">
        <v>489</v>
      </c>
      <c r="B285" s="6">
        <v>5000</v>
      </c>
      <c r="C285" s="6"/>
      <c r="D285" t="s">
        <v>13</v>
      </c>
      <c r="E285" t="s">
        <v>310</v>
      </c>
      <c r="H285" s="12"/>
      <c r="I285" s="12" t="s">
        <v>490</v>
      </c>
    </row>
    <row r="286" spans="1:9" ht="15">
      <c r="A286" s="16" t="s">
        <v>489</v>
      </c>
      <c r="B286" s="6">
        <v>22500</v>
      </c>
      <c r="C286" s="6"/>
      <c r="D286" t="s">
        <v>491</v>
      </c>
      <c r="E286" t="s">
        <v>492</v>
      </c>
      <c r="H286" s="12"/>
      <c r="I286" s="12" t="s">
        <v>490</v>
      </c>
    </row>
    <row r="287" spans="1:9" ht="15">
      <c r="A287" s="16" t="s">
        <v>489</v>
      </c>
      <c r="B287" s="6">
        <v>5000</v>
      </c>
      <c r="C287" s="6"/>
      <c r="D287" t="s">
        <v>81</v>
      </c>
      <c r="E287" t="s">
        <v>493</v>
      </c>
      <c r="H287" s="12"/>
      <c r="I287" s="12" t="s">
        <v>490</v>
      </c>
    </row>
    <row r="288" spans="1:9" ht="22.5" customHeight="1">
      <c r="A288" s="16" t="s">
        <v>489</v>
      </c>
      <c r="B288" s="6">
        <v>64900</v>
      </c>
      <c r="C288" s="6"/>
      <c r="D288" t="s">
        <v>81</v>
      </c>
      <c r="E288" t="s">
        <v>494</v>
      </c>
      <c r="H288" s="12"/>
      <c r="I288" s="12" t="s">
        <v>495</v>
      </c>
    </row>
    <row r="289" spans="1:9" ht="15">
      <c r="A289" s="16" t="s">
        <v>489</v>
      </c>
      <c r="B289" s="6"/>
      <c r="C289" s="6">
        <v>500</v>
      </c>
      <c r="D289" t="s">
        <v>496</v>
      </c>
      <c r="E289" t="s">
        <v>384</v>
      </c>
      <c r="H289" s="8"/>
      <c r="I289" s="8" t="s">
        <v>497</v>
      </c>
    </row>
    <row r="290" spans="1:9" ht="15">
      <c r="A290" s="16" t="s">
        <v>498</v>
      </c>
      <c r="B290" s="6"/>
      <c r="C290" s="6">
        <v>300</v>
      </c>
      <c r="D290" t="s">
        <v>496</v>
      </c>
      <c r="E290" t="s">
        <v>384</v>
      </c>
      <c r="H290" s="12"/>
      <c r="I290" s="12" t="s">
        <v>499</v>
      </c>
    </row>
    <row r="291" spans="1:9" ht="15">
      <c r="A291" s="16" t="s">
        <v>500</v>
      </c>
      <c r="B291" s="6"/>
      <c r="C291" s="6">
        <v>500</v>
      </c>
      <c r="D291" t="s">
        <v>115</v>
      </c>
      <c r="E291" t="s">
        <v>384</v>
      </c>
      <c r="H291" s="12"/>
      <c r="I291" s="12" t="s">
        <v>501</v>
      </c>
    </row>
    <row r="292" spans="1:9" ht="15">
      <c r="A292" s="16" t="s">
        <v>500</v>
      </c>
      <c r="B292" s="6"/>
      <c r="C292" s="6"/>
      <c r="D292" t="s">
        <v>13</v>
      </c>
      <c r="E292" t="s">
        <v>502</v>
      </c>
      <c r="H292" s="12"/>
      <c r="I292" s="12"/>
    </row>
    <row r="293" spans="1:9" ht="15">
      <c r="A293" s="16" t="s">
        <v>500</v>
      </c>
      <c r="B293" s="6">
        <v>886</v>
      </c>
      <c r="C293" s="6"/>
      <c r="D293" t="s">
        <v>81</v>
      </c>
      <c r="E293" t="s">
        <v>503</v>
      </c>
      <c r="H293" s="12"/>
      <c r="I293" s="12" t="s">
        <v>488</v>
      </c>
    </row>
    <row r="294" spans="1:9" ht="15">
      <c r="A294" s="16" t="s">
        <v>504</v>
      </c>
      <c r="B294" s="6"/>
      <c r="C294" s="6">
        <v>500</v>
      </c>
      <c r="D294" t="s">
        <v>505</v>
      </c>
      <c r="E294" t="s">
        <v>384</v>
      </c>
      <c r="H294" s="12"/>
      <c r="I294" s="12" t="s">
        <v>506</v>
      </c>
    </row>
    <row r="295" spans="1:9" ht="15">
      <c r="A295" s="16" t="s">
        <v>507</v>
      </c>
      <c r="B295" s="6">
        <v>12000</v>
      </c>
      <c r="C295" s="6"/>
      <c r="D295" t="s">
        <v>81</v>
      </c>
      <c r="E295" t="s">
        <v>508</v>
      </c>
      <c r="H295" s="12"/>
      <c r="I295" s="12"/>
    </row>
    <row r="296" spans="1:9" ht="15">
      <c r="A296" s="16" t="s">
        <v>507</v>
      </c>
      <c r="B296" s="6">
        <v>1100</v>
      </c>
      <c r="C296" s="6"/>
      <c r="D296" t="s">
        <v>81</v>
      </c>
      <c r="E296" t="s">
        <v>431</v>
      </c>
      <c r="H296" s="12"/>
      <c r="I296" s="12"/>
    </row>
    <row r="297" spans="1:9" ht="15">
      <c r="A297" s="16" t="s">
        <v>509</v>
      </c>
      <c r="B297" s="6"/>
      <c r="C297" s="6">
        <v>15000</v>
      </c>
      <c r="D297" t="s">
        <v>345</v>
      </c>
      <c r="E297" t="s">
        <v>29</v>
      </c>
      <c r="I297" t="s">
        <v>510</v>
      </c>
    </row>
    <row r="298" spans="1:9" ht="15">
      <c r="A298" s="16" t="s">
        <v>511</v>
      </c>
      <c r="B298" s="6">
        <v>767</v>
      </c>
      <c r="C298" s="6"/>
      <c r="D298" t="s">
        <v>81</v>
      </c>
      <c r="E298" t="s">
        <v>512</v>
      </c>
      <c r="H298" s="8"/>
      <c r="I298" s="8" t="s">
        <v>513</v>
      </c>
    </row>
    <row r="299" spans="1:9" ht="15">
      <c r="A299" s="16" t="s">
        <v>511</v>
      </c>
      <c r="B299" s="6">
        <v>886</v>
      </c>
      <c r="C299" s="6"/>
      <c r="D299" t="s">
        <v>81</v>
      </c>
      <c r="E299" t="s">
        <v>503</v>
      </c>
      <c r="H299" s="12"/>
      <c r="I299" s="12" t="s">
        <v>488</v>
      </c>
    </row>
    <row r="300" spans="1:9" ht="15">
      <c r="A300" s="16" t="s">
        <v>514</v>
      </c>
      <c r="B300" s="6"/>
      <c r="C300" s="6">
        <v>250</v>
      </c>
      <c r="D300" t="s">
        <v>115</v>
      </c>
      <c r="E300" t="s">
        <v>384</v>
      </c>
      <c r="H300" s="12"/>
      <c r="I300" s="12" t="s">
        <v>515</v>
      </c>
    </row>
    <row r="301" spans="1:9" ht="15">
      <c r="A301" s="16" t="s">
        <v>516</v>
      </c>
      <c r="B301" s="6"/>
      <c r="C301" s="6">
        <v>1000</v>
      </c>
      <c r="D301" t="s">
        <v>115</v>
      </c>
      <c r="E301" t="s">
        <v>384</v>
      </c>
      <c r="H301" s="8"/>
      <c r="I301" s="8" t="s">
        <v>517</v>
      </c>
    </row>
    <row r="302" spans="1:9" ht="15">
      <c r="A302" s="16" t="s">
        <v>518</v>
      </c>
      <c r="B302" s="6">
        <v>459</v>
      </c>
      <c r="C302" s="6"/>
      <c r="D302" t="s">
        <v>81</v>
      </c>
      <c r="E302" t="s">
        <v>519</v>
      </c>
      <c r="H302" s="12"/>
      <c r="I302" s="12" t="s">
        <v>520</v>
      </c>
    </row>
    <row r="303" spans="1:9" ht="15">
      <c r="A303" s="16" t="s">
        <v>521</v>
      </c>
      <c r="B303" s="6"/>
      <c r="C303" s="6">
        <v>14400</v>
      </c>
      <c r="D303" t="s">
        <v>319</v>
      </c>
      <c r="E303" t="s">
        <v>191</v>
      </c>
      <c r="H303" s="8"/>
      <c r="I303" s="8" t="s">
        <v>522</v>
      </c>
    </row>
    <row r="304" spans="1:9" ht="15">
      <c r="A304" s="16" t="s">
        <v>523</v>
      </c>
      <c r="B304" s="6"/>
      <c r="C304" s="6">
        <v>1000</v>
      </c>
      <c r="D304" t="s">
        <v>399</v>
      </c>
      <c r="E304" t="s">
        <v>384</v>
      </c>
      <c r="H304" s="8"/>
      <c r="I304" s="8" t="s">
        <v>524</v>
      </c>
    </row>
    <row r="305" spans="1:9" ht="15">
      <c r="A305" s="16" t="s">
        <v>525</v>
      </c>
      <c r="B305" s="6"/>
      <c r="C305" s="6">
        <v>250</v>
      </c>
      <c r="D305" t="s">
        <v>115</v>
      </c>
      <c r="E305" t="s">
        <v>384</v>
      </c>
      <c r="H305" s="8"/>
      <c r="I305" s="8" t="s">
        <v>526</v>
      </c>
    </row>
    <row r="306" spans="1:9" ht="15">
      <c r="A306" s="16" t="s">
        <v>527</v>
      </c>
      <c r="B306" s="6"/>
      <c r="C306" s="6">
        <v>750</v>
      </c>
      <c r="D306" t="s">
        <v>115</v>
      </c>
      <c r="E306" t="s">
        <v>384</v>
      </c>
      <c r="H306" s="8"/>
      <c r="I306" s="8" t="s">
        <v>528</v>
      </c>
    </row>
    <row r="307" spans="1:9" ht="15">
      <c r="A307" s="16" t="s">
        <v>529</v>
      </c>
      <c r="B307" s="6"/>
      <c r="C307" s="6">
        <v>4881.3100000000004</v>
      </c>
      <c r="D307" t="s">
        <v>52</v>
      </c>
      <c r="E307" t="s">
        <v>25</v>
      </c>
      <c r="H307" s="8"/>
      <c r="I307" s="8" t="s">
        <v>530</v>
      </c>
    </row>
    <row r="308" spans="1:9" ht="15">
      <c r="A308" s="16" t="s">
        <v>529</v>
      </c>
      <c r="B308" s="6"/>
      <c r="C308" s="6">
        <v>16413.349999999999</v>
      </c>
      <c r="D308" t="s">
        <v>531</v>
      </c>
      <c r="E308" t="s">
        <v>25</v>
      </c>
      <c r="H308" s="8"/>
      <c r="I308" s="8" t="s">
        <v>532</v>
      </c>
    </row>
    <row r="309" spans="1:9" ht="15">
      <c r="A309" s="16" t="s">
        <v>529</v>
      </c>
      <c r="B309" s="6"/>
      <c r="C309" s="6">
        <v>250</v>
      </c>
      <c r="D309" t="s">
        <v>115</v>
      </c>
      <c r="E309" t="s">
        <v>25</v>
      </c>
      <c r="H309" s="8"/>
      <c r="I309" s="8" t="s">
        <v>533</v>
      </c>
    </row>
    <row r="310" spans="1:9" ht="15">
      <c r="A310" s="16" t="s">
        <v>534</v>
      </c>
      <c r="B310" s="6">
        <v>5000</v>
      </c>
      <c r="C310" s="6"/>
      <c r="D310" t="s">
        <v>81</v>
      </c>
      <c r="E310" t="s">
        <v>535</v>
      </c>
      <c r="H310" s="12"/>
      <c r="I310" s="12" t="s">
        <v>513</v>
      </c>
    </row>
    <row r="311" spans="1:9" ht="15">
      <c r="A311" s="16" t="s">
        <v>536</v>
      </c>
      <c r="B311" s="20">
        <v>20000</v>
      </c>
      <c r="C311" s="6"/>
      <c r="D311" t="s">
        <v>81</v>
      </c>
      <c r="E311" t="s">
        <v>535</v>
      </c>
      <c r="H311" s="12"/>
      <c r="I311" s="12" t="s">
        <v>537</v>
      </c>
    </row>
    <row r="312" spans="1:9" ht="15">
      <c r="A312" s="16" t="s">
        <v>536</v>
      </c>
      <c r="B312" s="6"/>
      <c r="C312" s="6">
        <v>25200</v>
      </c>
      <c r="D312" t="s">
        <v>319</v>
      </c>
      <c r="E312" t="s">
        <v>329</v>
      </c>
      <c r="H312" s="8"/>
      <c r="I312" s="8" t="s">
        <v>538</v>
      </c>
    </row>
    <row r="313" spans="1:9" ht="15">
      <c r="A313" s="16" t="s">
        <v>539</v>
      </c>
      <c r="B313" s="6"/>
      <c r="C313" s="6">
        <v>12903</v>
      </c>
      <c r="D313" t="s">
        <v>540</v>
      </c>
      <c r="E313" s="8" t="s">
        <v>541</v>
      </c>
      <c r="H313" s="12"/>
      <c r="I313" s="12" t="s">
        <v>542</v>
      </c>
    </row>
    <row r="314" spans="1:9" ht="15">
      <c r="A314" s="5" t="s">
        <v>543</v>
      </c>
      <c r="B314" s="6">
        <v>5000</v>
      </c>
      <c r="C314" s="6"/>
      <c r="D314" t="s">
        <v>544</v>
      </c>
      <c r="E314" s="8" t="s">
        <v>310</v>
      </c>
      <c r="H314" s="7"/>
      <c r="I314" s="7" t="s">
        <v>490</v>
      </c>
    </row>
    <row r="315" spans="1:9" ht="15">
      <c r="A315" s="5" t="s">
        <v>545</v>
      </c>
      <c r="B315" s="6">
        <v>5000</v>
      </c>
      <c r="C315" s="6"/>
      <c r="D315" t="s">
        <v>81</v>
      </c>
      <c r="E315" t="s">
        <v>493</v>
      </c>
      <c r="H315" s="7"/>
      <c r="I315" s="7" t="s">
        <v>490</v>
      </c>
    </row>
    <row r="316" spans="1:9" ht="15">
      <c r="A316" s="5" t="s">
        <v>545</v>
      </c>
      <c r="B316" s="6">
        <v>12000</v>
      </c>
      <c r="C316" s="6"/>
      <c r="D316" t="s">
        <v>81</v>
      </c>
      <c r="E316" t="s">
        <v>546</v>
      </c>
      <c r="H316" s="7"/>
      <c r="I316" s="7">
        <v>233914566022</v>
      </c>
    </row>
    <row r="317" spans="1:9" ht="15">
      <c r="A317" s="5" t="s">
        <v>547</v>
      </c>
      <c r="B317" s="6">
        <v>12000</v>
      </c>
      <c r="C317" s="6"/>
      <c r="D317" t="s">
        <v>491</v>
      </c>
      <c r="E317" t="s">
        <v>492</v>
      </c>
      <c r="H317" s="7"/>
      <c r="I317" s="7" t="s">
        <v>490</v>
      </c>
    </row>
    <row r="318" spans="1:9" ht="15">
      <c r="A318" s="5" t="s">
        <v>548</v>
      </c>
      <c r="B318" s="15" t="s">
        <v>549</v>
      </c>
      <c r="C318" s="6"/>
      <c r="D318" t="s">
        <v>81</v>
      </c>
      <c r="E318" t="s">
        <v>550</v>
      </c>
      <c r="H318" s="7"/>
      <c r="I318" s="7">
        <v>234115494830</v>
      </c>
    </row>
    <row r="319" spans="1:9" ht="15">
      <c r="A319" s="16" t="s">
        <v>548</v>
      </c>
      <c r="B319" s="21">
        <v>2849</v>
      </c>
      <c r="C319" s="6"/>
      <c r="D319" t="s">
        <v>81</v>
      </c>
      <c r="E319" t="s">
        <v>551</v>
      </c>
      <c r="H319" s="7"/>
      <c r="I319" s="7">
        <v>234153923120</v>
      </c>
    </row>
    <row r="320" spans="1:9" ht="15">
      <c r="A320" s="16" t="s">
        <v>548</v>
      </c>
      <c r="B320" s="6">
        <v>1534</v>
      </c>
      <c r="C320" s="6"/>
      <c r="D320" t="s">
        <v>81</v>
      </c>
      <c r="E320" t="s">
        <v>459</v>
      </c>
      <c r="I320" t="s">
        <v>552</v>
      </c>
    </row>
    <row r="321" spans="1:9" ht="15">
      <c r="A321" s="5" t="s">
        <v>553</v>
      </c>
      <c r="B321" s="6"/>
      <c r="C321" s="6">
        <v>250</v>
      </c>
      <c r="D321" t="s">
        <v>115</v>
      </c>
      <c r="E321" t="s">
        <v>25</v>
      </c>
      <c r="H321" s="7"/>
      <c r="I321" s="7" t="s">
        <v>554</v>
      </c>
    </row>
    <row r="322" spans="1:9" ht="15">
      <c r="A322" s="5" t="s">
        <v>555</v>
      </c>
      <c r="C322" s="6">
        <v>2000</v>
      </c>
      <c r="D322" t="s">
        <v>556</v>
      </c>
      <c r="E322" t="s">
        <v>86</v>
      </c>
      <c r="H322" s="8"/>
      <c r="I322" s="8" t="s">
        <v>557</v>
      </c>
    </row>
    <row r="323" spans="1:9" ht="15">
      <c r="A323" s="5" t="s">
        <v>558</v>
      </c>
      <c r="B323" s="6"/>
      <c r="C323" s="19">
        <v>2986.78</v>
      </c>
      <c r="D323" t="s">
        <v>559</v>
      </c>
      <c r="E323" t="s">
        <v>29</v>
      </c>
      <c r="H323" s="8"/>
      <c r="I323" s="8" t="s">
        <v>560</v>
      </c>
    </row>
    <row r="324" spans="1:9" ht="15">
      <c r="A324" s="5" t="s">
        <v>561</v>
      </c>
      <c r="B324" s="6">
        <v>383</v>
      </c>
      <c r="C324" s="6"/>
      <c r="D324" t="s">
        <v>81</v>
      </c>
      <c r="E324" t="s">
        <v>519</v>
      </c>
      <c r="H324" s="12"/>
      <c r="I324" s="12" t="s">
        <v>562</v>
      </c>
    </row>
    <row r="325" spans="1:9" ht="15">
      <c r="A325" s="5" t="s">
        <v>561</v>
      </c>
      <c r="B325" s="6"/>
      <c r="C325" s="6">
        <v>500</v>
      </c>
      <c r="D325" t="s">
        <v>115</v>
      </c>
      <c r="E325" t="s">
        <v>25</v>
      </c>
      <c r="H325" s="7"/>
      <c r="I325" s="7" t="s">
        <v>563</v>
      </c>
    </row>
    <row r="326" spans="1:9" ht="15">
      <c r="A326" s="5" t="s">
        <v>561</v>
      </c>
      <c r="B326" s="6"/>
      <c r="C326" s="6">
        <v>500</v>
      </c>
      <c r="D326" t="s">
        <v>115</v>
      </c>
      <c r="E326" t="s">
        <v>25</v>
      </c>
      <c r="H326" s="12"/>
      <c r="I326" s="12" t="s">
        <v>564</v>
      </c>
    </row>
    <row r="327" spans="1:9" ht="15">
      <c r="A327" s="5" t="s">
        <v>565</v>
      </c>
      <c r="B327" s="6"/>
      <c r="C327" s="6">
        <v>2000</v>
      </c>
      <c r="D327" t="s">
        <v>556</v>
      </c>
      <c r="E327" t="s">
        <v>86</v>
      </c>
      <c r="H327" s="8"/>
      <c r="I327" s="8" t="s">
        <v>566</v>
      </c>
    </row>
    <row r="328" spans="1:9" ht="15">
      <c r="A328" s="5" t="s">
        <v>567</v>
      </c>
      <c r="B328" s="6"/>
      <c r="C328" s="6">
        <v>250</v>
      </c>
      <c r="D328" t="s">
        <v>568</v>
      </c>
      <c r="E328" t="s">
        <v>25</v>
      </c>
      <c r="H328" s="8"/>
      <c r="I328" s="8" t="s">
        <v>569</v>
      </c>
    </row>
    <row r="329" spans="1:9" ht="15">
      <c r="A329" s="5" t="s">
        <v>567</v>
      </c>
      <c r="B329" s="6"/>
      <c r="C329" s="6">
        <v>2000</v>
      </c>
      <c r="D329" t="s">
        <v>556</v>
      </c>
      <c r="E329" t="s">
        <v>25</v>
      </c>
      <c r="H329" s="8"/>
      <c r="I329" s="8" t="s">
        <v>570</v>
      </c>
    </row>
    <row r="330" spans="1:9" ht="15">
      <c r="A330" s="5" t="s">
        <v>571</v>
      </c>
      <c r="B330" s="6"/>
      <c r="C330" s="6">
        <v>250</v>
      </c>
      <c r="D330" t="s">
        <v>115</v>
      </c>
      <c r="E330" t="s">
        <v>25</v>
      </c>
      <c r="H330" s="8"/>
      <c r="I330" s="8" t="s">
        <v>572</v>
      </c>
    </row>
    <row r="331" spans="1:9" ht="15">
      <c r="A331" s="5" t="s">
        <v>573</v>
      </c>
      <c r="B331" s="6"/>
      <c r="C331" s="6">
        <v>3000</v>
      </c>
      <c r="D331" t="s">
        <v>345</v>
      </c>
      <c r="E331" t="s">
        <v>281</v>
      </c>
      <c r="I331" t="s">
        <v>574</v>
      </c>
    </row>
    <row r="332" spans="1:9" ht="15">
      <c r="A332" s="5" t="s">
        <v>573</v>
      </c>
      <c r="B332" s="6">
        <v>5000</v>
      </c>
      <c r="C332" s="6"/>
      <c r="D332" t="s">
        <v>81</v>
      </c>
      <c r="E332" t="s">
        <v>449</v>
      </c>
      <c r="H332" s="12"/>
      <c r="I332" s="12" t="s">
        <v>575</v>
      </c>
    </row>
    <row r="333" spans="1:9" ht="15">
      <c r="A333" s="5" t="s">
        <v>573</v>
      </c>
      <c r="B333" s="6"/>
      <c r="C333" s="6">
        <v>1105</v>
      </c>
      <c r="D333" t="s">
        <v>576</v>
      </c>
      <c r="E333" t="s">
        <v>384</v>
      </c>
      <c r="H333" s="12"/>
      <c r="I333" s="12" t="s">
        <v>577</v>
      </c>
    </row>
    <row r="334" spans="1:9" ht="15">
      <c r="A334" s="5" t="s">
        <v>578</v>
      </c>
      <c r="B334" s="6"/>
      <c r="C334" s="6">
        <v>250</v>
      </c>
      <c r="D334" t="s">
        <v>115</v>
      </c>
      <c r="E334" t="s">
        <v>25</v>
      </c>
      <c r="H334" s="12"/>
      <c r="I334" s="12" t="s">
        <v>579</v>
      </c>
    </row>
    <row r="335" spans="1:9" ht="15">
      <c r="A335" s="5" t="s">
        <v>580</v>
      </c>
      <c r="B335" s="6"/>
      <c r="C335" s="6">
        <v>1250</v>
      </c>
      <c r="D335" t="s">
        <v>581</v>
      </c>
      <c r="E335" t="s">
        <v>384</v>
      </c>
      <c r="H335" s="12"/>
      <c r="I335" s="12" t="s">
        <v>582</v>
      </c>
    </row>
    <row r="336" spans="1:9" ht="15">
      <c r="A336" s="5" t="s">
        <v>583</v>
      </c>
      <c r="B336" s="6">
        <v>5000</v>
      </c>
      <c r="C336" s="6"/>
      <c r="D336" t="s">
        <v>130</v>
      </c>
      <c r="E336" t="s">
        <v>584</v>
      </c>
      <c r="H336" s="12"/>
      <c r="I336" s="12" t="s">
        <v>490</v>
      </c>
    </row>
    <row r="337" spans="1:9" ht="15">
      <c r="A337" s="5" t="s">
        <v>583</v>
      </c>
      <c r="B337" s="6">
        <v>4813</v>
      </c>
      <c r="C337" s="6"/>
      <c r="D337" t="s">
        <v>130</v>
      </c>
      <c r="E337" t="s">
        <v>585</v>
      </c>
      <c r="H337" s="12"/>
      <c r="I337" s="12" t="s">
        <v>490</v>
      </c>
    </row>
    <row r="338" spans="1:9" ht="15">
      <c r="A338" s="5" t="s">
        <v>586</v>
      </c>
      <c r="B338" s="6"/>
      <c r="C338" s="6">
        <v>6300</v>
      </c>
      <c r="D338" t="s">
        <v>319</v>
      </c>
      <c r="E338" t="s">
        <v>438</v>
      </c>
      <c r="H338" s="12"/>
      <c r="I338" s="12" t="s">
        <v>587</v>
      </c>
    </row>
    <row r="339" spans="1:9" ht="15">
      <c r="A339" s="5" t="s">
        <v>588</v>
      </c>
      <c r="B339" s="6"/>
      <c r="C339" s="6">
        <v>6300</v>
      </c>
      <c r="D339" t="s">
        <v>319</v>
      </c>
      <c r="E339" t="s">
        <v>101</v>
      </c>
      <c r="H339" s="12"/>
      <c r="I339" s="12" t="s">
        <v>589</v>
      </c>
    </row>
    <row r="340" spans="1:9" ht="15">
      <c r="A340" s="5" t="s">
        <v>590</v>
      </c>
      <c r="B340" s="6">
        <v>5000</v>
      </c>
      <c r="C340" s="6"/>
      <c r="D340" t="s">
        <v>81</v>
      </c>
      <c r="E340" t="s">
        <v>493</v>
      </c>
      <c r="H340" s="12"/>
      <c r="I340" s="12" t="s">
        <v>490</v>
      </c>
    </row>
    <row r="341" spans="1:9" ht="15">
      <c r="A341" s="5" t="s">
        <v>591</v>
      </c>
      <c r="B341" s="6"/>
      <c r="C341" s="6">
        <v>6300</v>
      </c>
      <c r="D341" t="s">
        <v>319</v>
      </c>
      <c r="E341" t="s">
        <v>438</v>
      </c>
      <c r="H341" s="8"/>
      <c r="I341" s="8" t="s">
        <v>592</v>
      </c>
    </row>
    <row r="342" spans="1:9" ht="15">
      <c r="A342" s="5" t="s">
        <v>593</v>
      </c>
      <c r="B342" s="6">
        <v>5000</v>
      </c>
      <c r="C342" s="6"/>
      <c r="D342" t="s">
        <v>544</v>
      </c>
      <c r="E342" t="s">
        <v>310</v>
      </c>
      <c r="H342" s="12"/>
      <c r="I342" s="12" t="s">
        <v>490</v>
      </c>
    </row>
    <row r="343" spans="1:9" ht="15">
      <c r="A343" s="5" t="s">
        <v>593</v>
      </c>
      <c r="B343" s="6"/>
      <c r="C343" s="6">
        <v>750</v>
      </c>
      <c r="D343" t="s">
        <v>115</v>
      </c>
      <c r="E343" t="s">
        <v>25</v>
      </c>
      <c r="H343" s="8"/>
      <c r="I343" s="8" t="s">
        <v>594</v>
      </c>
    </row>
    <row r="344" spans="1:9" ht="15">
      <c r="A344" s="5" t="s">
        <v>593</v>
      </c>
      <c r="B344" s="6">
        <v>4000</v>
      </c>
      <c r="C344" s="6"/>
      <c r="D344" t="s">
        <v>81</v>
      </c>
      <c r="E344" t="s">
        <v>449</v>
      </c>
      <c r="H344" s="12"/>
      <c r="I344" s="12" t="s">
        <v>490</v>
      </c>
    </row>
    <row r="345" spans="1:9" ht="15">
      <c r="A345" s="5" t="s">
        <v>595</v>
      </c>
      <c r="B345" s="6"/>
      <c r="C345" s="6">
        <v>750</v>
      </c>
      <c r="D345" t="s">
        <v>115</v>
      </c>
      <c r="E345" t="s">
        <v>25</v>
      </c>
      <c r="H345" s="8"/>
      <c r="I345" s="8" t="s">
        <v>596</v>
      </c>
    </row>
    <row r="346" spans="1:9" ht="15">
      <c r="A346" s="5" t="s">
        <v>595</v>
      </c>
      <c r="B346" s="6">
        <v>1652</v>
      </c>
      <c r="C346" s="6"/>
      <c r="D346" t="s">
        <v>81</v>
      </c>
      <c r="E346" t="s">
        <v>597</v>
      </c>
      <c r="H346" s="12"/>
      <c r="I346" s="12" t="s">
        <v>513</v>
      </c>
    </row>
    <row r="347" spans="1:9" ht="15">
      <c r="A347" s="5" t="s">
        <v>598</v>
      </c>
      <c r="B347" s="6">
        <v>4248</v>
      </c>
      <c r="C347" s="6"/>
      <c r="D347" t="s">
        <v>81</v>
      </c>
      <c r="E347" t="s">
        <v>597</v>
      </c>
      <c r="H347" s="8"/>
      <c r="I347" s="8" t="s">
        <v>513</v>
      </c>
    </row>
    <row r="348" spans="1:9" ht="15">
      <c r="A348" s="5" t="s">
        <v>599</v>
      </c>
      <c r="B348" s="6"/>
      <c r="C348" s="6">
        <v>1200</v>
      </c>
      <c r="D348" t="s">
        <v>600</v>
      </c>
      <c r="E348" t="s">
        <v>25</v>
      </c>
      <c r="H348" s="12"/>
      <c r="I348" s="12" t="s">
        <v>601</v>
      </c>
    </row>
    <row r="349" spans="1:9" ht="15">
      <c r="A349" s="5" t="s">
        <v>599</v>
      </c>
      <c r="B349" s="6"/>
      <c r="C349" s="6">
        <v>250</v>
      </c>
      <c r="D349" t="s">
        <v>115</v>
      </c>
      <c r="E349" t="s">
        <v>25</v>
      </c>
      <c r="H349" s="12"/>
      <c r="I349" s="12" t="s">
        <v>602</v>
      </c>
    </row>
    <row r="350" spans="1:9" ht="15">
      <c r="A350" s="5" t="s">
        <v>603</v>
      </c>
      <c r="B350" s="6"/>
      <c r="C350" s="6">
        <v>250</v>
      </c>
      <c r="D350" t="s">
        <v>115</v>
      </c>
      <c r="E350" t="s">
        <v>25</v>
      </c>
      <c r="H350" s="8"/>
      <c r="I350" s="8" t="s">
        <v>604</v>
      </c>
    </row>
    <row r="351" spans="1:9" ht="15">
      <c r="A351" s="5" t="s">
        <v>605</v>
      </c>
      <c r="B351" s="6">
        <v>286.5</v>
      </c>
      <c r="D351" t="s">
        <v>81</v>
      </c>
      <c r="E351" t="s">
        <v>606</v>
      </c>
      <c r="H351" s="12"/>
      <c r="I351" s="12" t="s">
        <v>513</v>
      </c>
    </row>
    <row r="352" spans="1:9" ht="15">
      <c r="A352" s="5" t="s">
        <v>605</v>
      </c>
      <c r="B352" s="6"/>
      <c r="C352" s="6">
        <v>500</v>
      </c>
      <c r="D352" t="s">
        <v>115</v>
      </c>
      <c r="E352" t="s">
        <v>25</v>
      </c>
      <c r="H352" s="8"/>
      <c r="I352" s="8" t="s">
        <v>607</v>
      </c>
    </row>
    <row r="353" spans="1:9" ht="15">
      <c r="A353" s="5" t="s">
        <v>608</v>
      </c>
      <c r="B353" s="6">
        <v>351</v>
      </c>
      <c r="C353" s="6"/>
      <c r="D353" t="s">
        <v>81</v>
      </c>
      <c r="E353" t="s">
        <v>519</v>
      </c>
      <c r="H353" s="12"/>
      <c r="I353" s="12" t="s">
        <v>609</v>
      </c>
    </row>
    <row r="354" spans="1:9" ht="15">
      <c r="A354" s="5" t="s">
        <v>608</v>
      </c>
      <c r="B354" s="6"/>
      <c r="C354" s="6">
        <v>250</v>
      </c>
      <c r="D354" t="s">
        <v>115</v>
      </c>
      <c r="E354" t="s">
        <v>25</v>
      </c>
      <c r="H354" s="8"/>
      <c r="I354" s="8" t="s">
        <v>610</v>
      </c>
    </row>
    <row r="355" spans="1:9" ht="15">
      <c r="A355" s="5" t="s">
        <v>608</v>
      </c>
      <c r="B355" s="6"/>
      <c r="C355" s="6">
        <v>18000</v>
      </c>
      <c r="D355" s="18" t="s">
        <v>319</v>
      </c>
      <c r="E355" t="s">
        <v>29</v>
      </c>
      <c r="H355" s="22"/>
      <c r="I355" s="22" t="s">
        <v>611</v>
      </c>
    </row>
    <row r="356" spans="1:9" ht="15">
      <c r="A356" s="5" t="s">
        <v>608</v>
      </c>
      <c r="B356" s="6"/>
      <c r="C356" s="6">
        <v>250</v>
      </c>
      <c r="D356" t="s">
        <v>115</v>
      </c>
      <c r="E356" t="s">
        <v>25</v>
      </c>
      <c r="H356" s="8"/>
      <c r="I356" s="8" t="s">
        <v>612</v>
      </c>
    </row>
    <row r="357" spans="1:9" ht="15">
      <c r="A357" s="5" t="s">
        <v>608</v>
      </c>
      <c r="B357" s="6"/>
      <c r="C357" s="6">
        <v>250</v>
      </c>
      <c r="D357" t="s">
        <v>115</v>
      </c>
      <c r="E357" t="s">
        <v>25</v>
      </c>
      <c r="H357" s="8"/>
      <c r="I357" s="8" t="s">
        <v>613</v>
      </c>
    </row>
    <row r="358" spans="1:9" ht="15">
      <c r="A358" s="5" t="s">
        <v>614</v>
      </c>
      <c r="B358" s="6">
        <v>750</v>
      </c>
      <c r="D358" t="s">
        <v>81</v>
      </c>
      <c r="E358" t="s">
        <v>615</v>
      </c>
      <c r="H358" s="12"/>
      <c r="I358" s="12" t="s">
        <v>513</v>
      </c>
    </row>
    <row r="359" spans="1:9" ht="15">
      <c r="A359" s="5" t="s">
        <v>616</v>
      </c>
      <c r="B359" s="6">
        <v>2600</v>
      </c>
      <c r="C359" s="6"/>
      <c r="D359" t="s">
        <v>81</v>
      </c>
      <c r="E359" t="s">
        <v>615</v>
      </c>
      <c r="H359" s="12"/>
      <c r="I359" s="12" t="s">
        <v>513</v>
      </c>
    </row>
    <row r="360" spans="1:9" ht="15">
      <c r="A360" s="5" t="s">
        <v>617</v>
      </c>
      <c r="B360" s="6">
        <v>10000</v>
      </c>
      <c r="C360" s="6"/>
      <c r="D360" t="s">
        <v>81</v>
      </c>
      <c r="E360" t="s">
        <v>615</v>
      </c>
      <c r="H360" s="12"/>
      <c r="I360" s="12" t="s">
        <v>490</v>
      </c>
    </row>
    <row r="361" spans="1:9" ht="15">
      <c r="A361" s="5" t="s">
        <v>618</v>
      </c>
      <c r="B361" s="6"/>
      <c r="C361" s="6">
        <v>12000</v>
      </c>
      <c r="D361" t="s">
        <v>345</v>
      </c>
      <c r="E361" t="s">
        <v>619</v>
      </c>
      <c r="H361" s="8"/>
      <c r="I361" s="8" t="s">
        <v>612</v>
      </c>
    </row>
    <row r="362" spans="1:9" ht="15">
      <c r="A362" s="5" t="s">
        <v>618</v>
      </c>
      <c r="B362" s="6">
        <v>5899</v>
      </c>
      <c r="C362" s="6"/>
      <c r="D362" t="s">
        <v>81</v>
      </c>
      <c r="E362" t="s">
        <v>615</v>
      </c>
      <c r="H362" s="12"/>
      <c r="I362" s="12" t="s">
        <v>620</v>
      </c>
    </row>
    <row r="363" spans="1:9" ht="15">
      <c r="A363" s="23" t="s">
        <v>621</v>
      </c>
      <c r="B363" s="6"/>
      <c r="C363" s="20">
        <v>1200</v>
      </c>
      <c r="D363" t="s">
        <v>600</v>
      </c>
      <c r="E363" t="s">
        <v>619</v>
      </c>
      <c r="H363" s="14"/>
      <c r="I363" s="14" t="s">
        <v>601</v>
      </c>
    </row>
    <row r="364" spans="1:9" ht="15">
      <c r="A364" s="23" t="s">
        <v>603</v>
      </c>
      <c r="C364" s="20">
        <v>27538.01</v>
      </c>
      <c r="D364" t="s">
        <v>531</v>
      </c>
      <c r="E364" s="8" t="s">
        <v>384</v>
      </c>
      <c r="H364" s="8"/>
      <c r="I364" s="8" t="s">
        <v>622</v>
      </c>
    </row>
    <row r="365" spans="1:9" ht="15">
      <c r="A365" s="5" t="s">
        <v>623</v>
      </c>
      <c r="C365" s="20">
        <v>1136</v>
      </c>
      <c r="D365" t="s">
        <v>624</v>
      </c>
      <c r="E365" s="8" t="s">
        <v>384</v>
      </c>
      <c r="H365" s="8"/>
      <c r="I365" s="8" t="s">
        <v>625</v>
      </c>
    </row>
    <row r="366" spans="1:9" ht="15">
      <c r="A366" s="5" t="s">
        <v>616</v>
      </c>
      <c r="C366" s="20">
        <v>2191.04</v>
      </c>
      <c r="D366" t="s">
        <v>576</v>
      </c>
      <c r="E366" s="8" t="s">
        <v>384</v>
      </c>
      <c r="H366" s="8"/>
      <c r="I366" s="8" t="s">
        <v>626</v>
      </c>
    </row>
    <row r="367" spans="1:9" ht="15">
      <c r="A367" s="5" t="s">
        <v>627</v>
      </c>
      <c r="B367" s="19">
        <v>5000</v>
      </c>
      <c r="C367" s="19"/>
      <c r="D367" t="s">
        <v>544</v>
      </c>
      <c r="E367" t="s">
        <v>310</v>
      </c>
      <c r="H367" s="12"/>
      <c r="I367" s="12" t="s">
        <v>620</v>
      </c>
    </row>
    <row r="368" spans="1:9" ht="15">
      <c r="A368" s="5" t="s">
        <v>628</v>
      </c>
      <c r="B368" s="18"/>
      <c r="C368" s="20">
        <v>1250</v>
      </c>
      <c r="D368" t="s">
        <v>40</v>
      </c>
      <c r="E368" t="s">
        <v>25</v>
      </c>
      <c r="H368" s="8"/>
      <c r="I368" s="8" t="s">
        <v>629</v>
      </c>
    </row>
    <row r="369" spans="1:12" ht="15">
      <c r="A369" s="5" t="s">
        <v>628</v>
      </c>
      <c r="B369" s="19">
        <v>5900</v>
      </c>
      <c r="C369" s="18"/>
      <c r="D369" t="s">
        <v>81</v>
      </c>
      <c r="I369" t="s">
        <v>630</v>
      </c>
    </row>
    <row r="370" spans="1:12" ht="15">
      <c r="A370" s="5" t="s">
        <v>628</v>
      </c>
      <c r="B370" s="19">
        <v>5000</v>
      </c>
      <c r="C370" s="18"/>
      <c r="D370" t="s">
        <v>81</v>
      </c>
      <c r="E370" t="s">
        <v>631</v>
      </c>
      <c r="I370" t="s">
        <v>630</v>
      </c>
    </row>
    <row r="371" spans="1:12" ht="15">
      <c r="A371" s="5" t="s">
        <v>628</v>
      </c>
      <c r="B371" s="19">
        <v>8000</v>
      </c>
      <c r="C371" s="18"/>
      <c r="D371" t="s">
        <v>81</v>
      </c>
      <c r="E371" t="s">
        <v>631</v>
      </c>
      <c r="I371" t="s">
        <v>630</v>
      </c>
    </row>
    <row r="372" spans="1:12" ht="15">
      <c r="A372" s="5" t="s">
        <v>628</v>
      </c>
      <c r="B372" s="18"/>
      <c r="C372" s="20">
        <v>750</v>
      </c>
      <c r="D372" t="s">
        <v>115</v>
      </c>
      <c r="E372" t="s">
        <v>25</v>
      </c>
      <c r="H372" s="8"/>
      <c r="I372" s="8" t="s">
        <v>632</v>
      </c>
      <c r="K372" s="23"/>
      <c r="L372" s="23"/>
    </row>
    <row r="373" spans="1:12" ht="15">
      <c r="A373" s="5" t="s">
        <v>633</v>
      </c>
      <c r="B373" s="18"/>
      <c r="C373" s="20">
        <v>750</v>
      </c>
      <c r="D373" t="s">
        <v>115</v>
      </c>
      <c r="E373" t="s">
        <v>25</v>
      </c>
      <c r="H373" s="8"/>
      <c r="I373" s="8" t="s">
        <v>634</v>
      </c>
      <c r="K373" s="23">
        <v>400</v>
      </c>
      <c r="L373" s="23">
        <v>4000</v>
      </c>
    </row>
    <row r="374" spans="1:12" ht="15">
      <c r="A374" s="5" t="s">
        <v>633</v>
      </c>
      <c r="B374" s="19">
        <v>12000</v>
      </c>
      <c r="C374" s="18"/>
      <c r="D374" t="s">
        <v>81</v>
      </c>
      <c r="E374" t="s">
        <v>635</v>
      </c>
      <c r="I374" t="s">
        <v>630</v>
      </c>
      <c r="K374" s="23"/>
      <c r="L374" s="20"/>
    </row>
    <row r="375" spans="1:12" ht="15">
      <c r="A375" s="5" t="s">
        <v>636</v>
      </c>
      <c r="B375" s="19">
        <v>15000</v>
      </c>
      <c r="C375" s="18"/>
      <c r="D375" t="s">
        <v>491</v>
      </c>
      <c r="E375" t="s">
        <v>492</v>
      </c>
      <c r="I375" t="s">
        <v>630</v>
      </c>
      <c r="J375" s="13"/>
      <c r="K375" s="13"/>
      <c r="L375" s="13"/>
    </row>
    <row r="376" spans="1:12" ht="15">
      <c r="A376" s="5" t="s">
        <v>637</v>
      </c>
      <c r="B376" s="19">
        <v>15576</v>
      </c>
      <c r="C376" s="18"/>
      <c r="D376" t="s">
        <v>81</v>
      </c>
      <c r="E376" t="s">
        <v>512</v>
      </c>
      <c r="I376" t="s">
        <v>630</v>
      </c>
      <c r="J376" s="13"/>
      <c r="K376" s="13"/>
    </row>
    <row r="377" spans="1:12" ht="15">
      <c r="A377" s="5" t="s">
        <v>638</v>
      </c>
      <c r="B377" s="18"/>
      <c r="C377" s="20">
        <v>500</v>
      </c>
      <c r="D377" t="s">
        <v>115</v>
      </c>
      <c r="E377" t="s">
        <v>25</v>
      </c>
      <c r="H377" s="8"/>
      <c r="I377" s="8" t="s">
        <v>639</v>
      </c>
      <c r="K377" s="13"/>
      <c r="L377" s="13"/>
    </row>
    <row r="378" spans="1:12" ht="15">
      <c r="A378" s="5" t="s">
        <v>640</v>
      </c>
      <c r="B378" s="19"/>
      <c r="C378" s="19">
        <v>750</v>
      </c>
      <c r="D378" t="s">
        <v>115</v>
      </c>
      <c r="E378" t="s">
        <v>25</v>
      </c>
      <c r="H378" s="8"/>
      <c r="I378" s="8" t="s">
        <v>641</v>
      </c>
    </row>
    <row r="379" spans="1:12" ht="15">
      <c r="A379" s="5" t="s">
        <v>642</v>
      </c>
      <c r="B379" s="18"/>
      <c r="C379" s="19">
        <v>1500</v>
      </c>
      <c r="D379" t="s">
        <v>115</v>
      </c>
      <c r="E379" t="s">
        <v>25</v>
      </c>
      <c r="H379" s="8"/>
      <c r="I379" s="8" t="s">
        <v>643</v>
      </c>
    </row>
    <row r="380" spans="1:12" ht="15">
      <c r="A380" s="5" t="s">
        <v>642</v>
      </c>
      <c r="B380" s="18"/>
      <c r="C380" s="19">
        <v>750</v>
      </c>
      <c r="D380" t="s">
        <v>115</v>
      </c>
      <c r="E380" t="s">
        <v>25</v>
      </c>
      <c r="H380" s="8"/>
      <c r="I380" s="8" t="s">
        <v>644</v>
      </c>
    </row>
    <row r="381" spans="1:12" ht="15">
      <c r="A381" s="5" t="s">
        <v>642</v>
      </c>
      <c r="B381" s="19"/>
      <c r="C381" s="19">
        <f>J381-K381</f>
        <v>25200</v>
      </c>
      <c r="D381" t="s">
        <v>319</v>
      </c>
      <c r="E381" s="13" t="s">
        <v>645</v>
      </c>
      <c r="H381" s="8"/>
      <c r="I381" s="8" t="s">
        <v>646</v>
      </c>
      <c r="J381" s="6">
        <v>28000</v>
      </c>
      <c r="K381" s="15">
        <f>J381*0.1</f>
        <v>2800</v>
      </c>
      <c r="L381" s="15">
        <v>25200</v>
      </c>
    </row>
    <row r="382" spans="1:12" ht="15">
      <c r="A382" s="24" t="s">
        <v>647</v>
      </c>
      <c r="B382" s="18"/>
      <c r="C382" s="19">
        <v>1000</v>
      </c>
      <c r="D382" t="s">
        <v>648</v>
      </c>
      <c r="E382" t="s">
        <v>25</v>
      </c>
      <c r="G382" s="23"/>
      <c r="H382" s="8"/>
      <c r="I382" s="8" t="s">
        <v>649</v>
      </c>
    </row>
    <row r="383" spans="1:12" ht="15">
      <c r="A383" s="24" t="s">
        <v>650</v>
      </c>
      <c r="B383" s="19">
        <v>10000</v>
      </c>
      <c r="C383" s="18"/>
      <c r="D383" t="s">
        <v>81</v>
      </c>
      <c r="E383" t="s">
        <v>651</v>
      </c>
      <c r="F383" s="23"/>
      <c r="G383" s="23"/>
      <c r="I383" t="s">
        <v>630</v>
      </c>
    </row>
    <row r="384" spans="1:12" ht="15">
      <c r="A384" s="25" t="s">
        <v>652</v>
      </c>
      <c r="B384" s="18"/>
      <c r="C384" s="19">
        <v>10800</v>
      </c>
      <c r="D384" t="s">
        <v>319</v>
      </c>
      <c r="E384" s="13" t="s">
        <v>645</v>
      </c>
      <c r="F384" s="26"/>
      <c r="G384" s="13"/>
      <c r="H384" s="13"/>
      <c r="I384" s="13" t="s">
        <v>653</v>
      </c>
    </row>
    <row r="385" spans="1:12" ht="15">
      <c r="A385" s="5" t="s">
        <v>654</v>
      </c>
      <c r="B385" s="19">
        <v>100000</v>
      </c>
      <c r="C385" s="19"/>
      <c r="D385" t="s">
        <v>81</v>
      </c>
      <c r="E385" t="s">
        <v>655</v>
      </c>
      <c r="I385" t="s">
        <v>630</v>
      </c>
    </row>
    <row r="386" spans="1:12" ht="15">
      <c r="A386" s="5" t="s">
        <v>656</v>
      </c>
      <c r="B386" s="27">
        <v>7214</v>
      </c>
      <c r="C386" s="18"/>
      <c r="D386" t="s">
        <v>81</v>
      </c>
      <c r="E386" t="s">
        <v>415</v>
      </c>
      <c r="I386" t="s">
        <v>630</v>
      </c>
    </row>
    <row r="387" spans="1:12" ht="15">
      <c r="A387" s="24" t="s">
        <v>657</v>
      </c>
      <c r="B387" s="19">
        <v>5900</v>
      </c>
      <c r="C387" s="19"/>
      <c r="D387" t="s">
        <v>81</v>
      </c>
      <c r="F387" s="28"/>
      <c r="G387" s="13"/>
      <c r="I387" t="s">
        <v>630</v>
      </c>
    </row>
    <row r="388" spans="1:12" ht="15">
      <c r="A388" s="25" t="s">
        <v>657</v>
      </c>
      <c r="B388" s="18"/>
      <c r="C388" s="19">
        <v>500</v>
      </c>
      <c r="D388" t="s">
        <v>115</v>
      </c>
      <c r="E388" t="s">
        <v>25</v>
      </c>
      <c r="F388" s="26"/>
      <c r="G388" s="13"/>
      <c r="H388" s="8"/>
      <c r="I388" s="8" t="s">
        <v>658</v>
      </c>
    </row>
    <row r="389" spans="1:12" ht="15">
      <c r="A389" s="5" t="s">
        <v>657</v>
      </c>
      <c r="B389" s="19"/>
      <c r="C389" s="19">
        <v>10800</v>
      </c>
      <c r="D389" t="s">
        <v>319</v>
      </c>
      <c r="E389" s="8" t="s">
        <v>659</v>
      </c>
      <c r="H389" s="8"/>
      <c r="I389" s="8" t="s">
        <v>660</v>
      </c>
    </row>
    <row r="390" spans="1:12" ht="15">
      <c r="A390" s="5" t="s">
        <v>657</v>
      </c>
      <c r="B390" s="19"/>
      <c r="C390" s="19">
        <v>3147.54</v>
      </c>
      <c r="D390" t="s">
        <v>661</v>
      </c>
      <c r="E390" s="8" t="s">
        <v>384</v>
      </c>
      <c r="H390" s="12"/>
      <c r="I390" s="12" t="s">
        <v>662</v>
      </c>
    </row>
    <row r="391" spans="1:12" ht="15">
      <c r="A391" s="5" t="s">
        <v>647</v>
      </c>
      <c r="B391" s="19"/>
      <c r="C391" s="19">
        <v>47553.33</v>
      </c>
      <c r="D391" t="s">
        <v>663</v>
      </c>
      <c r="E391" s="8" t="s">
        <v>446</v>
      </c>
      <c r="H391" s="8"/>
      <c r="I391" s="8" t="s">
        <v>664</v>
      </c>
    </row>
    <row r="392" spans="1:12" ht="15">
      <c r="A392" s="24" t="s">
        <v>665</v>
      </c>
      <c r="B392" s="18"/>
      <c r="C392" s="19">
        <v>45727.43</v>
      </c>
      <c r="D392" t="s">
        <v>76</v>
      </c>
      <c r="E392" s="8" t="s">
        <v>384</v>
      </c>
      <c r="F392" s="26"/>
      <c r="G392" s="13"/>
      <c r="H392" s="13"/>
      <c r="I392" s="13" t="s">
        <v>666</v>
      </c>
      <c r="J392" s="6">
        <v>10800</v>
      </c>
      <c r="K392" s="6">
        <v>1200</v>
      </c>
      <c r="L392" s="6">
        <v>12000</v>
      </c>
    </row>
    <row r="393" spans="1:12" ht="15">
      <c r="A393" s="5" t="s">
        <v>667</v>
      </c>
      <c r="B393" s="19">
        <v>5000</v>
      </c>
      <c r="C393" s="19"/>
      <c r="D393" t="s">
        <v>81</v>
      </c>
      <c r="E393" t="s">
        <v>668</v>
      </c>
      <c r="H393" s="12"/>
      <c r="I393" s="12" t="s">
        <v>620</v>
      </c>
    </row>
    <row r="394" spans="1:12" ht="15">
      <c r="A394" s="5" t="s">
        <v>657</v>
      </c>
      <c r="B394" s="19">
        <v>5100</v>
      </c>
      <c r="C394" s="19"/>
      <c r="D394" t="s">
        <v>81</v>
      </c>
      <c r="E394" t="s">
        <v>669</v>
      </c>
      <c r="H394" s="12"/>
      <c r="I394" s="12" t="s">
        <v>620</v>
      </c>
    </row>
    <row r="395" spans="1:12" ht="15">
      <c r="A395" s="5" t="s">
        <v>670</v>
      </c>
      <c r="B395" s="19"/>
      <c r="C395" s="19">
        <v>12450</v>
      </c>
      <c r="D395" t="s">
        <v>345</v>
      </c>
      <c r="E395" t="s">
        <v>281</v>
      </c>
      <c r="H395" s="8"/>
      <c r="I395" s="8" t="s">
        <v>671</v>
      </c>
    </row>
    <row r="396" spans="1:12" ht="15">
      <c r="A396" s="5" t="s">
        <v>672</v>
      </c>
      <c r="B396" s="19">
        <v>2728</v>
      </c>
      <c r="C396" s="19"/>
      <c r="D396" t="s">
        <v>81</v>
      </c>
      <c r="E396" t="s">
        <v>673</v>
      </c>
      <c r="H396" s="12"/>
      <c r="I396" s="12" t="s">
        <v>620</v>
      </c>
    </row>
    <row r="397" spans="1:12" ht="15">
      <c r="A397" s="5" t="s">
        <v>674</v>
      </c>
      <c r="B397" s="6">
        <v>15000</v>
      </c>
      <c r="C397" s="6"/>
      <c r="D397" s="36" t="s">
        <v>427</v>
      </c>
      <c r="E397" t="s">
        <v>675</v>
      </c>
      <c r="I397" t="s">
        <v>630</v>
      </c>
    </row>
    <row r="398" spans="1:12" ht="15">
      <c r="A398" s="5" t="s">
        <v>674</v>
      </c>
      <c r="B398" s="6"/>
      <c r="C398" s="6">
        <v>1000</v>
      </c>
      <c r="D398" t="s">
        <v>648</v>
      </c>
      <c r="E398" s="8" t="s">
        <v>384</v>
      </c>
      <c r="H398" s="8"/>
      <c r="I398" s="8" t="s">
        <v>676</v>
      </c>
    </row>
    <row r="399" spans="1:12" ht="15">
      <c r="A399" s="5" t="s">
        <v>677</v>
      </c>
      <c r="B399" s="6">
        <v>12000</v>
      </c>
      <c r="D399" t="s">
        <v>81</v>
      </c>
      <c r="E399" t="s">
        <v>678</v>
      </c>
      <c r="I399" t="s">
        <v>630</v>
      </c>
    </row>
    <row r="400" spans="1:12" ht="15">
      <c r="A400" s="5" t="s">
        <v>679</v>
      </c>
      <c r="B400" s="6"/>
      <c r="C400" s="6">
        <v>1000</v>
      </c>
      <c r="D400" t="s">
        <v>648</v>
      </c>
      <c r="E400" s="8" t="s">
        <v>384</v>
      </c>
      <c r="H400" s="8"/>
      <c r="I400" s="8" t="s">
        <v>680</v>
      </c>
    </row>
    <row r="401" spans="1:9" ht="15">
      <c r="A401" s="5" t="s">
        <v>679</v>
      </c>
      <c r="B401" s="6"/>
      <c r="C401" s="6">
        <v>250</v>
      </c>
      <c r="D401" t="s">
        <v>40</v>
      </c>
      <c r="E401" s="8" t="s">
        <v>384</v>
      </c>
      <c r="H401" s="8"/>
      <c r="I401" s="8" t="s">
        <v>681</v>
      </c>
    </row>
    <row r="402" spans="1:9" ht="15">
      <c r="A402" s="5" t="s">
        <v>682</v>
      </c>
      <c r="B402" s="6"/>
      <c r="C402" s="6">
        <v>14400</v>
      </c>
      <c r="D402" t="s">
        <v>319</v>
      </c>
      <c r="E402" s="8" t="s">
        <v>659</v>
      </c>
      <c r="H402" s="29"/>
      <c r="I402" s="29" t="s">
        <v>683</v>
      </c>
    </row>
    <row r="403" spans="1:9" ht="15">
      <c r="A403" s="5" t="s">
        <v>684</v>
      </c>
      <c r="B403" s="6"/>
      <c r="C403" s="6">
        <v>19412</v>
      </c>
      <c r="D403" t="s">
        <v>685</v>
      </c>
      <c r="E403" t="s">
        <v>686</v>
      </c>
      <c r="H403" s="8"/>
      <c r="I403" s="8" t="s">
        <v>687</v>
      </c>
    </row>
    <row r="404" spans="1:9" ht="15">
      <c r="A404" s="5" t="s">
        <v>688</v>
      </c>
      <c r="B404" s="6"/>
      <c r="C404" s="6">
        <v>3488.24</v>
      </c>
      <c r="D404" t="s">
        <v>685</v>
      </c>
      <c r="E404" s="8" t="s">
        <v>659</v>
      </c>
      <c r="H404" s="8"/>
      <c r="I404" s="8" t="s">
        <v>689</v>
      </c>
    </row>
    <row r="405" spans="1:9" ht="15">
      <c r="A405" s="5" t="s">
        <v>688</v>
      </c>
      <c r="B405" s="6"/>
      <c r="C405" s="6">
        <v>36270</v>
      </c>
      <c r="D405" t="s">
        <v>690</v>
      </c>
      <c r="E405" s="8" t="s">
        <v>659</v>
      </c>
      <c r="H405" s="8"/>
      <c r="I405" s="8" t="s">
        <v>691</v>
      </c>
    </row>
    <row r="406" spans="1:9" ht="15">
      <c r="A406" s="5" t="s">
        <v>640</v>
      </c>
      <c r="B406" s="6"/>
      <c r="C406" s="30">
        <v>3706.98</v>
      </c>
      <c r="D406" t="s">
        <v>692</v>
      </c>
      <c r="E406" s="8" t="s">
        <v>384</v>
      </c>
      <c r="H406" s="8"/>
      <c r="I406" s="8" t="s">
        <v>693</v>
      </c>
    </row>
    <row r="407" spans="1:9" ht="15">
      <c r="A407" s="5" t="s">
        <v>640</v>
      </c>
      <c r="B407" s="6"/>
      <c r="C407" s="6">
        <v>4000</v>
      </c>
      <c r="D407" t="s">
        <v>694</v>
      </c>
      <c r="E407" s="8" t="s">
        <v>438</v>
      </c>
      <c r="H407" s="8"/>
      <c r="I407" s="8" t="s">
        <v>695</v>
      </c>
    </row>
    <row r="408" spans="1:9" ht="15">
      <c r="A408" s="5" t="s">
        <v>696</v>
      </c>
      <c r="B408" s="6"/>
      <c r="C408" s="6">
        <v>250</v>
      </c>
      <c r="D408" t="s">
        <v>40</v>
      </c>
      <c r="E408" s="8" t="s">
        <v>384</v>
      </c>
      <c r="H408" s="8"/>
      <c r="I408" s="8" t="s">
        <v>697</v>
      </c>
    </row>
    <row r="409" spans="1:9" ht="15">
      <c r="A409" s="5" t="s">
        <v>698</v>
      </c>
      <c r="B409" s="6"/>
      <c r="C409" s="6">
        <v>500</v>
      </c>
      <c r="D409" t="s">
        <v>40</v>
      </c>
      <c r="E409" s="8" t="s">
        <v>384</v>
      </c>
      <c r="H409" s="8"/>
      <c r="I409" s="8" t="s">
        <v>699</v>
      </c>
    </row>
    <row r="410" spans="1:9" ht="13.5" customHeight="1">
      <c r="A410" s="5" t="s">
        <v>700</v>
      </c>
      <c r="C410" s="32">
        <v>3242.61</v>
      </c>
      <c r="D410" s="18" t="s">
        <v>701</v>
      </c>
      <c r="E410" s="8" t="s">
        <v>659</v>
      </c>
      <c r="H410" s="8"/>
      <c r="I410" s="8" t="s">
        <v>702</v>
      </c>
    </row>
    <row r="411" spans="1:9" ht="12" customHeight="1">
      <c r="A411" s="5" t="s">
        <v>703</v>
      </c>
      <c r="B411" s="6">
        <v>1000</v>
      </c>
      <c r="C411" s="6"/>
      <c r="D411" t="s">
        <v>81</v>
      </c>
      <c r="E411" s="8" t="s">
        <v>384</v>
      </c>
      <c r="H411" s="12"/>
      <c r="I411" s="12" t="s">
        <v>620</v>
      </c>
    </row>
    <row r="412" spans="1:9" ht="15">
      <c r="A412" s="5" t="s">
        <v>704</v>
      </c>
      <c r="B412" s="6"/>
      <c r="C412" s="6">
        <v>56499.34</v>
      </c>
      <c r="D412" t="s">
        <v>531</v>
      </c>
      <c r="E412" s="8" t="s">
        <v>659</v>
      </c>
      <c r="H412" s="8"/>
      <c r="I412" s="8" t="s">
        <v>705</v>
      </c>
    </row>
    <row r="413" spans="1:9" ht="16.5" customHeight="1">
      <c r="A413" s="5" t="s">
        <v>706</v>
      </c>
      <c r="B413" s="6">
        <v>5000</v>
      </c>
      <c r="C413" s="6"/>
      <c r="D413" t="s">
        <v>81</v>
      </c>
      <c r="E413" t="s">
        <v>707</v>
      </c>
      <c r="H413" s="12"/>
      <c r="I413" s="12" t="s">
        <v>620</v>
      </c>
    </row>
    <row r="414" spans="1:9" ht="15">
      <c r="A414" s="5" t="s">
        <v>706</v>
      </c>
      <c r="B414" s="6"/>
      <c r="C414" s="6">
        <v>500</v>
      </c>
      <c r="D414" t="s">
        <v>40</v>
      </c>
      <c r="E414" s="8" t="s">
        <v>384</v>
      </c>
      <c r="H414" s="8"/>
      <c r="I414" s="8" t="s">
        <v>708</v>
      </c>
    </row>
    <row r="415" spans="1:9" ht="15">
      <c r="A415" s="5" t="s">
        <v>709</v>
      </c>
      <c r="B415" s="6"/>
      <c r="C415" s="6">
        <v>21438.93</v>
      </c>
      <c r="D415" t="s">
        <v>76</v>
      </c>
      <c r="E415" s="8" t="s">
        <v>384</v>
      </c>
      <c r="H415" s="8"/>
      <c r="I415" s="8" t="s">
        <v>710</v>
      </c>
    </row>
    <row r="416" spans="1:9" ht="15">
      <c r="A416" s="5" t="s">
        <v>711</v>
      </c>
      <c r="B416" s="6"/>
      <c r="C416" s="6">
        <v>12400</v>
      </c>
      <c r="D416" t="s">
        <v>168</v>
      </c>
      <c r="E416" t="s">
        <v>712</v>
      </c>
      <c r="H416" s="12"/>
      <c r="I416" s="12" t="s">
        <v>620</v>
      </c>
    </row>
    <row r="417" spans="1:12" ht="15">
      <c r="A417" s="5" t="s">
        <v>713</v>
      </c>
      <c r="C417" s="6">
        <v>27900</v>
      </c>
      <c r="D417" t="s">
        <v>690</v>
      </c>
      <c r="E417" s="8" t="s">
        <v>659</v>
      </c>
      <c r="H417" s="8"/>
      <c r="I417" s="8" t="s">
        <v>714</v>
      </c>
    </row>
    <row r="418" spans="1:12" ht="16.5" customHeight="1">
      <c r="A418" s="5" t="s">
        <v>715</v>
      </c>
      <c r="B418" s="6">
        <v>3500</v>
      </c>
      <c r="C418" s="6"/>
      <c r="D418" t="s">
        <v>81</v>
      </c>
      <c r="H418" s="12" t="s">
        <v>620</v>
      </c>
      <c r="I418" s="12" t="s">
        <v>620</v>
      </c>
    </row>
    <row r="419" spans="1:12" ht="15">
      <c r="A419" s="5" t="s">
        <v>715</v>
      </c>
      <c r="B419" s="6"/>
      <c r="C419" s="6">
        <v>9861</v>
      </c>
      <c r="D419" t="s">
        <v>716</v>
      </c>
      <c r="E419" t="s">
        <v>101</v>
      </c>
      <c r="H419" s="12" t="s">
        <v>620</v>
      </c>
      <c r="I419" s="12" t="s">
        <v>620</v>
      </c>
    </row>
    <row r="420" spans="1:12" ht="15">
      <c r="A420" s="5" t="s">
        <v>717</v>
      </c>
      <c r="B420" s="6"/>
      <c r="C420" s="6">
        <v>2222.1999999999998</v>
      </c>
      <c r="D420" t="s">
        <v>718</v>
      </c>
      <c r="E420" s="8" t="s">
        <v>384</v>
      </c>
      <c r="H420" s="8"/>
      <c r="I420" s="8" t="s">
        <v>719</v>
      </c>
    </row>
    <row r="421" spans="1:12" ht="15.75" customHeight="1">
      <c r="A421" s="5" t="s">
        <v>717</v>
      </c>
      <c r="B421" s="6"/>
      <c r="C421" s="6">
        <v>15000</v>
      </c>
      <c r="D421" t="s">
        <v>345</v>
      </c>
      <c r="E421" s="13" t="s">
        <v>659</v>
      </c>
      <c r="H421" s="8"/>
      <c r="I421" s="8" t="s">
        <v>720</v>
      </c>
    </row>
    <row r="422" spans="1:12" ht="18" customHeight="1">
      <c r="A422" s="5" t="s">
        <v>721</v>
      </c>
      <c r="B422" s="6">
        <v>1000</v>
      </c>
      <c r="C422" s="6" t="s">
        <v>722</v>
      </c>
      <c r="D422" t="s">
        <v>81</v>
      </c>
      <c r="E422" t="s">
        <v>723</v>
      </c>
      <c r="H422" s="12" t="s">
        <v>724</v>
      </c>
      <c r="I422" s="12"/>
    </row>
    <row r="423" spans="1:12" ht="22.5" customHeight="1">
      <c r="A423" s="5" t="s">
        <v>721</v>
      </c>
      <c r="B423" s="6">
        <v>22500</v>
      </c>
      <c r="C423" s="6"/>
      <c r="D423" s="36" t="s">
        <v>427</v>
      </c>
      <c r="E423" t="s">
        <v>725</v>
      </c>
      <c r="H423" s="12" t="s">
        <v>620</v>
      </c>
      <c r="I423" s="12" t="s">
        <v>620</v>
      </c>
    </row>
    <row r="424" spans="1:12" ht="18.75" customHeight="1">
      <c r="A424" s="5" t="s">
        <v>721</v>
      </c>
      <c r="B424" s="6">
        <v>5900</v>
      </c>
      <c r="C424" s="6"/>
      <c r="D424" t="s">
        <v>81</v>
      </c>
      <c r="E424" t="s">
        <v>631</v>
      </c>
      <c r="H424" s="12" t="s">
        <v>620</v>
      </c>
      <c r="I424" s="12" t="s">
        <v>620</v>
      </c>
    </row>
    <row r="425" spans="1:12" ht="15">
      <c r="A425" s="5" t="s">
        <v>721</v>
      </c>
      <c r="B425" s="6"/>
      <c r="C425" s="6">
        <v>2222.1999999999998</v>
      </c>
      <c r="D425" t="s">
        <v>300</v>
      </c>
      <c r="H425" s="12" t="s">
        <v>726</v>
      </c>
      <c r="I425" s="12"/>
    </row>
    <row r="426" spans="1:12" ht="13.5" customHeight="1">
      <c r="A426" s="5" t="s">
        <v>727</v>
      </c>
      <c r="B426" s="6">
        <v>4000</v>
      </c>
      <c r="C426" s="6"/>
      <c r="D426" t="s">
        <v>81</v>
      </c>
      <c r="E426" t="s">
        <v>597</v>
      </c>
      <c r="H426" s="12" t="s">
        <v>620</v>
      </c>
      <c r="I426" s="12" t="s">
        <v>620</v>
      </c>
    </row>
    <row r="427" spans="1:12" ht="15">
      <c r="A427" s="5" t="s">
        <v>728</v>
      </c>
      <c r="B427" s="6"/>
      <c r="C427" s="6">
        <v>4000</v>
      </c>
      <c r="D427" t="s">
        <v>729</v>
      </c>
      <c r="E427" s="8" t="s">
        <v>659</v>
      </c>
      <c r="H427" s="8"/>
      <c r="I427" s="8"/>
    </row>
    <row r="428" spans="1:12" ht="15">
      <c r="A428" s="5" t="s">
        <v>730</v>
      </c>
      <c r="B428" s="6">
        <v>15000</v>
      </c>
      <c r="C428" s="6"/>
      <c r="D428" t="s">
        <v>81</v>
      </c>
      <c r="E428" s="8" t="s">
        <v>731</v>
      </c>
      <c r="H428" s="8"/>
      <c r="I428" s="8"/>
    </row>
    <row r="429" spans="1:12" ht="15">
      <c r="A429" s="5" t="s">
        <v>730</v>
      </c>
      <c r="B429" s="6"/>
      <c r="C429" s="6">
        <v>19426.150000000001</v>
      </c>
      <c r="D429" t="s">
        <v>685</v>
      </c>
      <c r="E429" s="8" t="s">
        <v>659</v>
      </c>
      <c r="H429" s="8"/>
      <c r="I429" s="8" t="s">
        <v>732</v>
      </c>
    </row>
    <row r="430" spans="1:12" ht="15">
      <c r="A430" s="5" t="s">
        <v>733</v>
      </c>
      <c r="B430" s="6"/>
      <c r="C430" s="6">
        <v>43200</v>
      </c>
      <c r="D430" t="s">
        <v>319</v>
      </c>
      <c r="E430" s="8" t="s">
        <v>659</v>
      </c>
      <c r="H430" s="12"/>
      <c r="I430" s="12" t="s">
        <v>734</v>
      </c>
    </row>
    <row r="431" spans="1:12" ht="15">
      <c r="A431" s="5" t="s">
        <v>735</v>
      </c>
      <c r="B431" s="6"/>
      <c r="C431" s="6">
        <v>250</v>
      </c>
      <c r="D431" t="s">
        <v>40</v>
      </c>
      <c r="E431" s="8" t="s">
        <v>384</v>
      </c>
      <c r="H431" s="8"/>
      <c r="I431" s="8" t="s">
        <v>736</v>
      </c>
    </row>
    <row r="432" spans="1:12" ht="15">
      <c r="A432" s="23" t="s">
        <v>735</v>
      </c>
      <c r="B432" s="19"/>
      <c r="C432" s="19">
        <v>20720.11</v>
      </c>
      <c r="D432" s="18" t="s">
        <v>76</v>
      </c>
      <c r="E432" s="8" t="s">
        <v>384</v>
      </c>
      <c r="F432" s="18"/>
      <c r="G432" s="18"/>
      <c r="H432" s="31"/>
      <c r="I432" s="8" t="s">
        <v>737</v>
      </c>
      <c r="J432" s="18"/>
      <c r="K432" s="18"/>
      <c r="L432" s="18"/>
    </row>
    <row r="433" spans="1:12" ht="15">
      <c r="A433" s="5" t="s">
        <v>738</v>
      </c>
      <c r="B433" s="6">
        <v>8875</v>
      </c>
      <c r="D433" t="s">
        <v>81</v>
      </c>
      <c r="E433" s="8" t="s">
        <v>438</v>
      </c>
      <c r="H433" s="12" t="s">
        <v>620</v>
      </c>
      <c r="I433" s="12"/>
    </row>
    <row r="434" spans="1:12" ht="15">
      <c r="A434" s="5" t="s">
        <v>739</v>
      </c>
      <c r="B434" s="6">
        <v>10000</v>
      </c>
      <c r="C434" s="6"/>
      <c r="D434" t="s">
        <v>81</v>
      </c>
      <c r="E434" t="s">
        <v>740</v>
      </c>
      <c r="H434" s="12" t="s">
        <v>620</v>
      </c>
      <c r="I434" s="12"/>
    </row>
    <row r="435" spans="1:12" ht="15">
      <c r="A435" s="5" t="s">
        <v>739</v>
      </c>
      <c r="B435" s="6">
        <v>22500</v>
      </c>
      <c r="D435" t="s">
        <v>491</v>
      </c>
      <c r="E435" t="s">
        <v>492</v>
      </c>
      <c r="H435" t="s">
        <v>724</v>
      </c>
      <c r="I435" s="12"/>
    </row>
    <row r="436" spans="1:12" ht="15">
      <c r="A436" s="5" t="s">
        <v>741</v>
      </c>
      <c r="B436" s="32"/>
      <c r="C436">
        <v>347.68</v>
      </c>
      <c r="D436" t="s">
        <v>149</v>
      </c>
      <c r="H436" s="12" t="s">
        <v>726</v>
      </c>
    </row>
    <row r="437" spans="1:12" ht="15">
      <c r="A437" s="5" t="s">
        <v>742</v>
      </c>
      <c r="C437" s="6">
        <v>4000</v>
      </c>
      <c r="D437" t="s">
        <v>729</v>
      </c>
      <c r="E437" s="8" t="s">
        <v>659</v>
      </c>
      <c r="H437" s="12"/>
      <c r="I437" s="8"/>
      <c r="J437" s="33"/>
    </row>
    <row r="438" spans="1:12" ht="15">
      <c r="A438" s="5" t="s">
        <v>742</v>
      </c>
      <c r="C438" s="6">
        <v>10800</v>
      </c>
      <c r="D438" t="s">
        <v>743</v>
      </c>
      <c r="E438" s="8" t="s">
        <v>659</v>
      </c>
      <c r="H438" s="12" t="s">
        <v>620</v>
      </c>
      <c r="I438" s="8" t="s">
        <v>744</v>
      </c>
      <c r="J438" s="33"/>
    </row>
    <row r="439" spans="1:12" ht="15">
      <c r="A439" s="5" t="s">
        <v>742</v>
      </c>
      <c r="C439" s="6">
        <v>9000</v>
      </c>
      <c r="D439" t="s">
        <v>745</v>
      </c>
      <c r="E439" s="8" t="s">
        <v>659</v>
      </c>
      <c r="H439" t="s">
        <v>724</v>
      </c>
      <c r="I439" s="8" t="s">
        <v>746</v>
      </c>
    </row>
    <row r="440" spans="1:12" ht="15">
      <c r="A440" s="5" t="s">
        <v>742</v>
      </c>
      <c r="B440" s="6"/>
      <c r="C440" s="6">
        <v>14400</v>
      </c>
      <c r="D440" t="s">
        <v>319</v>
      </c>
      <c r="E440" s="8" t="s">
        <v>659</v>
      </c>
      <c r="H440" s="12" t="s">
        <v>620</v>
      </c>
      <c r="I440" s="12" t="s">
        <v>747</v>
      </c>
    </row>
    <row r="441" spans="1:12" ht="15">
      <c r="A441" s="23" t="s">
        <v>741</v>
      </c>
      <c r="B441" s="19"/>
      <c r="C441" s="19">
        <v>78022.009999999995</v>
      </c>
      <c r="D441" s="18" t="s">
        <v>76</v>
      </c>
      <c r="E441" s="8" t="s">
        <v>384</v>
      </c>
      <c r="F441" s="18"/>
      <c r="G441" s="18"/>
      <c r="H441" s="31"/>
      <c r="I441" s="8" t="s">
        <v>748</v>
      </c>
      <c r="J441" s="18"/>
      <c r="K441" s="18"/>
      <c r="L441" s="18"/>
    </row>
    <row r="442" spans="1:12" ht="15">
      <c r="A442" s="5" t="s">
        <v>741</v>
      </c>
      <c r="B442" s="6">
        <v>200000</v>
      </c>
      <c r="C442" s="6"/>
      <c r="D442" t="s">
        <v>544</v>
      </c>
      <c r="E442" t="s">
        <v>749</v>
      </c>
      <c r="H442" s="12" t="s">
        <v>620</v>
      </c>
      <c r="I442" s="12"/>
    </row>
    <row r="443" spans="1:12" ht="15">
      <c r="A443" s="5" t="s">
        <v>741</v>
      </c>
      <c r="B443" s="6">
        <v>15000</v>
      </c>
      <c r="C443" s="6"/>
      <c r="D443" t="s">
        <v>81</v>
      </c>
      <c r="E443" t="s">
        <v>731</v>
      </c>
      <c r="H443" t="s">
        <v>724</v>
      </c>
      <c r="I443" s="12"/>
    </row>
    <row r="444" spans="1:12" ht="15">
      <c r="A444" s="5" t="s">
        <v>742</v>
      </c>
      <c r="B444" s="6">
        <v>1799</v>
      </c>
      <c r="C444" s="6"/>
      <c r="D444" t="s">
        <v>81</v>
      </c>
      <c r="E444" t="s">
        <v>750</v>
      </c>
      <c r="H444" t="s">
        <v>724</v>
      </c>
      <c r="I444" s="12"/>
    </row>
    <row r="445" spans="1:12" ht="15">
      <c r="A445" s="5" t="s">
        <v>742</v>
      </c>
      <c r="B445" s="6">
        <v>719</v>
      </c>
      <c r="C445" s="6"/>
      <c r="D445" t="s">
        <v>81</v>
      </c>
      <c r="E445" t="s">
        <v>751</v>
      </c>
      <c r="H445" t="s">
        <v>724</v>
      </c>
      <c r="I445" s="12"/>
    </row>
    <row r="446" spans="1:12" ht="15">
      <c r="A446" s="5" t="s">
        <v>752</v>
      </c>
      <c r="B446" s="6">
        <v>5000</v>
      </c>
      <c r="C446" s="6"/>
      <c r="D446" t="s">
        <v>81</v>
      </c>
      <c r="E446" t="s">
        <v>67</v>
      </c>
      <c r="H446" t="s">
        <v>724</v>
      </c>
      <c r="I446" s="12"/>
    </row>
    <row r="447" spans="1:12" ht="15">
      <c r="A447" s="5" t="s">
        <v>752</v>
      </c>
      <c r="B447" s="6"/>
      <c r="C447" s="6">
        <v>1000</v>
      </c>
      <c r="D447" t="s">
        <v>648</v>
      </c>
      <c r="E447" s="8" t="s">
        <v>384</v>
      </c>
      <c r="H447" t="s">
        <v>724</v>
      </c>
      <c r="I447" s="8" t="s">
        <v>753</v>
      </c>
    </row>
    <row r="448" spans="1:12" ht="15">
      <c r="A448" s="5" t="s">
        <v>742</v>
      </c>
      <c r="B448" s="6"/>
      <c r="C448" s="34"/>
      <c r="D448" t="s">
        <v>106</v>
      </c>
      <c r="E448" s="8" t="s">
        <v>438</v>
      </c>
      <c r="H448" s="12" t="s">
        <v>726</v>
      </c>
      <c r="I448" s="8" t="s">
        <v>754</v>
      </c>
    </row>
    <row r="449" spans="1:12" ht="15">
      <c r="A449" s="5" t="s">
        <v>755</v>
      </c>
      <c r="C449" s="6">
        <v>6500</v>
      </c>
      <c r="D449" t="s">
        <v>716</v>
      </c>
      <c r="E449" s="8" t="s">
        <v>384</v>
      </c>
      <c r="H449" t="s">
        <v>724</v>
      </c>
    </row>
    <row r="450" spans="1:12" ht="15">
      <c r="A450" s="5" t="s">
        <v>756</v>
      </c>
      <c r="B450" s="6"/>
      <c r="C450" s="6">
        <v>10800</v>
      </c>
      <c r="D450" t="s">
        <v>319</v>
      </c>
      <c r="E450" s="8" t="s">
        <v>659</v>
      </c>
      <c r="H450" s="12" t="s">
        <v>620</v>
      </c>
      <c r="I450" s="8" t="s">
        <v>757</v>
      </c>
    </row>
    <row r="451" spans="1:12" ht="15">
      <c r="A451" s="35" t="s">
        <v>756</v>
      </c>
      <c r="C451" s="19">
        <v>1002.65</v>
      </c>
      <c r="D451" s="36" t="s">
        <v>758</v>
      </c>
      <c r="E451" s="8" t="s">
        <v>384</v>
      </c>
      <c r="F451" s="36"/>
      <c r="G451" s="36"/>
      <c r="H451" t="s">
        <v>726</v>
      </c>
      <c r="I451" s="37" t="s">
        <v>759</v>
      </c>
      <c r="J451" s="36"/>
      <c r="K451" s="36"/>
      <c r="L451" s="36"/>
    </row>
    <row r="452" spans="1:12" ht="15">
      <c r="A452" s="23" t="s">
        <v>760</v>
      </c>
      <c r="B452" s="19"/>
      <c r="C452" s="19">
        <v>14422.12</v>
      </c>
      <c r="D452" s="18" t="s">
        <v>76</v>
      </c>
      <c r="E452" s="8" t="s">
        <v>384</v>
      </c>
      <c r="F452" s="18"/>
      <c r="G452" s="18"/>
      <c r="H452" s="18" t="s">
        <v>726</v>
      </c>
      <c r="I452" s="8" t="s">
        <v>761</v>
      </c>
      <c r="J452" s="18"/>
      <c r="K452" s="18"/>
      <c r="L452" s="18"/>
    </row>
    <row r="453" spans="1:12" ht="15">
      <c r="A453" s="23" t="s">
        <v>760</v>
      </c>
      <c r="B453" s="19">
        <v>15000</v>
      </c>
      <c r="C453" s="38"/>
      <c r="D453" s="18" t="s">
        <v>81</v>
      </c>
      <c r="E453" s="8" t="s">
        <v>731</v>
      </c>
      <c r="F453" s="18"/>
      <c r="G453" s="18"/>
      <c r="H453" s="18"/>
      <c r="I453" s="8"/>
      <c r="J453" s="18"/>
      <c r="K453" s="18"/>
      <c r="L453" s="18"/>
    </row>
    <row r="454" spans="1:12" ht="15">
      <c r="A454" s="5" t="s">
        <v>762</v>
      </c>
      <c r="B454" s="19">
        <v>5000</v>
      </c>
      <c r="C454" s="38"/>
      <c r="D454" t="s">
        <v>544</v>
      </c>
      <c r="E454" s="8" t="s">
        <v>310</v>
      </c>
      <c r="I454" s="8"/>
    </row>
    <row r="455" spans="1:12" ht="15">
      <c r="A455" s="5" t="s">
        <v>762</v>
      </c>
      <c r="C455" s="19">
        <v>12000</v>
      </c>
      <c r="D455" t="s">
        <v>345</v>
      </c>
      <c r="E455" s="8" t="s">
        <v>659</v>
      </c>
      <c r="H455" t="s">
        <v>724</v>
      </c>
      <c r="I455" s="8" t="s">
        <v>763</v>
      </c>
    </row>
    <row r="456" spans="1:12" ht="15">
      <c r="A456" s="5" t="s">
        <v>762</v>
      </c>
      <c r="B456" s="19">
        <v>22500</v>
      </c>
      <c r="D456" t="s">
        <v>284</v>
      </c>
      <c r="E456" t="s">
        <v>675</v>
      </c>
      <c r="H456" s="12" t="s">
        <v>620</v>
      </c>
    </row>
    <row r="457" spans="1:12" ht="15">
      <c r="A457" s="5" t="s">
        <v>762</v>
      </c>
      <c r="B457" s="19">
        <v>5000</v>
      </c>
      <c r="D457" t="s">
        <v>81</v>
      </c>
      <c r="E457" t="s">
        <v>631</v>
      </c>
      <c r="H457" s="12" t="s">
        <v>620</v>
      </c>
    </row>
    <row r="458" spans="1:12" ht="15">
      <c r="A458" s="5" t="s">
        <v>762</v>
      </c>
      <c r="B458" s="19">
        <v>15000</v>
      </c>
      <c r="D458" t="s">
        <v>81</v>
      </c>
      <c r="E458" t="s">
        <v>415</v>
      </c>
      <c r="H458" s="12" t="s">
        <v>620</v>
      </c>
    </row>
    <row r="459" spans="1:12" ht="15">
      <c r="A459" s="5" t="s">
        <v>764</v>
      </c>
      <c r="B459" s="19">
        <v>22500</v>
      </c>
      <c r="D459" t="s">
        <v>491</v>
      </c>
      <c r="E459" t="s">
        <v>492</v>
      </c>
      <c r="H459" t="s">
        <v>724</v>
      </c>
    </row>
    <row r="460" spans="1:12" ht="15">
      <c r="A460" s="5" t="s">
        <v>765</v>
      </c>
      <c r="B460" s="19">
        <v>5850</v>
      </c>
      <c r="D460" t="s">
        <v>81</v>
      </c>
      <c r="E460" t="s">
        <v>766</v>
      </c>
      <c r="H460" t="s">
        <v>724</v>
      </c>
    </row>
    <row r="461" spans="1:12" ht="15">
      <c r="A461" s="5" t="s">
        <v>767</v>
      </c>
      <c r="B461" s="6">
        <v>944</v>
      </c>
      <c r="C461" s="6"/>
      <c r="D461" t="s">
        <v>81</v>
      </c>
      <c r="E461" t="s">
        <v>768</v>
      </c>
      <c r="H461" t="s">
        <v>724</v>
      </c>
      <c r="I461" s="12"/>
    </row>
    <row r="462" spans="1:12" ht="15">
      <c r="A462" s="35" t="s">
        <v>769</v>
      </c>
      <c r="C462" s="19">
        <v>2000</v>
      </c>
      <c r="D462" s="36" t="s">
        <v>729</v>
      </c>
      <c r="E462" s="8" t="s">
        <v>659</v>
      </c>
      <c r="F462" s="36"/>
      <c r="G462" s="36"/>
      <c r="H462" t="s">
        <v>724</v>
      </c>
      <c r="I462" s="36"/>
      <c r="J462" s="36"/>
      <c r="K462" s="36"/>
      <c r="L462" s="36"/>
    </row>
    <row r="463" spans="1:12" ht="15">
      <c r="A463" s="35" t="s">
        <v>770</v>
      </c>
      <c r="C463" s="19">
        <v>2000</v>
      </c>
      <c r="D463" s="36" t="s">
        <v>729</v>
      </c>
      <c r="E463" s="8" t="s">
        <v>659</v>
      </c>
      <c r="F463" s="36"/>
      <c r="G463" s="36"/>
      <c r="H463" t="s">
        <v>724</v>
      </c>
      <c r="I463" s="36"/>
      <c r="J463" s="36"/>
      <c r="K463" s="36"/>
      <c r="L463" s="36"/>
    </row>
    <row r="464" spans="1:12" ht="15">
      <c r="A464" s="35" t="s">
        <v>771</v>
      </c>
      <c r="C464" s="19">
        <v>2000</v>
      </c>
      <c r="D464" s="36" t="s">
        <v>729</v>
      </c>
      <c r="E464" s="8" t="s">
        <v>659</v>
      </c>
      <c r="F464" s="36"/>
      <c r="G464" s="36"/>
      <c r="H464" t="s">
        <v>724</v>
      </c>
      <c r="I464" s="36"/>
      <c r="J464" s="36"/>
      <c r="K464" s="36"/>
      <c r="L464" s="36"/>
    </row>
    <row r="465" spans="1:12" ht="15">
      <c r="A465" s="5" t="s">
        <v>771</v>
      </c>
      <c r="B465" s="34"/>
      <c r="C465" s="6"/>
      <c r="D465" t="s">
        <v>13</v>
      </c>
      <c r="E465" t="s">
        <v>772</v>
      </c>
      <c r="H465" t="s">
        <v>724</v>
      </c>
      <c r="I465" s="12"/>
    </row>
    <row r="466" spans="1:12" ht="15">
      <c r="A466" s="5" t="s">
        <v>773</v>
      </c>
      <c r="B466" s="6">
        <v>3815</v>
      </c>
      <c r="C466" s="6"/>
      <c r="D466" t="s">
        <v>81</v>
      </c>
      <c r="E466" t="s">
        <v>774</v>
      </c>
      <c r="H466" t="s">
        <v>724</v>
      </c>
      <c r="I466" s="12"/>
    </row>
    <row r="467" spans="1:12" ht="15">
      <c r="A467" s="5" t="s">
        <v>773</v>
      </c>
      <c r="B467" s="6">
        <v>10000</v>
      </c>
      <c r="D467" t="s">
        <v>81</v>
      </c>
      <c r="E467" s="36" t="s">
        <v>615</v>
      </c>
      <c r="F467" s="36"/>
      <c r="G467" s="36"/>
      <c r="H467" s="36"/>
      <c r="I467" s="36"/>
      <c r="J467" s="36"/>
      <c r="K467" s="36"/>
      <c r="L467" s="36"/>
    </row>
    <row r="468" spans="1:12" ht="15">
      <c r="A468" s="35" t="s">
        <v>775</v>
      </c>
      <c r="B468" s="6">
        <v>15000</v>
      </c>
      <c r="D468" t="s">
        <v>81</v>
      </c>
      <c r="E468" s="36" t="s">
        <v>615</v>
      </c>
      <c r="F468" s="36"/>
      <c r="G468" s="36"/>
      <c r="H468" s="36"/>
      <c r="I468" s="36"/>
      <c r="J468" s="36"/>
      <c r="K468" s="36"/>
      <c r="L468" s="36"/>
    </row>
    <row r="469" spans="1:12" ht="15">
      <c r="A469" s="35" t="s">
        <v>775</v>
      </c>
      <c r="B469" s="6">
        <v>15000</v>
      </c>
      <c r="D469" t="s">
        <v>81</v>
      </c>
      <c r="E469" s="36" t="s">
        <v>615</v>
      </c>
      <c r="F469" s="36"/>
      <c r="G469" s="36"/>
      <c r="H469" s="36"/>
      <c r="I469" s="36"/>
      <c r="J469" s="36"/>
      <c r="K469" s="36"/>
      <c r="L469" s="36"/>
    </row>
    <row r="470" spans="1:12" ht="15">
      <c r="A470" s="35" t="s">
        <v>776</v>
      </c>
      <c r="B470" s="6">
        <v>10</v>
      </c>
      <c r="D470" t="s">
        <v>81</v>
      </c>
      <c r="E470" s="36" t="s">
        <v>777</v>
      </c>
      <c r="F470" s="36"/>
      <c r="G470" s="36"/>
      <c r="H470" s="36"/>
      <c r="I470" s="36"/>
      <c r="J470" s="36"/>
      <c r="K470" s="36"/>
      <c r="L470" s="36"/>
    </row>
    <row r="471" spans="1:12" ht="15">
      <c r="A471" s="35" t="s">
        <v>778</v>
      </c>
      <c r="B471" s="6">
        <v>15000</v>
      </c>
      <c r="D471" t="s">
        <v>81</v>
      </c>
      <c r="E471" s="36" t="s">
        <v>615</v>
      </c>
      <c r="F471" s="36"/>
      <c r="G471" s="36"/>
      <c r="H471" s="36"/>
      <c r="I471" s="36"/>
      <c r="J471" s="36"/>
      <c r="K471" s="36"/>
      <c r="L471" s="36"/>
    </row>
    <row r="472" spans="1:12" ht="15">
      <c r="A472" s="5" t="s">
        <v>779</v>
      </c>
      <c r="B472" s="6">
        <v>14160</v>
      </c>
      <c r="C472" s="6"/>
      <c r="D472" t="s">
        <v>81</v>
      </c>
      <c r="E472" t="s">
        <v>780</v>
      </c>
      <c r="H472" t="s">
        <v>724</v>
      </c>
      <c r="I472" s="12"/>
    </row>
    <row r="473" spans="1:12" ht="15">
      <c r="A473" s="5" t="s">
        <v>781</v>
      </c>
      <c r="C473" s="15">
        <v>40543.07</v>
      </c>
      <c r="D473" t="s">
        <v>531</v>
      </c>
      <c r="E473" s="13" t="s">
        <v>329</v>
      </c>
      <c r="H473" t="s">
        <v>726</v>
      </c>
      <c r="I473" s="13" t="s">
        <v>782</v>
      </c>
    </row>
    <row r="474" spans="1:12" ht="15">
      <c r="A474" s="5" t="s">
        <v>779</v>
      </c>
      <c r="B474" s="6"/>
      <c r="C474" s="19">
        <v>10760.91</v>
      </c>
      <c r="D474" t="s">
        <v>76</v>
      </c>
      <c r="E474" s="13" t="s">
        <v>384</v>
      </c>
      <c r="G474" s="8" t="s">
        <v>783</v>
      </c>
      <c r="H474" t="s">
        <v>726</v>
      </c>
      <c r="I474" s="37" t="s">
        <v>784</v>
      </c>
    </row>
    <row r="475" spans="1:12" ht="15">
      <c r="A475" s="35" t="s">
        <v>785</v>
      </c>
      <c r="B475" s="39"/>
      <c r="C475" s="6">
        <v>19800</v>
      </c>
      <c r="D475" s="36" t="s">
        <v>319</v>
      </c>
      <c r="E475" s="8" t="s">
        <v>659</v>
      </c>
      <c r="F475" s="36"/>
      <c r="G475" s="36"/>
      <c r="H475" s="12" t="s">
        <v>620</v>
      </c>
      <c r="I475" s="37" t="s">
        <v>786</v>
      </c>
      <c r="J475" s="36"/>
      <c r="K475" s="36"/>
      <c r="L475" s="36"/>
    </row>
    <row r="476" spans="1:12" ht="15">
      <c r="A476" s="35" t="s">
        <v>787</v>
      </c>
      <c r="B476" s="39"/>
      <c r="C476" s="6">
        <v>54000</v>
      </c>
      <c r="D476" s="36" t="s">
        <v>788</v>
      </c>
      <c r="E476" s="8" t="s">
        <v>384</v>
      </c>
      <c r="F476" s="36"/>
      <c r="G476" s="36"/>
      <c r="H476" s="12" t="s">
        <v>620</v>
      </c>
      <c r="I476" s="37" t="s">
        <v>789</v>
      </c>
      <c r="J476" s="36"/>
      <c r="K476" s="36"/>
      <c r="L476" s="36"/>
    </row>
    <row r="477" spans="1:12" ht="15">
      <c r="A477" s="35" t="s">
        <v>790</v>
      </c>
      <c r="B477" s="34"/>
      <c r="D477" s="36" t="s">
        <v>13</v>
      </c>
      <c r="E477" s="36" t="s">
        <v>791</v>
      </c>
      <c r="F477" s="36"/>
      <c r="G477" s="36"/>
      <c r="H477" s="12" t="s">
        <v>373</v>
      </c>
      <c r="I477" s="36"/>
      <c r="J477" s="36"/>
      <c r="K477" s="36"/>
      <c r="L477" s="36"/>
    </row>
    <row r="478" spans="1:12" ht="15">
      <c r="A478" s="35" t="s">
        <v>792</v>
      </c>
      <c r="B478" s="6">
        <v>6596.2</v>
      </c>
      <c r="D478" s="36" t="s">
        <v>81</v>
      </c>
      <c r="E478" t="s">
        <v>597</v>
      </c>
      <c r="F478" s="36"/>
      <c r="G478" s="36"/>
      <c r="H478" s="12" t="s">
        <v>724</v>
      </c>
      <c r="I478" s="36"/>
      <c r="J478" s="36"/>
      <c r="K478" s="36"/>
      <c r="L478" s="36"/>
    </row>
    <row r="479" spans="1:12" ht="15">
      <c r="A479" s="35" t="s">
        <v>792</v>
      </c>
      <c r="B479" s="36"/>
      <c r="C479" s="6">
        <v>1800</v>
      </c>
      <c r="D479" s="36" t="s">
        <v>319</v>
      </c>
      <c r="E479" s="36" t="s">
        <v>384</v>
      </c>
      <c r="F479" s="36"/>
      <c r="G479" s="36"/>
      <c r="H479" s="12" t="s">
        <v>620</v>
      </c>
      <c r="I479" s="37" t="s">
        <v>793</v>
      </c>
      <c r="J479" s="36"/>
      <c r="K479" s="36"/>
      <c r="L479" s="36"/>
    </row>
    <row r="480" spans="1:12" ht="15">
      <c r="A480" s="35" t="s">
        <v>794</v>
      </c>
      <c r="B480" s="34"/>
      <c r="D480" t="s">
        <v>13</v>
      </c>
      <c r="E480" s="36" t="s">
        <v>731</v>
      </c>
      <c r="F480" s="36"/>
      <c r="G480" s="36"/>
      <c r="H480" s="12" t="s">
        <v>724</v>
      </c>
      <c r="I480" s="36"/>
      <c r="J480" s="36"/>
      <c r="K480" s="36"/>
      <c r="L480" s="36"/>
    </row>
    <row r="481" spans="1:12" ht="15">
      <c r="A481" s="35" t="s">
        <v>795</v>
      </c>
      <c r="B481" s="6">
        <v>100000</v>
      </c>
      <c r="D481" t="s">
        <v>81</v>
      </c>
      <c r="E481" s="36" t="s">
        <v>796</v>
      </c>
      <c r="F481" s="36"/>
      <c r="G481" s="36"/>
      <c r="H481" s="12" t="s">
        <v>724</v>
      </c>
      <c r="I481" s="36"/>
      <c r="J481" s="36"/>
      <c r="K481" s="36"/>
      <c r="L481" s="36"/>
    </row>
    <row r="482" spans="1:12" ht="15">
      <c r="A482" s="35" t="s">
        <v>794</v>
      </c>
      <c r="B482" s="6">
        <v>10000</v>
      </c>
      <c r="D482" t="s">
        <v>81</v>
      </c>
      <c r="E482" s="36" t="s">
        <v>797</v>
      </c>
      <c r="F482" s="36"/>
      <c r="G482" s="36"/>
      <c r="H482" s="12" t="s">
        <v>724</v>
      </c>
      <c r="I482" s="36"/>
      <c r="J482" s="36"/>
      <c r="K482" s="36"/>
      <c r="L482" s="36"/>
    </row>
    <row r="483" spans="1:12" ht="15">
      <c r="A483" s="35" t="s">
        <v>798</v>
      </c>
      <c r="C483" s="6">
        <v>1500</v>
      </c>
      <c r="D483" s="36" t="s">
        <v>799</v>
      </c>
      <c r="E483" s="13" t="s">
        <v>384</v>
      </c>
      <c r="F483" s="36"/>
      <c r="G483" s="36"/>
      <c r="H483" s="12" t="s">
        <v>724</v>
      </c>
      <c r="I483" s="37" t="s">
        <v>800</v>
      </c>
      <c r="J483" s="36"/>
      <c r="K483" s="36"/>
      <c r="L483" s="36"/>
    </row>
    <row r="484" spans="1:12" ht="15">
      <c r="A484" s="35" t="s">
        <v>801</v>
      </c>
      <c r="B484" s="6">
        <v>5900</v>
      </c>
      <c r="D484" s="36" t="s">
        <v>81</v>
      </c>
      <c r="E484" t="s">
        <v>597</v>
      </c>
      <c r="F484" s="36"/>
      <c r="G484" s="36"/>
      <c r="H484" s="41" t="s">
        <v>802</v>
      </c>
      <c r="I484" s="36"/>
      <c r="J484" s="36"/>
      <c r="K484" s="36"/>
      <c r="L484" s="36"/>
    </row>
    <row r="485" spans="1:12" ht="15">
      <c r="A485" s="35" t="s">
        <v>803</v>
      </c>
      <c r="B485" s="6">
        <v>40000</v>
      </c>
      <c r="C485" s="6"/>
      <c r="D485" s="36" t="s">
        <v>427</v>
      </c>
      <c r="E485" s="36" t="s">
        <v>675</v>
      </c>
      <c r="F485" s="36"/>
      <c r="G485" s="36"/>
      <c r="H485" s="12" t="s">
        <v>724</v>
      </c>
      <c r="I485" s="36"/>
      <c r="J485" s="36"/>
      <c r="K485" s="36"/>
      <c r="L485" s="36"/>
    </row>
    <row r="486" spans="1:12" ht="15">
      <c r="A486" s="35" t="s">
        <v>804</v>
      </c>
      <c r="B486" s="36"/>
      <c r="C486" s="6">
        <v>3600</v>
      </c>
      <c r="D486" s="36" t="s">
        <v>319</v>
      </c>
      <c r="E486" s="13" t="s">
        <v>329</v>
      </c>
      <c r="F486" s="36"/>
      <c r="G486" s="36"/>
      <c r="H486" s="12" t="s">
        <v>620</v>
      </c>
      <c r="I486" s="37" t="s">
        <v>793</v>
      </c>
      <c r="J486" s="36"/>
      <c r="K486" s="36"/>
      <c r="L486" s="36"/>
    </row>
    <row r="487" spans="1:12" ht="15">
      <c r="A487" s="35" t="s">
        <v>805</v>
      </c>
      <c r="B487" s="36"/>
      <c r="C487" s="6">
        <v>750</v>
      </c>
      <c r="D487" s="36" t="s">
        <v>40</v>
      </c>
      <c r="E487" s="13" t="s">
        <v>384</v>
      </c>
      <c r="F487" s="36"/>
      <c r="G487" s="36"/>
      <c r="H487" s="12" t="s">
        <v>724</v>
      </c>
      <c r="I487" s="37" t="s">
        <v>806</v>
      </c>
      <c r="J487" s="36"/>
      <c r="K487" s="36"/>
      <c r="L487" s="36"/>
    </row>
    <row r="488" spans="1:12" ht="15">
      <c r="A488" s="35" t="s">
        <v>807</v>
      </c>
      <c r="B488" s="36"/>
      <c r="C488" s="6">
        <v>5900</v>
      </c>
      <c r="D488" s="36"/>
      <c r="E488" s="13"/>
      <c r="F488" s="36"/>
      <c r="G488" s="36"/>
      <c r="H488" s="12" t="s">
        <v>724</v>
      </c>
      <c r="I488" s="37"/>
      <c r="J488" s="36"/>
      <c r="K488" s="36"/>
      <c r="L488" s="36"/>
    </row>
    <row r="489" spans="1:12" ht="15">
      <c r="A489" s="35" t="s">
        <v>803</v>
      </c>
      <c r="B489" s="6">
        <v>5000</v>
      </c>
      <c r="C489" s="6"/>
      <c r="D489" s="36" t="s">
        <v>81</v>
      </c>
      <c r="E489" s="13" t="s">
        <v>631</v>
      </c>
      <c r="F489" s="36"/>
      <c r="G489" s="36"/>
      <c r="H489" s="12" t="s">
        <v>724</v>
      </c>
      <c r="I489" s="37"/>
      <c r="J489" s="36"/>
      <c r="K489" s="36"/>
      <c r="L489" s="36"/>
    </row>
    <row r="490" spans="1:12" ht="15">
      <c r="A490" s="35" t="s">
        <v>808</v>
      </c>
      <c r="B490" s="6">
        <v>60</v>
      </c>
      <c r="C490" s="6"/>
      <c r="D490" t="s">
        <v>72</v>
      </c>
      <c r="E490" s="13" t="s">
        <v>67</v>
      </c>
      <c r="F490" s="36"/>
      <c r="G490" s="36"/>
      <c r="H490" s="12" t="s">
        <v>724</v>
      </c>
      <c r="I490" s="37"/>
      <c r="J490" s="36"/>
      <c r="K490" s="36"/>
      <c r="L490" s="36"/>
    </row>
    <row r="491" spans="1:12" ht="15">
      <c r="A491" s="35" t="s">
        <v>809</v>
      </c>
      <c r="B491" s="6">
        <v>5000</v>
      </c>
      <c r="C491" s="36"/>
      <c r="D491" s="36" t="s">
        <v>81</v>
      </c>
      <c r="E491" s="36" t="s">
        <v>631</v>
      </c>
      <c r="F491" s="36"/>
      <c r="G491" s="36"/>
      <c r="H491" s="12" t="s">
        <v>724</v>
      </c>
      <c r="I491" s="36"/>
      <c r="J491" s="36"/>
      <c r="K491" s="36"/>
      <c r="L491" s="36"/>
    </row>
    <row r="492" spans="1:12" ht="15">
      <c r="A492" s="35" t="s">
        <v>810</v>
      </c>
      <c r="B492" s="6">
        <v>100</v>
      </c>
      <c r="C492" s="36"/>
      <c r="D492" s="36" t="s">
        <v>811</v>
      </c>
      <c r="E492" s="36" t="s">
        <v>812</v>
      </c>
      <c r="F492" s="36"/>
      <c r="G492" s="36"/>
      <c r="H492" s="12" t="s">
        <v>724</v>
      </c>
      <c r="I492" s="36"/>
      <c r="J492" s="36"/>
      <c r="K492" s="36"/>
      <c r="L492" s="36"/>
    </row>
    <row r="493" spans="1:12" ht="15">
      <c r="A493" s="35" t="s">
        <v>813</v>
      </c>
      <c r="B493" s="36"/>
      <c r="C493" s="6">
        <v>250</v>
      </c>
      <c r="D493" s="36" t="s">
        <v>40</v>
      </c>
      <c r="E493" s="13" t="s">
        <v>384</v>
      </c>
      <c r="F493" s="36"/>
      <c r="G493" s="36"/>
      <c r="H493" s="12" t="s">
        <v>724</v>
      </c>
      <c r="I493" s="37" t="s">
        <v>814</v>
      </c>
      <c r="J493" s="36"/>
      <c r="K493" s="36"/>
      <c r="L493" s="36"/>
    </row>
    <row r="494" spans="1:12" ht="15">
      <c r="A494" s="35" t="s">
        <v>815</v>
      </c>
      <c r="B494" s="36"/>
      <c r="C494" s="6">
        <v>116815.98</v>
      </c>
      <c r="D494" s="36" t="s">
        <v>531</v>
      </c>
      <c r="E494" s="13" t="s">
        <v>329</v>
      </c>
      <c r="F494" s="36"/>
      <c r="G494" s="36"/>
      <c r="H494" t="s">
        <v>726</v>
      </c>
      <c r="I494" s="37" t="s">
        <v>816</v>
      </c>
      <c r="J494" s="36"/>
      <c r="K494" s="36"/>
      <c r="L494" s="36"/>
    </row>
    <row r="495" spans="1:12" ht="15">
      <c r="A495" s="35" t="s">
        <v>817</v>
      </c>
      <c r="B495" s="36"/>
      <c r="C495" s="6">
        <v>3001.89</v>
      </c>
      <c r="D495" s="36" t="s">
        <v>76</v>
      </c>
      <c r="E495" s="13" t="s">
        <v>384</v>
      </c>
      <c r="F495" s="36"/>
      <c r="G495" s="36"/>
      <c r="H495" t="s">
        <v>726</v>
      </c>
      <c r="I495" s="37" t="s">
        <v>818</v>
      </c>
      <c r="J495" s="36"/>
      <c r="K495" s="36"/>
      <c r="L495" s="36"/>
    </row>
    <row r="496" spans="1:12" ht="15">
      <c r="A496" s="35" t="s">
        <v>819</v>
      </c>
      <c r="B496" s="6">
        <v>351</v>
      </c>
      <c r="C496" s="36"/>
      <c r="D496" t="s">
        <v>491</v>
      </c>
      <c r="E496" s="36" t="s">
        <v>492</v>
      </c>
      <c r="F496" s="36"/>
      <c r="G496" s="36"/>
      <c r="H496" s="12" t="s">
        <v>724</v>
      </c>
      <c r="I496" s="36"/>
      <c r="J496" s="36"/>
      <c r="K496" s="36"/>
      <c r="L496" s="36"/>
    </row>
    <row r="497" spans="1:12" ht="15">
      <c r="A497" s="35" t="s">
        <v>815</v>
      </c>
      <c r="B497" s="6">
        <v>10000</v>
      </c>
      <c r="C497" s="36"/>
      <c r="D497" s="36" t="s">
        <v>81</v>
      </c>
      <c r="E497" s="36" t="s">
        <v>631</v>
      </c>
      <c r="F497" s="36"/>
      <c r="G497" s="36"/>
      <c r="H497" s="12" t="s">
        <v>724</v>
      </c>
      <c r="I497" s="36"/>
      <c r="J497" s="36"/>
      <c r="K497" s="36"/>
      <c r="L497" s="36"/>
    </row>
    <row r="498" spans="1:12" ht="15">
      <c r="A498" s="35" t="s">
        <v>813</v>
      </c>
      <c r="B498" s="36"/>
      <c r="C498" s="6">
        <v>500</v>
      </c>
      <c r="D498" s="36" t="s">
        <v>40</v>
      </c>
      <c r="E498" s="13" t="s">
        <v>384</v>
      </c>
      <c r="F498" s="36"/>
      <c r="G498" s="36"/>
      <c r="H498" s="12" t="s">
        <v>724</v>
      </c>
      <c r="I498" s="37" t="s">
        <v>820</v>
      </c>
      <c r="J498" s="36"/>
      <c r="K498" s="36"/>
      <c r="L498" s="36"/>
    </row>
    <row r="499" spans="1:12" ht="15">
      <c r="A499" s="35" t="s">
        <v>821</v>
      </c>
      <c r="B499" s="36"/>
      <c r="C499" s="6">
        <v>750</v>
      </c>
      <c r="D499" s="36" t="s">
        <v>40</v>
      </c>
      <c r="E499" s="13" t="s">
        <v>384</v>
      </c>
      <c r="F499" s="36"/>
      <c r="G499" s="36"/>
      <c r="H499" s="12" t="s">
        <v>724</v>
      </c>
      <c r="I499" s="37" t="s">
        <v>822</v>
      </c>
      <c r="J499" s="36"/>
      <c r="K499" s="36"/>
      <c r="L499" s="36"/>
    </row>
    <row r="500" spans="1:12" ht="15">
      <c r="A500" s="35" t="s">
        <v>823</v>
      </c>
      <c r="B500" s="6">
        <v>330</v>
      </c>
      <c r="C500" s="36"/>
      <c r="D500" s="36" t="s">
        <v>81</v>
      </c>
      <c r="E500" s="36" t="s">
        <v>731</v>
      </c>
      <c r="F500" s="36"/>
      <c r="G500" s="36"/>
      <c r="H500" s="12" t="s">
        <v>724</v>
      </c>
      <c r="I500" s="36"/>
      <c r="J500" s="36"/>
      <c r="K500" s="36"/>
      <c r="L500" s="36"/>
    </row>
    <row r="501" spans="1:12" ht="15">
      <c r="A501" s="35" t="s">
        <v>819</v>
      </c>
      <c r="B501" s="36"/>
      <c r="C501" s="6">
        <v>250</v>
      </c>
      <c r="D501" s="36" t="s">
        <v>40</v>
      </c>
      <c r="E501" s="13" t="s">
        <v>384</v>
      </c>
      <c r="F501" s="36"/>
      <c r="G501" s="36"/>
      <c r="H501" s="12" t="s">
        <v>724</v>
      </c>
      <c r="I501" s="37" t="s">
        <v>824</v>
      </c>
      <c r="J501" s="36"/>
      <c r="K501" s="36"/>
      <c r="L501" s="36"/>
    </row>
    <row r="502" spans="1:12" ht="15">
      <c r="A502" s="35" t="s">
        <v>819</v>
      </c>
      <c r="B502" s="36"/>
      <c r="C502" s="6">
        <v>1250</v>
      </c>
      <c r="D502" s="36" t="s">
        <v>648</v>
      </c>
      <c r="E502" s="13" t="s">
        <v>384</v>
      </c>
      <c r="F502" s="36"/>
      <c r="G502" s="36"/>
      <c r="H502" s="12" t="s">
        <v>724</v>
      </c>
      <c r="I502" s="37" t="s">
        <v>825</v>
      </c>
      <c r="J502" s="36"/>
      <c r="K502" s="36"/>
      <c r="L502" s="36"/>
    </row>
    <row r="503" spans="1:12" ht="15">
      <c r="A503" s="35" t="s">
        <v>823</v>
      </c>
      <c r="B503" s="6">
        <v>22500</v>
      </c>
      <c r="C503" s="6"/>
      <c r="D503" s="36" t="s">
        <v>284</v>
      </c>
      <c r="E503" s="13" t="s">
        <v>67</v>
      </c>
      <c r="F503" s="36"/>
      <c r="G503" s="36"/>
      <c r="H503" s="12" t="s">
        <v>724</v>
      </c>
      <c r="I503" s="37"/>
      <c r="J503" s="36"/>
      <c r="K503" s="36"/>
      <c r="L503" s="36"/>
    </row>
    <row r="504" spans="1:12" ht="15">
      <c r="A504" s="35" t="s">
        <v>815</v>
      </c>
      <c r="B504" s="6">
        <v>15000</v>
      </c>
      <c r="C504" s="6"/>
      <c r="D504" s="36" t="s">
        <v>826</v>
      </c>
      <c r="E504" s="13" t="s">
        <v>67</v>
      </c>
      <c r="F504" s="36"/>
      <c r="G504" s="36"/>
      <c r="H504" s="12" t="s">
        <v>724</v>
      </c>
      <c r="I504" s="37"/>
      <c r="J504" s="36"/>
      <c r="K504" s="36"/>
      <c r="L504" s="36"/>
    </row>
    <row r="505" spans="1:12" ht="15">
      <c r="A505" s="35" t="s">
        <v>815</v>
      </c>
      <c r="B505" s="32">
        <v>15000</v>
      </c>
      <c r="C505" s="36"/>
      <c r="D505" s="36" t="s">
        <v>284</v>
      </c>
      <c r="E505" s="36" t="s">
        <v>67</v>
      </c>
      <c r="F505" s="36"/>
      <c r="G505" s="36"/>
      <c r="H505" s="12" t="s">
        <v>724</v>
      </c>
      <c r="I505" s="36"/>
      <c r="J505" s="36"/>
      <c r="K505" s="36"/>
      <c r="L505" s="36"/>
    </row>
    <row r="506" spans="1:12" ht="15">
      <c r="A506" s="35" t="s">
        <v>827</v>
      </c>
      <c r="B506" s="32">
        <v>5862.24</v>
      </c>
      <c r="C506" s="36"/>
      <c r="D506" s="36" t="s">
        <v>828</v>
      </c>
      <c r="E506" s="36" t="s">
        <v>67</v>
      </c>
      <c r="F506" s="36"/>
      <c r="G506" s="36"/>
      <c r="H506" s="12" t="s">
        <v>724</v>
      </c>
      <c r="I506" s="36"/>
      <c r="J506" s="36"/>
      <c r="K506" s="36"/>
      <c r="L506" s="36"/>
    </row>
    <row r="507" spans="1:12" ht="15">
      <c r="A507" s="35" t="s">
        <v>829</v>
      </c>
      <c r="B507" s="6">
        <v>5000</v>
      </c>
      <c r="C507" s="36"/>
      <c r="D507" s="36" t="s">
        <v>81</v>
      </c>
      <c r="E507" s="36" t="s">
        <v>615</v>
      </c>
      <c r="F507" s="36"/>
      <c r="G507" s="36"/>
      <c r="H507" s="12" t="s">
        <v>724</v>
      </c>
      <c r="I507" s="36"/>
      <c r="J507" s="36"/>
      <c r="K507" s="36"/>
      <c r="L507" s="36"/>
    </row>
    <row r="508" spans="1:12" ht="15">
      <c r="A508" s="35" t="s">
        <v>829</v>
      </c>
      <c r="B508" s="6">
        <v>1500</v>
      </c>
      <c r="C508" s="36"/>
      <c r="D508" s="36" t="s">
        <v>81</v>
      </c>
      <c r="E508" s="36" t="s">
        <v>615</v>
      </c>
      <c r="F508" s="36"/>
      <c r="G508" s="36"/>
      <c r="H508" s="12" t="s">
        <v>724</v>
      </c>
      <c r="I508" s="36"/>
      <c r="J508" s="36"/>
      <c r="K508" s="36"/>
      <c r="L508" s="36"/>
    </row>
    <row r="509" spans="1:12" ht="15">
      <c r="A509" s="35" t="s">
        <v>830</v>
      </c>
      <c r="B509" s="36"/>
      <c r="C509" s="20">
        <v>4814.6099999999997</v>
      </c>
      <c r="D509" s="36" t="s">
        <v>831</v>
      </c>
      <c r="E509" s="13" t="s">
        <v>384</v>
      </c>
      <c r="F509" s="36"/>
      <c r="G509" s="36"/>
      <c r="H509" t="s">
        <v>726</v>
      </c>
      <c r="I509" s="37" t="s">
        <v>832</v>
      </c>
      <c r="J509" s="36"/>
      <c r="K509" s="36"/>
      <c r="L509" s="36"/>
    </row>
    <row r="510" spans="1:12" ht="15">
      <c r="A510" s="35" t="s">
        <v>833</v>
      </c>
      <c r="B510" s="6">
        <v>7500</v>
      </c>
      <c r="C510" s="20"/>
      <c r="D510" s="36" t="s">
        <v>81</v>
      </c>
      <c r="E510" s="36" t="s">
        <v>615</v>
      </c>
      <c r="F510" s="36"/>
      <c r="G510" s="36"/>
      <c r="H510" t="s">
        <v>724</v>
      </c>
      <c r="I510" s="37"/>
      <c r="J510" s="36"/>
      <c r="K510" s="36"/>
      <c r="L510" s="36"/>
    </row>
    <row r="511" spans="1:12" ht="15">
      <c r="A511" s="35" t="s">
        <v>834</v>
      </c>
      <c r="B511" s="6">
        <v>400</v>
      </c>
      <c r="C511" s="20"/>
      <c r="D511" s="36" t="s">
        <v>81</v>
      </c>
      <c r="E511" s="36" t="s">
        <v>67</v>
      </c>
      <c r="F511" s="36"/>
      <c r="G511" s="36"/>
      <c r="H511" t="s">
        <v>724</v>
      </c>
      <c r="I511" s="37"/>
      <c r="J511" s="36"/>
      <c r="K511" s="36"/>
      <c r="L511" s="36"/>
    </row>
    <row r="512" spans="1:12" ht="15">
      <c r="A512" s="35" t="s">
        <v>835</v>
      </c>
      <c r="B512" s="6">
        <v>5000</v>
      </c>
      <c r="C512" s="20"/>
      <c r="D512" s="36" t="s">
        <v>81</v>
      </c>
      <c r="E512" s="36" t="s">
        <v>67</v>
      </c>
      <c r="F512" s="36"/>
      <c r="G512" s="36"/>
      <c r="H512" t="s">
        <v>724</v>
      </c>
      <c r="I512" s="37"/>
      <c r="J512" s="36"/>
      <c r="K512" s="36"/>
      <c r="L512" s="36"/>
    </row>
    <row r="513" spans="1:12" ht="15">
      <c r="A513" s="35" t="s">
        <v>836</v>
      </c>
      <c r="B513" s="39">
        <v>40000</v>
      </c>
      <c r="C513" s="39"/>
      <c r="D513" s="36" t="s">
        <v>284</v>
      </c>
      <c r="E513" s="36" t="s">
        <v>675</v>
      </c>
      <c r="F513" s="36"/>
      <c r="G513" s="36"/>
      <c r="H513" s="12" t="s">
        <v>724</v>
      </c>
      <c r="I513" s="42"/>
      <c r="J513" s="36"/>
      <c r="K513" s="36"/>
      <c r="L513" s="36"/>
    </row>
    <row r="514" spans="1:12" ht="15">
      <c r="A514" s="35" t="s">
        <v>836</v>
      </c>
      <c r="B514" s="39">
        <v>22500</v>
      </c>
      <c r="C514" s="39"/>
      <c r="D514" t="s">
        <v>491</v>
      </c>
      <c r="E514" s="36" t="s">
        <v>492</v>
      </c>
      <c r="F514" s="36"/>
      <c r="G514" s="36"/>
      <c r="H514" s="12" t="s">
        <v>724</v>
      </c>
      <c r="I514" s="42"/>
      <c r="J514" s="36"/>
      <c r="K514" s="36"/>
      <c r="L514" s="36"/>
    </row>
    <row r="515" spans="1:12" ht="15">
      <c r="A515" s="35" t="s">
        <v>836</v>
      </c>
      <c r="B515" s="39">
        <v>149</v>
      </c>
      <c r="C515" s="39"/>
      <c r="D515" t="s">
        <v>13</v>
      </c>
      <c r="E515" t="s">
        <v>82</v>
      </c>
      <c r="F515" s="36"/>
      <c r="G515" s="36"/>
      <c r="H515" s="12" t="s">
        <v>724</v>
      </c>
      <c r="I515" s="42"/>
      <c r="J515" s="36"/>
      <c r="K515" s="36"/>
      <c r="L515" s="36"/>
    </row>
    <row r="516" spans="1:12" ht="15">
      <c r="A516" s="35" t="s">
        <v>827</v>
      </c>
      <c r="B516" s="36"/>
      <c r="C516" s="20">
        <v>33480</v>
      </c>
      <c r="D516" s="36" t="s">
        <v>837</v>
      </c>
      <c r="E516" s="36" t="s">
        <v>659</v>
      </c>
      <c r="F516" s="36"/>
      <c r="G516" s="36"/>
      <c r="H516" s="36" t="s">
        <v>620</v>
      </c>
      <c r="I516" s="37" t="s">
        <v>838</v>
      </c>
      <c r="J516" s="36"/>
      <c r="K516" s="36"/>
      <c r="L516" s="36"/>
    </row>
    <row r="517" spans="1:12" ht="15">
      <c r="A517" s="35" t="s">
        <v>839</v>
      </c>
      <c r="B517" s="39"/>
      <c r="C517" s="39">
        <v>2356.56</v>
      </c>
      <c r="D517" s="36" t="s">
        <v>831</v>
      </c>
      <c r="E517" s="13" t="s">
        <v>384</v>
      </c>
      <c r="F517" s="36"/>
      <c r="G517" s="36"/>
      <c r="H517" t="s">
        <v>726</v>
      </c>
      <c r="I517" s="37" t="s">
        <v>840</v>
      </c>
      <c r="J517" s="36"/>
      <c r="K517" s="36"/>
      <c r="L517" s="36"/>
    </row>
    <row r="518" spans="1:12" ht="15">
      <c r="A518" s="35" t="s">
        <v>827</v>
      </c>
      <c r="B518" s="39">
        <v>5000</v>
      </c>
      <c r="C518" s="39"/>
      <c r="D518" s="43" t="s">
        <v>72</v>
      </c>
      <c r="E518" s="36" t="s">
        <v>67</v>
      </c>
      <c r="F518" s="36"/>
      <c r="G518" s="36"/>
      <c r="H518" t="s">
        <v>724</v>
      </c>
      <c r="I518" s="37"/>
      <c r="J518" s="36"/>
      <c r="K518" s="36"/>
      <c r="L518" s="36"/>
    </row>
    <row r="519" spans="1:12" ht="15">
      <c r="A519" s="35" t="s">
        <v>839</v>
      </c>
      <c r="B519" s="39">
        <v>320</v>
      </c>
      <c r="C519" s="39"/>
      <c r="D519" s="43" t="s">
        <v>427</v>
      </c>
      <c r="E519" s="36" t="s">
        <v>67</v>
      </c>
      <c r="F519" s="36"/>
      <c r="G519" s="36"/>
      <c r="H519" t="s">
        <v>724</v>
      </c>
      <c r="I519" s="37"/>
      <c r="J519" s="36"/>
      <c r="K519" s="36"/>
      <c r="L519" s="36"/>
    </row>
    <row r="520" spans="1:12" ht="15">
      <c r="A520" s="35" t="s">
        <v>839</v>
      </c>
      <c r="B520" s="39">
        <v>12000</v>
      </c>
      <c r="C520" s="39"/>
      <c r="D520" s="43" t="s">
        <v>544</v>
      </c>
      <c r="E520" s="36" t="s">
        <v>67</v>
      </c>
      <c r="F520" s="36"/>
      <c r="G520" s="36"/>
      <c r="H520" t="s">
        <v>724</v>
      </c>
      <c r="I520" s="37"/>
      <c r="J520" s="36"/>
      <c r="K520" s="36"/>
      <c r="L520" s="36"/>
    </row>
    <row r="521" spans="1:12" ht="15">
      <c r="A521" s="35" t="s">
        <v>839</v>
      </c>
      <c r="B521" s="39">
        <v>12000</v>
      </c>
      <c r="C521" s="39"/>
      <c r="D521" s="36" t="s">
        <v>81</v>
      </c>
      <c r="E521" s="36" t="s">
        <v>841</v>
      </c>
      <c r="F521" s="36"/>
      <c r="G521" s="36"/>
      <c r="H521" s="42" t="s">
        <v>724</v>
      </c>
      <c r="I521" s="42"/>
      <c r="J521" s="36"/>
      <c r="K521" s="36"/>
      <c r="L521" s="36"/>
    </row>
    <row r="522" spans="1:12" ht="15">
      <c r="A522" s="35" t="s">
        <v>842</v>
      </c>
      <c r="B522" s="39"/>
      <c r="C522" s="44">
        <v>2495.46</v>
      </c>
      <c r="D522" s="36" t="s">
        <v>76</v>
      </c>
      <c r="E522" s="13" t="s">
        <v>384</v>
      </c>
      <c r="F522" s="36"/>
      <c r="G522" s="36"/>
      <c r="H522" t="s">
        <v>726</v>
      </c>
      <c r="I522" s="37" t="s">
        <v>843</v>
      </c>
      <c r="J522" s="36"/>
      <c r="K522" s="36"/>
      <c r="L522" s="36"/>
    </row>
    <row r="523" spans="1:12" ht="15">
      <c r="A523" s="35" t="s">
        <v>842</v>
      </c>
      <c r="B523" s="39">
        <v>7004</v>
      </c>
      <c r="C523" s="39"/>
      <c r="D523" s="36" t="s">
        <v>81</v>
      </c>
      <c r="E523" s="36" t="s">
        <v>844</v>
      </c>
      <c r="F523" s="36"/>
      <c r="G523" s="36"/>
      <c r="H523" s="12" t="s">
        <v>724</v>
      </c>
      <c r="I523" s="42"/>
      <c r="J523" s="36"/>
      <c r="K523" s="36"/>
      <c r="L523" s="36"/>
    </row>
    <row r="524" spans="1:12" ht="15">
      <c r="A524" s="35" t="s">
        <v>839</v>
      </c>
      <c r="B524" s="36"/>
      <c r="C524" s="39">
        <v>3600</v>
      </c>
      <c r="D524" s="36" t="s">
        <v>845</v>
      </c>
      <c r="E524" s="13" t="s">
        <v>384</v>
      </c>
      <c r="F524" s="36"/>
      <c r="G524" s="36"/>
      <c r="H524" s="36" t="s">
        <v>620</v>
      </c>
      <c r="I524" s="37" t="s">
        <v>846</v>
      </c>
      <c r="J524" s="36"/>
      <c r="K524" s="36"/>
      <c r="L524" s="36"/>
    </row>
    <row r="525" spans="1:12" ht="15">
      <c r="A525" s="35" t="s">
        <v>839</v>
      </c>
      <c r="B525" s="36"/>
      <c r="C525" s="39">
        <v>12000</v>
      </c>
      <c r="D525" s="36" t="s">
        <v>847</v>
      </c>
      <c r="E525" s="45"/>
      <c r="F525" s="36"/>
      <c r="G525" s="36"/>
      <c r="H525" s="36" t="s">
        <v>724</v>
      </c>
      <c r="I525" s="37"/>
      <c r="J525" s="36"/>
      <c r="K525" s="36"/>
      <c r="L525" s="36"/>
    </row>
    <row r="526" spans="1:12" ht="15">
      <c r="A526" s="35" t="s">
        <v>842</v>
      </c>
      <c r="B526" s="39"/>
      <c r="C526" s="39">
        <v>10800</v>
      </c>
      <c r="D526" s="36" t="s">
        <v>319</v>
      </c>
      <c r="E526" s="36" t="s">
        <v>659</v>
      </c>
      <c r="F526" s="36"/>
      <c r="G526" s="36"/>
      <c r="H526" s="36" t="s">
        <v>620</v>
      </c>
      <c r="I526" s="37" t="s">
        <v>848</v>
      </c>
      <c r="J526" s="36"/>
      <c r="K526" s="36"/>
      <c r="L526" s="36"/>
    </row>
    <row r="527" spans="1:12" ht="15">
      <c r="A527" s="35" t="s">
        <v>849</v>
      </c>
      <c r="B527" s="39">
        <v>2199</v>
      </c>
      <c r="C527" s="39"/>
      <c r="D527" s="43" t="s">
        <v>209</v>
      </c>
      <c r="E527" s="36" t="s">
        <v>67</v>
      </c>
      <c r="F527" s="36"/>
      <c r="G527" s="36"/>
      <c r="H527" s="36" t="s">
        <v>724</v>
      </c>
      <c r="I527" s="37"/>
      <c r="J527" s="36"/>
      <c r="K527" s="36"/>
      <c r="L527" s="36"/>
    </row>
    <row r="528" spans="1:12" ht="15">
      <c r="A528" s="35" t="s">
        <v>849</v>
      </c>
      <c r="B528" s="39">
        <v>10000</v>
      </c>
      <c r="C528" s="39"/>
      <c r="D528" s="36" t="s">
        <v>81</v>
      </c>
      <c r="E528" s="36" t="s">
        <v>67</v>
      </c>
      <c r="F528" s="36"/>
      <c r="G528" s="36"/>
      <c r="H528" s="36" t="s">
        <v>724</v>
      </c>
      <c r="I528" s="37"/>
      <c r="J528" s="36"/>
      <c r="K528" s="36"/>
      <c r="L528" s="36"/>
    </row>
    <row r="529" spans="1:12" ht="15">
      <c r="A529" s="35" t="s">
        <v>849</v>
      </c>
      <c r="B529" s="39">
        <v>15000</v>
      </c>
      <c r="C529" s="39"/>
      <c r="D529" s="36" t="s">
        <v>81</v>
      </c>
      <c r="E529" s="36" t="s">
        <v>850</v>
      </c>
      <c r="F529" s="36"/>
      <c r="G529" s="36"/>
      <c r="H529" s="12" t="s">
        <v>724</v>
      </c>
      <c r="I529" s="42"/>
      <c r="J529" s="36"/>
      <c r="K529" s="36"/>
      <c r="L529" s="36"/>
    </row>
    <row r="530" spans="1:12" ht="15">
      <c r="A530" s="35" t="s">
        <v>851</v>
      </c>
      <c r="B530" s="39">
        <v>14717</v>
      </c>
      <c r="C530" s="39"/>
      <c r="D530" s="36" t="s">
        <v>81</v>
      </c>
      <c r="E530" s="36" t="s">
        <v>852</v>
      </c>
      <c r="F530" s="36"/>
      <c r="G530" s="36"/>
      <c r="H530" s="12" t="s">
        <v>724</v>
      </c>
      <c r="I530" s="42"/>
      <c r="J530" s="36"/>
      <c r="K530" s="36"/>
      <c r="L530" s="36"/>
    </row>
    <row r="531" spans="1:12" ht="15">
      <c r="A531" s="35" t="s">
        <v>851</v>
      </c>
      <c r="B531" s="39"/>
      <c r="C531" s="39">
        <v>500</v>
      </c>
      <c r="D531" s="36" t="s">
        <v>648</v>
      </c>
      <c r="E531" s="13" t="s">
        <v>384</v>
      </c>
      <c r="F531" s="36"/>
      <c r="G531" s="36"/>
      <c r="H531" s="12" t="s">
        <v>724</v>
      </c>
      <c r="I531" s="37" t="s">
        <v>853</v>
      </c>
      <c r="J531" s="36"/>
      <c r="K531" s="36"/>
      <c r="L531" s="36"/>
    </row>
    <row r="532" spans="1:12" ht="15">
      <c r="A532" s="35" t="s">
        <v>851</v>
      </c>
      <c r="B532" s="39"/>
      <c r="C532" s="39">
        <v>36000</v>
      </c>
      <c r="D532" s="36" t="s">
        <v>345</v>
      </c>
      <c r="E532" s="36" t="s">
        <v>29</v>
      </c>
      <c r="F532" s="36"/>
      <c r="G532" s="36"/>
      <c r="H532" s="12" t="s">
        <v>724</v>
      </c>
      <c r="I532" s="37" t="s">
        <v>854</v>
      </c>
      <c r="J532" s="36"/>
      <c r="K532" s="36"/>
      <c r="L532" s="36"/>
    </row>
    <row r="533" spans="1:12" ht="15">
      <c r="A533" s="35" t="s">
        <v>855</v>
      </c>
      <c r="B533" s="39">
        <v>824.82</v>
      </c>
      <c r="C533" s="39"/>
      <c r="D533" s="43" t="s">
        <v>66</v>
      </c>
      <c r="E533" s="36" t="s">
        <v>67</v>
      </c>
      <c r="F533" s="36"/>
      <c r="G533" s="36"/>
      <c r="H533" s="12" t="s">
        <v>724</v>
      </c>
      <c r="I533" s="37"/>
      <c r="J533" s="36"/>
      <c r="K533" s="36"/>
      <c r="L533" s="36"/>
    </row>
    <row r="534" spans="1:12" ht="15">
      <c r="A534" s="35" t="s">
        <v>856</v>
      </c>
      <c r="B534" s="39">
        <v>5000</v>
      </c>
      <c r="C534" s="39"/>
      <c r="D534" s="36" t="s">
        <v>81</v>
      </c>
      <c r="E534" s="36" t="s">
        <v>857</v>
      </c>
      <c r="F534" s="36"/>
      <c r="G534" s="36"/>
      <c r="H534" s="12" t="s">
        <v>724</v>
      </c>
      <c r="I534" s="42"/>
      <c r="J534" s="36"/>
      <c r="K534" s="36"/>
      <c r="L534" s="36"/>
    </row>
    <row r="535" spans="1:12" ht="15">
      <c r="A535" s="35" t="s">
        <v>856</v>
      </c>
      <c r="B535" s="39"/>
      <c r="C535" s="39">
        <v>10800</v>
      </c>
      <c r="D535" s="36" t="s">
        <v>319</v>
      </c>
      <c r="E535" s="36" t="s">
        <v>659</v>
      </c>
      <c r="F535" s="36"/>
      <c r="G535" s="36"/>
      <c r="H535" s="36" t="s">
        <v>620</v>
      </c>
      <c r="I535" s="37" t="s">
        <v>858</v>
      </c>
      <c r="J535" s="36"/>
      <c r="K535" s="36"/>
      <c r="L535" s="36"/>
    </row>
    <row r="536" spans="1:12" ht="15">
      <c r="A536" s="35" t="s">
        <v>859</v>
      </c>
      <c r="B536" s="39">
        <v>183</v>
      </c>
      <c r="C536" s="39"/>
      <c r="D536" s="43" t="s">
        <v>32</v>
      </c>
      <c r="E536" s="36" t="s">
        <v>67</v>
      </c>
      <c r="F536" s="36"/>
      <c r="G536" s="36"/>
      <c r="H536" s="36" t="s">
        <v>724</v>
      </c>
      <c r="I536" s="37"/>
      <c r="J536" s="36"/>
      <c r="K536" s="36"/>
      <c r="L536" s="36"/>
    </row>
    <row r="537" spans="1:12" ht="15">
      <c r="A537" s="35" t="s">
        <v>860</v>
      </c>
      <c r="B537" s="39">
        <v>2500</v>
      </c>
      <c r="C537" s="39"/>
      <c r="D537" s="36" t="s">
        <v>81</v>
      </c>
      <c r="E537" s="13" t="s">
        <v>101</v>
      </c>
      <c r="H537" s="12" t="s">
        <v>724</v>
      </c>
      <c r="I537" s="42"/>
    </row>
    <row r="538" spans="1:12" ht="15">
      <c r="A538" s="35" t="s">
        <v>861</v>
      </c>
      <c r="B538" s="39"/>
      <c r="C538" s="39">
        <v>10800</v>
      </c>
      <c r="D538" s="36" t="s">
        <v>319</v>
      </c>
      <c r="E538" s="36" t="s">
        <v>659</v>
      </c>
      <c r="H538" s="36" t="s">
        <v>620</v>
      </c>
      <c r="I538" s="37" t="s">
        <v>862</v>
      </c>
    </row>
    <row r="539" spans="1:12" ht="15">
      <c r="A539" s="35" t="s">
        <v>861</v>
      </c>
      <c r="B539" s="39"/>
      <c r="C539" s="39">
        <v>8000</v>
      </c>
      <c r="D539" s="36" t="s">
        <v>40</v>
      </c>
      <c r="E539" s="36" t="s">
        <v>659</v>
      </c>
      <c r="H539" s="12" t="s">
        <v>724</v>
      </c>
      <c r="I539" s="37" t="s">
        <v>863</v>
      </c>
    </row>
    <row r="540" spans="1:12" ht="15">
      <c r="A540" s="35" t="s">
        <v>861</v>
      </c>
      <c r="B540" s="39"/>
      <c r="C540" s="46">
        <v>43450.13</v>
      </c>
      <c r="D540" s="36" t="s">
        <v>531</v>
      </c>
      <c r="E540" s="13" t="s">
        <v>101</v>
      </c>
      <c r="H540" s="36" t="s">
        <v>864</v>
      </c>
      <c r="I540" s="37" t="s">
        <v>865</v>
      </c>
    </row>
    <row r="541" spans="1:12" ht="15">
      <c r="A541" s="35" t="s">
        <v>866</v>
      </c>
      <c r="B541" s="39"/>
      <c r="C541" s="39">
        <v>29295</v>
      </c>
      <c r="D541" s="36" t="s">
        <v>837</v>
      </c>
      <c r="E541" s="13" t="s">
        <v>329</v>
      </c>
      <c r="H541" s="42" t="s">
        <v>867</v>
      </c>
      <c r="I541" s="37" t="s">
        <v>868</v>
      </c>
    </row>
    <row r="542" spans="1:12" ht="15">
      <c r="A542" s="35" t="s">
        <v>866</v>
      </c>
      <c r="B542" s="39"/>
      <c r="C542" s="39">
        <v>750</v>
      </c>
      <c r="D542" s="36" t="s">
        <v>869</v>
      </c>
      <c r="E542" s="13" t="s">
        <v>384</v>
      </c>
      <c r="H542" s="12" t="s">
        <v>724</v>
      </c>
      <c r="I542" s="37" t="s">
        <v>870</v>
      </c>
    </row>
    <row r="543" spans="1:12" ht="15">
      <c r="A543" s="35" t="s">
        <v>871</v>
      </c>
      <c r="B543" s="39">
        <v>16284</v>
      </c>
      <c r="C543" s="39"/>
      <c r="D543" s="43" t="s">
        <v>826</v>
      </c>
      <c r="E543" s="36" t="s">
        <v>67</v>
      </c>
      <c r="H543" s="12" t="s">
        <v>724</v>
      </c>
      <c r="I543" s="37"/>
    </row>
    <row r="544" spans="1:12" ht="15">
      <c r="A544" s="35" t="s">
        <v>866</v>
      </c>
      <c r="B544" s="39">
        <v>500</v>
      </c>
      <c r="C544" s="39"/>
      <c r="D544" s="43" t="s">
        <v>66</v>
      </c>
      <c r="E544" s="36" t="s">
        <v>67</v>
      </c>
      <c r="H544" s="12" t="s">
        <v>724</v>
      </c>
      <c r="I544" s="37"/>
    </row>
    <row r="545" spans="1:9" ht="15">
      <c r="A545" s="35" t="s">
        <v>872</v>
      </c>
      <c r="B545" s="39">
        <v>1000</v>
      </c>
      <c r="C545" s="39"/>
      <c r="D545" s="36" t="s">
        <v>81</v>
      </c>
      <c r="E545" s="36" t="s">
        <v>67</v>
      </c>
      <c r="H545" s="12" t="s">
        <v>724</v>
      </c>
      <c r="I545" s="37"/>
    </row>
    <row r="546" spans="1:9" ht="15">
      <c r="A546" s="35" t="s">
        <v>872</v>
      </c>
      <c r="B546" s="39">
        <v>50</v>
      </c>
      <c r="C546" s="39"/>
      <c r="D546" s="43" t="s">
        <v>209</v>
      </c>
      <c r="E546" s="36" t="s">
        <v>67</v>
      </c>
      <c r="H546" s="12" t="s">
        <v>724</v>
      </c>
      <c r="I546" s="37"/>
    </row>
    <row r="547" spans="1:9" ht="15">
      <c r="A547" s="35" t="s">
        <v>873</v>
      </c>
      <c r="B547" s="39">
        <v>45000</v>
      </c>
      <c r="C547" s="39"/>
      <c r="D547" s="36" t="s">
        <v>284</v>
      </c>
      <c r="E547" s="36" t="s">
        <v>67</v>
      </c>
      <c r="H547" s="12" t="s">
        <v>724</v>
      </c>
      <c r="I547" s="37"/>
    </row>
    <row r="548" spans="1:9" ht="15">
      <c r="A548" s="35" t="s">
        <v>873</v>
      </c>
      <c r="B548" s="39">
        <v>472</v>
      </c>
      <c r="C548" s="39"/>
      <c r="D548" s="43" t="s">
        <v>544</v>
      </c>
      <c r="E548" s="36" t="s">
        <v>67</v>
      </c>
      <c r="H548" s="12" t="s">
        <v>724</v>
      </c>
      <c r="I548" s="37"/>
    </row>
    <row r="549" spans="1:9" ht="15">
      <c r="A549" s="35" t="s">
        <v>874</v>
      </c>
      <c r="B549" s="39">
        <v>600</v>
      </c>
      <c r="C549" s="39"/>
      <c r="D549" s="36" t="s">
        <v>81</v>
      </c>
      <c r="E549" s="36" t="s">
        <v>875</v>
      </c>
      <c r="H549" s="12" t="s">
        <v>724</v>
      </c>
      <c r="I549" s="42"/>
    </row>
    <row r="550" spans="1:9" ht="15">
      <c r="A550" s="35" t="s">
        <v>874</v>
      </c>
      <c r="B550" s="39">
        <v>2145</v>
      </c>
      <c r="C550" s="39"/>
      <c r="D550" s="36" t="s">
        <v>81</v>
      </c>
      <c r="E550" s="36" t="s">
        <v>668</v>
      </c>
      <c r="H550" s="12" t="s">
        <v>724</v>
      </c>
      <c r="I550" s="42"/>
    </row>
    <row r="551" spans="1:9" ht="15">
      <c r="A551" s="35" t="s">
        <v>876</v>
      </c>
      <c r="B551" s="47"/>
      <c r="C551" s="39">
        <v>1</v>
      </c>
      <c r="D551" s="36" t="s">
        <v>877</v>
      </c>
      <c r="E551" s="36"/>
      <c r="H551" s="12" t="s">
        <v>724</v>
      </c>
      <c r="I551" s="42"/>
    </row>
    <row r="552" spans="1:9" ht="15">
      <c r="A552" s="35" t="s">
        <v>876</v>
      </c>
      <c r="B552" s="39"/>
      <c r="C552" s="39">
        <v>10000</v>
      </c>
      <c r="D552" s="36" t="s">
        <v>878</v>
      </c>
      <c r="E552" s="36" t="s">
        <v>659</v>
      </c>
      <c r="H552" s="12" t="s">
        <v>724</v>
      </c>
      <c r="I552" s="42"/>
    </row>
    <row r="553" spans="1:9" ht="15">
      <c r="A553" s="35" t="s">
        <v>879</v>
      </c>
      <c r="B553" s="39">
        <v>351</v>
      </c>
      <c r="C553" s="39"/>
      <c r="D553" s="36" t="s">
        <v>81</v>
      </c>
      <c r="E553" s="36" t="s">
        <v>668</v>
      </c>
      <c r="H553" s="12" t="s">
        <v>724</v>
      </c>
      <c r="I553" s="42"/>
    </row>
    <row r="554" spans="1:9" ht="15">
      <c r="A554" s="35" t="s">
        <v>880</v>
      </c>
      <c r="B554" s="39">
        <v>18500</v>
      </c>
      <c r="C554" s="39"/>
      <c r="D554" s="36" t="s">
        <v>81</v>
      </c>
      <c r="E554" s="36" t="s">
        <v>631</v>
      </c>
      <c r="H554" s="12" t="s">
        <v>724</v>
      </c>
      <c r="I554" s="42"/>
    </row>
    <row r="555" spans="1:9" ht="15">
      <c r="A555" s="35" t="s">
        <v>880</v>
      </c>
      <c r="B555" s="39">
        <v>13209</v>
      </c>
      <c r="C555" s="39"/>
      <c r="D555" s="36" t="s">
        <v>81</v>
      </c>
      <c r="E555" s="36" t="s">
        <v>631</v>
      </c>
      <c r="H555" s="12" t="s">
        <v>724</v>
      </c>
      <c r="I555" s="42"/>
    </row>
    <row r="556" spans="1:9" ht="15">
      <c r="A556" s="35" t="s">
        <v>880</v>
      </c>
      <c r="B556" s="39">
        <v>10000</v>
      </c>
      <c r="C556" s="39"/>
      <c r="D556" s="36" t="s">
        <v>81</v>
      </c>
      <c r="E556" s="36" t="s">
        <v>631</v>
      </c>
      <c r="H556" s="12" t="s">
        <v>724</v>
      </c>
      <c r="I556" s="42"/>
    </row>
    <row r="557" spans="1:9" ht="15">
      <c r="A557" s="35" t="s">
        <v>880</v>
      </c>
      <c r="B557" s="39">
        <v>5000</v>
      </c>
      <c r="C557" s="39"/>
      <c r="D557" s="36" t="s">
        <v>81</v>
      </c>
      <c r="E557" s="36" t="s">
        <v>881</v>
      </c>
      <c r="H557" s="42" t="s">
        <v>490</v>
      </c>
      <c r="I557" s="42"/>
    </row>
    <row r="558" spans="1:9" ht="15">
      <c r="A558" s="35" t="s">
        <v>880</v>
      </c>
      <c r="B558" s="39">
        <v>5000</v>
      </c>
      <c r="C558" s="39"/>
      <c r="D558" s="36" t="s">
        <v>81</v>
      </c>
      <c r="E558" s="36" t="s">
        <v>631</v>
      </c>
      <c r="H558" s="42" t="s">
        <v>724</v>
      </c>
      <c r="I558" s="42"/>
    </row>
    <row r="559" spans="1:9" ht="15">
      <c r="A559" s="35" t="s">
        <v>882</v>
      </c>
      <c r="B559" s="39"/>
      <c r="C559" s="39">
        <v>250</v>
      </c>
      <c r="D559" s="36" t="s">
        <v>40</v>
      </c>
      <c r="E559" s="36" t="s">
        <v>25</v>
      </c>
      <c r="H559" s="42" t="s">
        <v>724</v>
      </c>
      <c r="I559" s="37" t="s">
        <v>883</v>
      </c>
    </row>
    <row r="560" spans="1:9" ht="15">
      <c r="A560" s="35" t="s">
        <v>880</v>
      </c>
      <c r="B560" s="39">
        <v>899</v>
      </c>
      <c r="C560" s="39"/>
      <c r="D560" s="43" t="s">
        <v>427</v>
      </c>
      <c r="E560" s="36" t="s">
        <v>67</v>
      </c>
      <c r="H560" s="42" t="s">
        <v>724</v>
      </c>
      <c r="I560" s="37"/>
    </row>
    <row r="561" spans="1:9" ht="15">
      <c r="A561" s="35" t="s">
        <v>882</v>
      </c>
      <c r="B561" s="39">
        <v>690</v>
      </c>
      <c r="C561" s="39"/>
      <c r="D561" s="36" t="s">
        <v>81</v>
      </c>
      <c r="E561" s="36" t="s">
        <v>25</v>
      </c>
      <c r="H561" s="42" t="s">
        <v>724</v>
      </c>
      <c r="I561" s="42"/>
    </row>
    <row r="562" spans="1:9" ht="15">
      <c r="A562" s="35" t="s">
        <v>884</v>
      </c>
      <c r="B562" s="39"/>
      <c r="C562" s="39">
        <v>10800</v>
      </c>
      <c r="D562" s="36" t="s">
        <v>845</v>
      </c>
      <c r="E562" s="36" t="s">
        <v>446</v>
      </c>
      <c r="H562" s="42" t="s">
        <v>867</v>
      </c>
      <c r="I562" s="37" t="s">
        <v>885</v>
      </c>
    </row>
    <row r="563" spans="1:9" ht="15">
      <c r="A563" s="35" t="s">
        <v>886</v>
      </c>
      <c r="B563" s="39"/>
      <c r="C563" s="39">
        <v>5000</v>
      </c>
      <c r="D563" s="43" t="s">
        <v>887</v>
      </c>
      <c r="E563" s="36" t="s">
        <v>888</v>
      </c>
      <c r="H563" s="42" t="s">
        <v>724</v>
      </c>
      <c r="I563" s="37"/>
    </row>
    <row r="564" spans="1:9" ht="15">
      <c r="A564" s="35" t="s">
        <v>886</v>
      </c>
      <c r="B564" s="39"/>
      <c r="C564" s="44">
        <v>5667.72</v>
      </c>
      <c r="D564" s="36" t="s">
        <v>300</v>
      </c>
      <c r="E564" s="36" t="s">
        <v>446</v>
      </c>
      <c r="H564" s="36" t="s">
        <v>864</v>
      </c>
      <c r="I564" s="42" t="s">
        <v>889</v>
      </c>
    </row>
    <row r="565" spans="1:9" ht="15">
      <c r="A565" s="35" t="s">
        <v>890</v>
      </c>
      <c r="C565" s="44">
        <v>1000</v>
      </c>
      <c r="D565" s="36" t="s">
        <v>40</v>
      </c>
      <c r="E565" s="36" t="s">
        <v>25</v>
      </c>
      <c r="H565" s="42" t="s">
        <v>724</v>
      </c>
      <c r="I565" s="37" t="s">
        <v>891</v>
      </c>
    </row>
    <row r="566" spans="1:9" ht="15">
      <c r="A566" s="35" t="s">
        <v>892</v>
      </c>
      <c r="B566" s="39"/>
      <c r="C566" s="39">
        <v>250</v>
      </c>
      <c r="D566" s="36" t="s">
        <v>40</v>
      </c>
      <c r="E566" s="36" t="s">
        <v>25</v>
      </c>
      <c r="H566" s="42" t="s">
        <v>724</v>
      </c>
      <c r="I566" s="37" t="s">
        <v>893</v>
      </c>
    </row>
    <row r="567" spans="1:9" ht="15">
      <c r="A567" s="35" t="s">
        <v>894</v>
      </c>
      <c r="B567" s="39"/>
      <c r="C567" s="39">
        <v>1000</v>
      </c>
      <c r="D567" s="36" t="s">
        <v>40</v>
      </c>
      <c r="E567" s="36" t="s">
        <v>25</v>
      </c>
      <c r="H567" s="42" t="s">
        <v>724</v>
      </c>
      <c r="I567" s="37" t="s">
        <v>895</v>
      </c>
    </row>
    <row r="568" spans="1:9" ht="15">
      <c r="A568" s="35" t="s">
        <v>894</v>
      </c>
      <c r="B568" s="39"/>
      <c r="C568" s="39">
        <v>3369.46</v>
      </c>
      <c r="D568" s="36" t="s">
        <v>887</v>
      </c>
      <c r="E568" s="36" t="s">
        <v>25</v>
      </c>
      <c r="H568" s="36" t="s">
        <v>864</v>
      </c>
      <c r="I568" s="37" t="s">
        <v>896</v>
      </c>
    </row>
    <row r="569" spans="1:9" ht="15">
      <c r="A569" s="35" t="s">
        <v>897</v>
      </c>
      <c r="B569" s="39"/>
      <c r="C569" s="39">
        <v>2000</v>
      </c>
      <c r="D569" s="43" t="s">
        <v>887</v>
      </c>
      <c r="E569" s="36"/>
      <c r="H569" s="36" t="s">
        <v>724</v>
      </c>
      <c r="I569" s="37"/>
    </row>
    <row r="570" spans="1:9" ht="15">
      <c r="A570" s="35" t="s">
        <v>898</v>
      </c>
      <c r="B570" s="39"/>
      <c r="C570" s="39">
        <v>3600</v>
      </c>
      <c r="D570" s="36" t="s">
        <v>319</v>
      </c>
      <c r="E570" s="36" t="s">
        <v>899</v>
      </c>
      <c r="H570" s="42" t="s">
        <v>867</v>
      </c>
      <c r="I570" s="37" t="s">
        <v>900</v>
      </c>
    </row>
    <row r="571" spans="1:9" ht="24">
      <c r="A571" s="35" t="s">
        <v>901</v>
      </c>
      <c r="B571" s="39"/>
      <c r="C571" s="48">
        <v>7275.74</v>
      </c>
      <c r="D571" s="36" t="s">
        <v>300</v>
      </c>
      <c r="E571" s="36" t="s">
        <v>101</v>
      </c>
      <c r="G571" s="49"/>
      <c r="H571" s="36" t="s">
        <v>864</v>
      </c>
      <c r="I571" s="42" t="s">
        <v>902</v>
      </c>
    </row>
    <row r="572" spans="1:9" ht="15">
      <c r="A572" s="35" t="s">
        <v>901</v>
      </c>
      <c r="B572" s="39"/>
      <c r="C572" s="48">
        <v>1395</v>
      </c>
      <c r="D572" s="36" t="s">
        <v>837</v>
      </c>
      <c r="E572" s="36" t="s">
        <v>659</v>
      </c>
      <c r="G572" s="50"/>
      <c r="H572" s="42" t="s">
        <v>867</v>
      </c>
      <c r="I572" s="37" t="s">
        <v>903</v>
      </c>
    </row>
    <row r="573" spans="1:9" ht="15">
      <c r="A573" s="35" t="s">
        <v>898</v>
      </c>
      <c r="B573" s="39"/>
      <c r="C573" s="46">
        <v>3770.16</v>
      </c>
      <c r="D573" s="36" t="s">
        <v>887</v>
      </c>
      <c r="E573" s="36" t="s">
        <v>384</v>
      </c>
      <c r="G573" s="50"/>
      <c r="H573" s="36" t="s">
        <v>864</v>
      </c>
      <c r="I573" s="37" t="s">
        <v>904</v>
      </c>
    </row>
    <row r="574" spans="1:9" ht="15">
      <c r="A574" s="35" t="s">
        <v>905</v>
      </c>
      <c r="B574" s="39"/>
      <c r="C574" s="39">
        <v>250</v>
      </c>
      <c r="D574" s="36" t="s">
        <v>40</v>
      </c>
      <c r="E574" s="36" t="s">
        <v>25</v>
      </c>
      <c r="G574" s="50"/>
      <c r="H574" s="42" t="s">
        <v>724</v>
      </c>
      <c r="I574" s="37" t="s">
        <v>906</v>
      </c>
    </row>
    <row r="575" spans="1:9" ht="15">
      <c r="A575" s="35" t="s">
        <v>907</v>
      </c>
      <c r="B575" s="39"/>
      <c r="C575" s="39">
        <v>10800</v>
      </c>
      <c r="D575" s="36" t="s">
        <v>319</v>
      </c>
      <c r="E575" s="36" t="s">
        <v>29</v>
      </c>
      <c r="G575" s="50"/>
      <c r="H575" s="42" t="s">
        <v>620</v>
      </c>
      <c r="I575" s="37"/>
    </row>
    <row r="576" spans="1:9" ht="15">
      <c r="A576" s="35" t="s">
        <v>908</v>
      </c>
      <c r="B576" s="39"/>
      <c r="C576" s="51">
        <v>3737.94</v>
      </c>
      <c r="D576" s="36" t="s">
        <v>887</v>
      </c>
      <c r="E576" s="36" t="s">
        <v>659</v>
      </c>
      <c r="H576" s="36" t="s">
        <v>864</v>
      </c>
      <c r="I576" s="37" t="s">
        <v>909</v>
      </c>
    </row>
    <row r="577" spans="1:9" ht="15">
      <c r="A577" s="35" t="s">
        <v>910</v>
      </c>
      <c r="B577" s="39"/>
      <c r="C577" s="51">
        <v>7518.36</v>
      </c>
      <c r="D577" s="36" t="s">
        <v>911</v>
      </c>
      <c r="E577" s="40" t="s">
        <v>912</v>
      </c>
      <c r="H577" s="36" t="s">
        <v>864</v>
      </c>
      <c r="I577" s="37" t="s">
        <v>913</v>
      </c>
    </row>
    <row r="578" spans="1:9" ht="15">
      <c r="A578" s="35" t="s">
        <v>914</v>
      </c>
      <c r="B578" s="39">
        <v>252.1</v>
      </c>
      <c r="C578" s="51"/>
      <c r="D578" s="36" t="s">
        <v>81</v>
      </c>
      <c r="E578" s="40" t="s">
        <v>82</v>
      </c>
      <c r="H578" s="36" t="s">
        <v>724</v>
      </c>
      <c r="I578" s="37"/>
    </row>
    <row r="579" spans="1:9" ht="15">
      <c r="A579" s="35" t="s">
        <v>915</v>
      </c>
      <c r="B579" s="39">
        <v>12000</v>
      </c>
      <c r="C579" s="51"/>
      <c r="D579" s="36" t="s">
        <v>284</v>
      </c>
      <c r="E579" s="40" t="s">
        <v>916</v>
      </c>
      <c r="H579" s="36" t="s">
        <v>724</v>
      </c>
      <c r="I579" s="37"/>
    </row>
    <row r="580" spans="1:9" ht="15">
      <c r="A580" s="35" t="s">
        <v>890</v>
      </c>
      <c r="B580" s="39">
        <v>60000</v>
      </c>
      <c r="C580" s="51"/>
      <c r="D580" s="36" t="s">
        <v>284</v>
      </c>
      <c r="E580" s="40" t="s">
        <v>916</v>
      </c>
      <c r="H580" s="36" t="s">
        <v>724</v>
      </c>
      <c r="I580" s="37"/>
    </row>
    <row r="581" spans="1:9" ht="15">
      <c r="A581" s="35" t="s">
        <v>894</v>
      </c>
      <c r="B581" s="39">
        <v>22500</v>
      </c>
      <c r="C581" s="51"/>
      <c r="D581" s="36" t="s">
        <v>284</v>
      </c>
      <c r="E581" s="40" t="s">
        <v>916</v>
      </c>
      <c r="H581" s="36" t="s">
        <v>724</v>
      </c>
      <c r="I581" s="37"/>
    </row>
    <row r="582" spans="1:9" ht="15">
      <c r="A582" s="35" t="s">
        <v>897</v>
      </c>
      <c r="B582" s="39">
        <v>3000</v>
      </c>
      <c r="C582" s="51"/>
      <c r="D582" s="36" t="s">
        <v>826</v>
      </c>
      <c r="E582" s="40" t="s">
        <v>67</v>
      </c>
      <c r="H582" s="36" t="s">
        <v>620</v>
      </c>
      <c r="I582" s="37"/>
    </row>
    <row r="583" spans="1:9" ht="15">
      <c r="A583" s="35" t="s">
        <v>897</v>
      </c>
      <c r="B583" s="39">
        <v>12000</v>
      </c>
      <c r="C583" s="51"/>
      <c r="D583" s="36" t="s">
        <v>284</v>
      </c>
      <c r="E583" s="40" t="s">
        <v>916</v>
      </c>
      <c r="H583" s="36" t="s">
        <v>724</v>
      </c>
      <c r="I583" s="37"/>
    </row>
    <row r="584" spans="1:9" ht="15">
      <c r="A584" s="35" t="s">
        <v>917</v>
      </c>
      <c r="B584" s="39">
        <v>500</v>
      </c>
      <c r="C584" s="51"/>
      <c r="D584" s="36" t="s">
        <v>826</v>
      </c>
      <c r="E584" s="40" t="s">
        <v>67</v>
      </c>
      <c r="H584" s="36" t="s">
        <v>620</v>
      </c>
      <c r="I584" s="37"/>
    </row>
    <row r="585" spans="1:9" ht="15">
      <c r="A585" s="35" t="s">
        <v>907</v>
      </c>
      <c r="B585" s="39">
        <v>620</v>
      </c>
      <c r="C585" s="51"/>
      <c r="D585" s="43" t="s">
        <v>72</v>
      </c>
      <c r="E585" s="40" t="s">
        <v>67</v>
      </c>
      <c r="H585" s="36" t="s">
        <v>724</v>
      </c>
      <c r="I585" s="37"/>
    </row>
    <row r="586" spans="1:9" ht="15">
      <c r="A586" s="35" t="s">
        <v>907</v>
      </c>
      <c r="B586" s="39">
        <v>175</v>
      </c>
      <c r="C586" s="51"/>
      <c r="D586" s="43" t="s">
        <v>826</v>
      </c>
      <c r="E586" s="40" t="s">
        <v>67</v>
      </c>
      <c r="H586" s="36" t="s">
        <v>724</v>
      </c>
      <c r="I586" s="37"/>
    </row>
    <row r="587" spans="1:9" ht="15">
      <c r="A587" s="35" t="s">
        <v>918</v>
      </c>
      <c r="B587" s="39">
        <v>1470</v>
      </c>
      <c r="C587" s="51"/>
      <c r="D587" s="43" t="s">
        <v>72</v>
      </c>
      <c r="E587" s="40" t="s">
        <v>67</v>
      </c>
      <c r="H587" s="36" t="s">
        <v>724</v>
      </c>
      <c r="I587" s="37"/>
    </row>
    <row r="588" spans="1:9" ht="15">
      <c r="A588" s="35" t="s">
        <v>918</v>
      </c>
      <c r="B588" s="39">
        <v>3600</v>
      </c>
      <c r="C588" s="51"/>
      <c r="D588" s="43" t="s">
        <v>209</v>
      </c>
      <c r="E588" s="40" t="s">
        <v>67</v>
      </c>
      <c r="H588" s="36" t="s">
        <v>724</v>
      </c>
      <c r="I588" s="37"/>
    </row>
    <row r="589" spans="1:9" ht="15">
      <c r="A589" s="35" t="s">
        <v>910</v>
      </c>
      <c r="B589" s="141"/>
      <c r="C589" s="39"/>
      <c r="D589" s="36" t="s">
        <v>13</v>
      </c>
      <c r="E589" s="36" t="s">
        <v>919</v>
      </c>
      <c r="H589" s="42"/>
      <c r="I589" s="42"/>
    </row>
    <row r="590" spans="1:9" ht="15">
      <c r="A590" s="35" t="s">
        <v>920</v>
      </c>
      <c r="B590" s="39">
        <v>18500</v>
      </c>
      <c r="C590" s="39"/>
      <c r="D590" s="36" t="s">
        <v>81</v>
      </c>
      <c r="E590" s="36" t="s">
        <v>631</v>
      </c>
      <c r="H590" s="42" t="s">
        <v>724</v>
      </c>
      <c r="I590" s="42"/>
    </row>
    <row r="591" spans="1:9" ht="15">
      <c r="A591" s="35" t="s">
        <v>921</v>
      </c>
      <c r="B591" s="39"/>
      <c r="C591" s="39">
        <v>250</v>
      </c>
      <c r="D591" s="36" t="s">
        <v>40</v>
      </c>
      <c r="E591" s="36" t="s">
        <v>25</v>
      </c>
      <c r="H591" s="42" t="s">
        <v>724</v>
      </c>
      <c r="I591" s="37" t="s">
        <v>922</v>
      </c>
    </row>
    <row r="592" spans="1:9" ht="15">
      <c r="A592" s="35" t="s">
        <v>923</v>
      </c>
      <c r="B592" s="39"/>
      <c r="C592" s="39">
        <v>16000</v>
      </c>
      <c r="D592" s="36" t="s">
        <v>345</v>
      </c>
      <c r="E592" s="36" t="s">
        <v>29</v>
      </c>
      <c r="H592" s="42" t="s">
        <v>724</v>
      </c>
      <c r="I592" s="37" t="s">
        <v>924</v>
      </c>
    </row>
    <row r="593" spans="1:9" ht="15">
      <c r="A593" s="35" t="s">
        <v>920</v>
      </c>
      <c r="B593" s="39">
        <v>22000</v>
      </c>
      <c r="C593" s="39"/>
      <c r="D593" s="36" t="s">
        <v>284</v>
      </c>
      <c r="E593" s="36" t="s">
        <v>916</v>
      </c>
      <c r="H593" s="42" t="s">
        <v>724</v>
      </c>
      <c r="I593" s="37"/>
    </row>
    <row r="594" spans="1:9" ht="15">
      <c r="A594" s="35" t="s">
        <v>925</v>
      </c>
      <c r="B594" s="39">
        <v>149</v>
      </c>
      <c r="C594" s="39"/>
      <c r="D594" s="43" t="s">
        <v>66</v>
      </c>
      <c r="E594" s="36" t="s">
        <v>67</v>
      </c>
      <c r="H594" s="42" t="s">
        <v>724</v>
      </c>
      <c r="I594" s="37"/>
    </row>
    <row r="595" spans="1:9" ht="15">
      <c r="A595" s="35" t="s">
        <v>921</v>
      </c>
      <c r="B595" s="39">
        <v>1500</v>
      </c>
      <c r="C595" s="39"/>
      <c r="D595" s="36" t="s">
        <v>427</v>
      </c>
      <c r="E595" s="36" t="s">
        <v>916</v>
      </c>
      <c r="H595" s="42" t="s">
        <v>724</v>
      </c>
      <c r="I595" s="37"/>
    </row>
    <row r="596" spans="1:9" ht="15">
      <c r="A596" s="35" t="s">
        <v>923</v>
      </c>
      <c r="B596" s="39">
        <v>1120</v>
      </c>
      <c r="C596" s="39"/>
      <c r="D596" s="43" t="s">
        <v>427</v>
      </c>
      <c r="E596" s="36" t="s">
        <v>67</v>
      </c>
      <c r="H596" s="42" t="s">
        <v>724</v>
      </c>
      <c r="I596" s="37"/>
    </row>
    <row r="597" spans="1:9" ht="15">
      <c r="A597" s="35" t="s">
        <v>926</v>
      </c>
      <c r="B597" s="39"/>
      <c r="C597" s="39">
        <v>6383.55</v>
      </c>
      <c r="D597" s="36" t="s">
        <v>76</v>
      </c>
      <c r="E597" s="36"/>
      <c r="H597" s="42" t="s">
        <v>726</v>
      </c>
      <c r="I597" s="37"/>
    </row>
    <row r="598" spans="1:9" ht="15">
      <c r="A598" s="35" t="s">
        <v>926</v>
      </c>
      <c r="B598" s="39">
        <v>12000</v>
      </c>
      <c r="C598" s="39"/>
      <c r="D598" s="36" t="s">
        <v>427</v>
      </c>
      <c r="E598" s="36" t="s">
        <v>916</v>
      </c>
      <c r="H598" s="42" t="s">
        <v>724</v>
      </c>
      <c r="I598" s="37"/>
    </row>
    <row r="599" spans="1:9" ht="15">
      <c r="A599" s="35" t="s">
        <v>927</v>
      </c>
      <c r="B599" s="39"/>
      <c r="C599" s="39">
        <v>7568.33</v>
      </c>
      <c r="D599" s="36" t="s">
        <v>300</v>
      </c>
      <c r="E599" s="36"/>
      <c r="H599" s="42" t="s">
        <v>928</v>
      </c>
      <c r="I599" s="37"/>
    </row>
    <row r="600" spans="1:9" ht="15">
      <c r="A600" s="35" t="s">
        <v>929</v>
      </c>
      <c r="B600" s="39"/>
      <c r="C600" s="39">
        <v>1800</v>
      </c>
      <c r="D600" s="36" t="s">
        <v>845</v>
      </c>
      <c r="E600" s="36" t="s">
        <v>930</v>
      </c>
      <c r="H600" s="42" t="s">
        <v>620</v>
      </c>
      <c r="I600" s="37"/>
    </row>
    <row r="601" spans="1:9" ht="15">
      <c r="A601" s="35" t="s">
        <v>931</v>
      </c>
      <c r="B601" s="39">
        <v>13200</v>
      </c>
      <c r="C601" s="39"/>
      <c r="D601" s="43" t="s">
        <v>32</v>
      </c>
      <c r="E601" s="36" t="s">
        <v>932</v>
      </c>
      <c r="H601" s="42" t="s">
        <v>724</v>
      </c>
      <c r="I601" s="42"/>
    </row>
    <row r="602" spans="1:9" ht="15">
      <c r="A602" s="35" t="s">
        <v>933</v>
      </c>
      <c r="B602" s="39">
        <v>5000</v>
      </c>
      <c r="C602" s="39"/>
      <c r="D602" s="36" t="s">
        <v>81</v>
      </c>
      <c r="E602" t="s">
        <v>934</v>
      </c>
      <c r="H602" s="42" t="s">
        <v>724</v>
      </c>
      <c r="I602" s="42"/>
    </row>
    <row r="603" spans="1:9" ht="15">
      <c r="A603" s="35" t="s">
        <v>933</v>
      </c>
      <c r="B603" s="39">
        <v>1005</v>
      </c>
      <c r="C603" s="39"/>
      <c r="D603" s="36" t="s">
        <v>81</v>
      </c>
      <c r="E603" s="63"/>
      <c r="H603" s="42" t="s">
        <v>724</v>
      </c>
      <c r="I603" s="42"/>
    </row>
    <row r="604" spans="1:9" ht="15">
      <c r="A604" s="35" t="s">
        <v>933</v>
      </c>
      <c r="B604" s="39"/>
      <c r="C604" s="39">
        <v>1.01</v>
      </c>
      <c r="D604" s="36" t="s">
        <v>149</v>
      </c>
      <c r="E604" s="63"/>
      <c r="H604" s="42" t="s">
        <v>724</v>
      </c>
      <c r="I604" s="42"/>
    </row>
    <row r="605" spans="1:9" ht="19.5" customHeight="1">
      <c r="A605" s="35" t="s">
        <v>933</v>
      </c>
      <c r="B605" s="39"/>
      <c r="C605" s="39">
        <v>22723.62</v>
      </c>
      <c r="D605" s="36" t="s">
        <v>76</v>
      </c>
      <c r="E605" t="s">
        <v>935</v>
      </c>
      <c r="F605" s="53"/>
      <c r="G605" s="54" t="s">
        <v>936</v>
      </c>
      <c r="H605" t="s">
        <v>726</v>
      </c>
      <c r="I605" s="55" t="s">
        <v>937</v>
      </c>
    </row>
    <row r="606" spans="1:9" ht="15">
      <c r="A606" s="35" t="s">
        <v>938</v>
      </c>
      <c r="B606" s="39">
        <v>3100</v>
      </c>
      <c r="C606" s="39"/>
      <c r="D606" s="36" t="s">
        <v>81</v>
      </c>
      <c r="E606" s="52"/>
      <c r="H606" s="42" t="s">
        <v>724</v>
      </c>
      <c r="I606" s="42"/>
    </row>
    <row r="607" spans="1:9" ht="15">
      <c r="A607" s="35" t="s">
        <v>938</v>
      </c>
      <c r="B607" s="39"/>
      <c r="C607" s="39">
        <v>10800</v>
      </c>
      <c r="D607" s="36" t="s">
        <v>319</v>
      </c>
      <c r="E607" t="s">
        <v>191</v>
      </c>
      <c r="G607" t="s">
        <v>722</v>
      </c>
      <c r="H607" s="42" t="s">
        <v>867</v>
      </c>
      <c r="I607" s="43" t="s">
        <v>939</v>
      </c>
    </row>
    <row r="608" spans="1:9" ht="15">
      <c r="A608" s="35" t="s">
        <v>940</v>
      </c>
      <c r="B608" s="39">
        <v>5000</v>
      </c>
      <c r="C608" s="39"/>
      <c r="D608" s="36" t="s">
        <v>81</v>
      </c>
      <c r="H608" s="42" t="s">
        <v>724</v>
      </c>
      <c r="I608" s="42"/>
    </row>
    <row r="609" spans="1:9" ht="15">
      <c r="A609" s="35" t="s">
        <v>940</v>
      </c>
      <c r="B609" s="39">
        <v>650</v>
      </c>
      <c r="C609" s="39"/>
      <c r="D609" s="36" t="s">
        <v>81</v>
      </c>
      <c r="H609" s="42" t="s">
        <v>724</v>
      </c>
      <c r="I609" s="42"/>
    </row>
    <row r="610" spans="1:9" ht="15.75" customHeight="1">
      <c r="A610" s="35" t="s">
        <v>941</v>
      </c>
      <c r="B610" s="39"/>
      <c r="C610" s="39">
        <v>10800</v>
      </c>
      <c r="D610" s="36" t="s">
        <v>319</v>
      </c>
      <c r="E610" t="s">
        <v>29</v>
      </c>
      <c r="H610" s="42" t="s">
        <v>867</v>
      </c>
      <c r="I610" s="43" t="s">
        <v>942</v>
      </c>
    </row>
    <row r="611" spans="1:9" ht="18.75" customHeight="1">
      <c r="A611" s="35" t="s">
        <v>941</v>
      </c>
      <c r="B611" s="39"/>
      <c r="C611" s="39">
        <v>10800</v>
      </c>
      <c r="D611" s="36" t="s">
        <v>319</v>
      </c>
      <c r="E611" t="s">
        <v>191</v>
      </c>
      <c r="H611" s="42" t="s">
        <v>867</v>
      </c>
      <c r="I611" s="43" t="s">
        <v>943</v>
      </c>
    </row>
    <row r="612" spans="1:9" ht="16.5" customHeight="1">
      <c r="A612" s="35" t="s">
        <v>941</v>
      </c>
      <c r="B612" s="39"/>
      <c r="C612" s="39">
        <v>10800</v>
      </c>
      <c r="D612" s="36" t="s">
        <v>319</v>
      </c>
      <c r="E612" t="s">
        <v>29</v>
      </c>
      <c r="H612" s="42" t="s">
        <v>867</v>
      </c>
      <c r="I612" s="43" t="s">
        <v>944</v>
      </c>
    </row>
    <row r="613" spans="1:9" ht="15">
      <c r="A613" s="35" t="s">
        <v>941</v>
      </c>
      <c r="B613" s="39">
        <v>15000</v>
      </c>
      <c r="C613" s="39"/>
      <c r="D613" s="36" t="s">
        <v>284</v>
      </c>
      <c r="E613" t="s">
        <v>916</v>
      </c>
      <c r="H613" s="42" t="s">
        <v>724</v>
      </c>
      <c r="I613" s="42"/>
    </row>
    <row r="614" spans="1:9" ht="15">
      <c r="A614" s="35" t="s">
        <v>945</v>
      </c>
      <c r="B614" s="39"/>
      <c r="C614" s="39">
        <v>10800</v>
      </c>
      <c r="D614" s="36" t="s">
        <v>319</v>
      </c>
      <c r="E614" t="s">
        <v>329</v>
      </c>
      <c r="H614" s="42" t="s">
        <v>867</v>
      </c>
      <c r="I614" s="43" t="s">
        <v>946</v>
      </c>
    </row>
    <row r="615" spans="1:9" ht="15">
      <c r="A615" s="35" t="s">
        <v>945</v>
      </c>
      <c r="B615" s="39"/>
      <c r="C615" s="39">
        <v>4846.97</v>
      </c>
      <c r="D615" s="36" t="s">
        <v>947</v>
      </c>
      <c r="E615" t="s">
        <v>329</v>
      </c>
      <c r="H615" s="42" t="s">
        <v>928</v>
      </c>
      <c r="I615" s="43" t="s">
        <v>948</v>
      </c>
    </row>
    <row r="616" spans="1:9" ht="15">
      <c r="A616" s="35" t="s">
        <v>945</v>
      </c>
      <c r="B616" s="39"/>
      <c r="C616" s="39">
        <v>10800</v>
      </c>
      <c r="D616" s="36" t="s">
        <v>319</v>
      </c>
      <c r="E616" t="s">
        <v>329</v>
      </c>
      <c r="H616" s="42" t="s">
        <v>867</v>
      </c>
      <c r="I616" s="43" t="s">
        <v>949</v>
      </c>
    </row>
    <row r="617" spans="1:9" ht="15">
      <c r="A617" s="35" t="s">
        <v>950</v>
      </c>
      <c r="B617" s="39">
        <v>1800</v>
      </c>
      <c r="C617" s="39"/>
      <c r="D617" s="36" t="s">
        <v>81</v>
      </c>
      <c r="H617" s="42" t="s">
        <v>724</v>
      </c>
      <c r="I617" s="42"/>
    </row>
    <row r="618" spans="1:9" ht="15">
      <c r="A618" s="35" t="s">
        <v>951</v>
      </c>
      <c r="B618" s="39"/>
      <c r="C618" s="39">
        <v>9431.1299999999992</v>
      </c>
      <c r="D618" s="36" t="s">
        <v>76</v>
      </c>
      <c r="H618" s="42" t="s">
        <v>726</v>
      </c>
      <c r="I618" s="42"/>
    </row>
    <row r="619" spans="1:9" ht="15">
      <c r="A619" s="35" t="s">
        <v>951</v>
      </c>
      <c r="B619" s="39">
        <v>12000</v>
      </c>
      <c r="C619" s="39"/>
      <c r="D619" s="36" t="s">
        <v>284</v>
      </c>
      <c r="E619" t="s">
        <v>67</v>
      </c>
      <c r="H619" s="42" t="s">
        <v>724</v>
      </c>
      <c r="I619" s="42"/>
    </row>
    <row r="620" spans="1:9" ht="15">
      <c r="A620" s="35" t="s">
        <v>952</v>
      </c>
      <c r="B620" s="39">
        <v>666</v>
      </c>
      <c r="C620" s="39"/>
      <c r="D620" s="36" t="s">
        <v>81</v>
      </c>
      <c r="E620" t="s">
        <v>953</v>
      </c>
      <c r="H620" s="42" t="s">
        <v>724</v>
      </c>
      <c r="I620" s="43"/>
    </row>
    <row r="621" spans="1:9" ht="15">
      <c r="A621" s="35" t="s">
        <v>954</v>
      </c>
      <c r="B621" s="39"/>
      <c r="C621" s="39">
        <v>500</v>
      </c>
      <c r="D621" s="36" t="s">
        <v>40</v>
      </c>
      <c r="E621" t="s">
        <v>384</v>
      </c>
      <c r="H621" s="42" t="s">
        <v>724</v>
      </c>
      <c r="I621" s="43" t="s">
        <v>955</v>
      </c>
    </row>
    <row r="622" spans="1:9" ht="15">
      <c r="A622" s="56" t="s">
        <v>956</v>
      </c>
      <c r="B622" s="39">
        <v>18100</v>
      </c>
      <c r="C622" s="39"/>
      <c r="D622" s="36" t="s">
        <v>81</v>
      </c>
      <c r="H622" s="42" t="s">
        <v>724</v>
      </c>
      <c r="I622" s="42"/>
    </row>
    <row r="623" spans="1:9" ht="15">
      <c r="A623" s="56" t="s">
        <v>957</v>
      </c>
      <c r="B623" s="39">
        <v>150</v>
      </c>
      <c r="C623" s="39"/>
      <c r="D623" s="36" t="s">
        <v>81</v>
      </c>
      <c r="H623" s="42" t="s">
        <v>724</v>
      </c>
      <c r="I623" s="42"/>
    </row>
    <row r="624" spans="1:9" ht="15">
      <c r="A624" s="56" t="s">
        <v>958</v>
      </c>
      <c r="B624" s="39">
        <v>40000</v>
      </c>
      <c r="C624" s="39"/>
      <c r="D624" s="36" t="s">
        <v>427</v>
      </c>
      <c r="E624" t="s">
        <v>67</v>
      </c>
      <c r="H624" s="42" t="s">
        <v>724</v>
      </c>
      <c r="I624" s="42"/>
    </row>
    <row r="625" spans="1:9" ht="15">
      <c r="A625" s="56" t="s">
        <v>958</v>
      </c>
      <c r="B625" s="39">
        <v>5000</v>
      </c>
      <c r="C625" s="39"/>
      <c r="D625" s="36" t="s">
        <v>544</v>
      </c>
      <c r="E625" t="s">
        <v>310</v>
      </c>
      <c r="H625" s="42" t="s">
        <v>724</v>
      </c>
      <c r="I625" s="42"/>
    </row>
    <row r="626" spans="1:9" ht="15">
      <c r="A626" s="56" t="s">
        <v>958</v>
      </c>
      <c r="B626" s="39">
        <v>60</v>
      </c>
      <c r="C626" s="39"/>
      <c r="D626" s="36" t="s">
        <v>81</v>
      </c>
      <c r="H626" s="42" t="s">
        <v>724</v>
      </c>
      <c r="I626" s="42"/>
    </row>
    <row r="627" spans="1:9" ht="13.5" customHeight="1">
      <c r="A627" s="56" t="s">
        <v>959</v>
      </c>
      <c r="B627" s="39"/>
      <c r="C627" s="39">
        <v>10179.790000000001</v>
      </c>
      <c r="D627" s="36" t="s">
        <v>76</v>
      </c>
      <c r="E627" t="s">
        <v>960</v>
      </c>
      <c r="G627" s="57" t="s">
        <v>961</v>
      </c>
      <c r="H627" s="42" t="s">
        <v>726</v>
      </c>
      <c r="I627" s="58" t="s">
        <v>962</v>
      </c>
    </row>
    <row r="628" spans="1:9" ht="15">
      <c r="A628" s="56" t="s">
        <v>963</v>
      </c>
      <c r="B628" s="39">
        <v>2600</v>
      </c>
      <c r="C628" s="39"/>
      <c r="D628" s="36" t="s">
        <v>81</v>
      </c>
      <c r="G628" s="59"/>
      <c r="H628" s="42" t="s">
        <v>724</v>
      </c>
      <c r="I628" s="42"/>
    </row>
    <row r="629" spans="1:9" ht="15">
      <c r="A629" s="56" t="s">
        <v>963</v>
      </c>
      <c r="B629" s="39">
        <v>355</v>
      </c>
      <c r="C629" s="39"/>
      <c r="D629" s="36" t="s">
        <v>81</v>
      </c>
      <c r="G629" s="60"/>
      <c r="H629" s="42" t="s">
        <v>724</v>
      </c>
      <c r="I629" s="42"/>
    </row>
    <row r="630" spans="1:9" ht="15">
      <c r="A630" s="56" t="s">
        <v>964</v>
      </c>
      <c r="B630" s="39">
        <v>12000</v>
      </c>
      <c r="C630" s="39"/>
      <c r="D630" s="36" t="s">
        <v>284</v>
      </c>
      <c r="E630" t="s">
        <v>67</v>
      </c>
      <c r="G630" s="53"/>
      <c r="H630" s="42" t="s">
        <v>724</v>
      </c>
      <c r="I630" s="42"/>
    </row>
    <row r="631" spans="1:9" ht="15">
      <c r="A631" s="56" t="s">
        <v>964</v>
      </c>
      <c r="B631" s="39"/>
      <c r="C631" s="39">
        <v>2000</v>
      </c>
      <c r="D631" s="36" t="s">
        <v>869</v>
      </c>
      <c r="E631" t="s">
        <v>384</v>
      </c>
      <c r="H631" s="42" t="s">
        <v>724</v>
      </c>
      <c r="I631" s="43" t="s">
        <v>965</v>
      </c>
    </row>
    <row r="632" spans="1:9" ht="15">
      <c r="A632" s="56" t="s">
        <v>966</v>
      </c>
      <c r="B632" s="39">
        <v>22500</v>
      </c>
      <c r="C632" s="39"/>
      <c r="D632" s="36" t="s">
        <v>284</v>
      </c>
      <c r="E632" t="s">
        <v>67</v>
      </c>
      <c r="G632" s="53"/>
      <c r="H632" s="42" t="s">
        <v>724</v>
      </c>
      <c r="I632" s="42"/>
    </row>
    <row r="633" spans="1:9" ht="15">
      <c r="A633" s="56" t="s">
        <v>967</v>
      </c>
      <c r="B633" s="39">
        <v>7980</v>
      </c>
      <c r="C633" s="39"/>
      <c r="D633" s="36" t="s">
        <v>81</v>
      </c>
      <c r="H633" s="42" t="s">
        <v>724</v>
      </c>
      <c r="I633" s="42"/>
    </row>
    <row r="634" spans="1:9" ht="15">
      <c r="A634" s="56" t="s">
        <v>967</v>
      </c>
      <c r="B634" s="39">
        <v>5500</v>
      </c>
      <c r="C634" s="39"/>
      <c r="D634" s="36" t="s">
        <v>81</v>
      </c>
      <c r="H634" s="42" t="s">
        <v>724</v>
      </c>
      <c r="I634" s="42"/>
    </row>
    <row r="635" spans="1:9" ht="15">
      <c r="A635" s="56" t="s">
        <v>968</v>
      </c>
      <c r="B635" s="39">
        <v>1699</v>
      </c>
      <c r="C635" s="39"/>
      <c r="D635" s="36" t="s">
        <v>81</v>
      </c>
      <c r="H635" s="42" t="s">
        <v>724</v>
      </c>
      <c r="I635" s="42"/>
    </row>
    <row r="636" spans="1:9" ht="15">
      <c r="A636" s="56" t="s">
        <v>969</v>
      </c>
      <c r="B636" s="39">
        <v>12000</v>
      </c>
      <c r="C636" s="39"/>
      <c r="D636" s="36" t="s">
        <v>284</v>
      </c>
      <c r="E636" t="s">
        <v>67</v>
      </c>
      <c r="H636" s="42" t="s">
        <v>724</v>
      </c>
      <c r="I636" s="42"/>
    </row>
    <row r="637" spans="1:9" ht="15">
      <c r="A637" s="56" t="s">
        <v>969</v>
      </c>
      <c r="B637" s="39"/>
      <c r="C637" s="39">
        <v>21600</v>
      </c>
      <c r="D637" s="36" t="s">
        <v>319</v>
      </c>
      <c r="E637" t="s">
        <v>329</v>
      </c>
      <c r="H637" s="42" t="s">
        <v>620</v>
      </c>
      <c r="I637" s="43" t="s">
        <v>970</v>
      </c>
    </row>
    <row r="638" spans="1:9" ht="15">
      <c r="A638" s="56" t="s">
        <v>971</v>
      </c>
      <c r="B638" s="39"/>
      <c r="C638" s="39">
        <v>29295</v>
      </c>
      <c r="D638" s="36" t="s">
        <v>837</v>
      </c>
      <c r="E638" t="s">
        <v>329</v>
      </c>
      <c r="H638" s="42" t="s">
        <v>620</v>
      </c>
      <c r="I638" s="43" t="s">
        <v>972</v>
      </c>
    </row>
    <row r="639" spans="1:9" ht="12" customHeight="1">
      <c r="A639" s="56" t="s">
        <v>971</v>
      </c>
      <c r="B639" s="39"/>
      <c r="C639" s="39">
        <v>9181.0499999999993</v>
      </c>
      <c r="D639" s="36" t="s">
        <v>76</v>
      </c>
      <c r="G639" s="57" t="s">
        <v>973</v>
      </c>
      <c r="H639" s="42" t="s">
        <v>726</v>
      </c>
      <c r="I639" s="43" t="s">
        <v>974</v>
      </c>
    </row>
    <row r="640" spans="1:9" ht="15">
      <c r="A640" s="56" t="s">
        <v>975</v>
      </c>
      <c r="B640" s="39">
        <v>55000</v>
      </c>
      <c r="C640" s="39"/>
      <c r="D640" s="36" t="s">
        <v>284</v>
      </c>
      <c r="E640" t="s">
        <v>67</v>
      </c>
      <c r="G640" s="53"/>
      <c r="H640" s="42" t="s">
        <v>724</v>
      </c>
      <c r="I640" s="42"/>
    </row>
    <row r="641" spans="1:9" ht="15">
      <c r="A641" s="56" t="s">
        <v>975</v>
      </c>
      <c r="B641" s="39">
        <v>2714</v>
      </c>
      <c r="C641" s="39"/>
      <c r="D641" s="36" t="s">
        <v>81</v>
      </c>
      <c r="H641" s="42" t="s">
        <v>724</v>
      </c>
      <c r="I641" s="42"/>
    </row>
    <row r="642" spans="1:9" ht="15">
      <c r="A642" s="56" t="s">
        <v>975</v>
      </c>
      <c r="B642" s="39">
        <v>5428</v>
      </c>
      <c r="C642" s="39"/>
      <c r="D642" s="36" t="s">
        <v>81</v>
      </c>
      <c r="H642" s="42" t="s">
        <v>724</v>
      </c>
      <c r="I642" s="42"/>
    </row>
    <row r="643" spans="1:9" ht="15">
      <c r="A643" s="56" t="s">
        <v>975</v>
      </c>
      <c r="B643" s="39">
        <v>12000</v>
      </c>
      <c r="C643" s="39"/>
      <c r="D643" s="36" t="s">
        <v>284</v>
      </c>
      <c r="E643" t="s">
        <v>67</v>
      </c>
      <c r="H643" s="42" t="s">
        <v>724</v>
      </c>
      <c r="I643" s="42"/>
    </row>
    <row r="644" spans="1:9" ht="15">
      <c r="A644" s="56" t="s">
        <v>976</v>
      </c>
      <c r="B644" s="39"/>
      <c r="C644" s="39">
        <v>21000</v>
      </c>
      <c r="D644" s="36" t="s">
        <v>345</v>
      </c>
      <c r="E644" t="s">
        <v>329</v>
      </c>
      <c r="H644" s="42" t="s">
        <v>724</v>
      </c>
      <c r="I644" s="43" t="s">
        <v>977</v>
      </c>
    </row>
    <row r="645" spans="1:9" ht="15">
      <c r="A645" s="56" t="s">
        <v>978</v>
      </c>
      <c r="B645" s="39">
        <v>240</v>
      </c>
      <c r="C645" s="39"/>
      <c r="D645" s="36" t="s">
        <v>81</v>
      </c>
      <c r="H645" s="42" t="s">
        <v>724</v>
      </c>
      <c r="I645" s="42"/>
    </row>
    <row r="646" spans="1:9" ht="15">
      <c r="A646" s="56" t="s">
        <v>979</v>
      </c>
      <c r="B646" s="39">
        <v>12000</v>
      </c>
      <c r="C646" s="39"/>
      <c r="D646" s="36" t="s">
        <v>284</v>
      </c>
      <c r="E646" t="s">
        <v>67</v>
      </c>
      <c r="H646" s="42" t="s">
        <v>724</v>
      </c>
      <c r="I646" s="42"/>
    </row>
    <row r="647" spans="1:9" ht="15">
      <c r="A647" s="56" t="s">
        <v>979</v>
      </c>
      <c r="B647" s="39"/>
      <c r="C647" s="39">
        <v>7200</v>
      </c>
      <c r="D647" s="36" t="s">
        <v>319</v>
      </c>
      <c r="E647" t="s">
        <v>329</v>
      </c>
      <c r="H647" s="42" t="s">
        <v>620</v>
      </c>
      <c r="I647" s="43" t="s">
        <v>980</v>
      </c>
    </row>
    <row r="648" spans="1:9" ht="15">
      <c r="A648" s="56" t="s">
        <v>981</v>
      </c>
      <c r="B648" s="39"/>
      <c r="C648" s="39">
        <v>500</v>
      </c>
      <c r="D648" s="36" t="s">
        <v>40</v>
      </c>
      <c r="E648" t="s">
        <v>384</v>
      </c>
      <c r="H648" s="42" t="s">
        <v>724</v>
      </c>
      <c r="I648" s="43" t="s">
        <v>982</v>
      </c>
    </row>
    <row r="649" spans="1:9" ht="15">
      <c r="A649" s="56" t="s">
        <v>981</v>
      </c>
      <c r="B649" s="39">
        <v>8000</v>
      </c>
      <c r="C649" s="39"/>
      <c r="D649" s="36" t="s">
        <v>284</v>
      </c>
      <c r="E649" t="s">
        <v>67</v>
      </c>
      <c r="H649" s="42" t="s">
        <v>724</v>
      </c>
      <c r="I649" s="42"/>
    </row>
    <row r="650" spans="1:9" ht="15">
      <c r="A650" s="56" t="s">
        <v>983</v>
      </c>
      <c r="B650" s="39"/>
      <c r="C650" s="39">
        <v>750</v>
      </c>
      <c r="D650" s="36" t="s">
        <v>984</v>
      </c>
      <c r="E650" t="s">
        <v>384</v>
      </c>
      <c r="H650" s="42" t="s">
        <v>724</v>
      </c>
      <c r="I650" s="42"/>
    </row>
    <row r="651" spans="1:9" ht="15">
      <c r="A651" s="56" t="s">
        <v>983</v>
      </c>
      <c r="B651" s="39"/>
      <c r="C651" s="39">
        <v>15000</v>
      </c>
      <c r="D651" s="36" t="s">
        <v>985</v>
      </c>
      <c r="E651" t="s">
        <v>438</v>
      </c>
      <c r="H651" s="42" t="s">
        <v>620</v>
      </c>
      <c r="I651" s="43" t="s">
        <v>986</v>
      </c>
    </row>
    <row r="652" spans="1:9" ht="15">
      <c r="A652" s="56" t="s">
        <v>987</v>
      </c>
      <c r="B652" s="39"/>
      <c r="C652" s="39">
        <v>750</v>
      </c>
      <c r="D652" s="36" t="s">
        <v>984</v>
      </c>
      <c r="E652" t="s">
        <v>384</v>
      </c>
      <c r="H652" s="42" t="s">
        <v>724</v>
      </c>
      <c r="I652" s="42"/>
    </row>
    <row r="653" spans="1:9" ht="12" customHeight="1">
      <c r="A653" s="56" t="s">
        <v>988</v>
      </c>
      <c r="B653" s="39"/>
      <c r="C653" s="39">
        <v>10767.05</v>
      </c>
      <c r="D653" s="36" t="s">
        <v>76</v>
      </c>
      <c r="E653" t="s">
        <v>989</v>
      </c>
      <c r="G653" s="57" t="s">
        <v>990</v>
      </c>
      <c r="H653" s="42" t="s">
        <v>726</v>
      </c>
      <c r="I653" s="43" t="s">
        <v>991</v>
      </c>
    </row>
    <row r="654" spans="1:9" ht="15">
      <c r="A654" s="56" t="s">
        <v>992</v>
      </c>
      <c r="B654" s="39">
        <v>5000</v>
      </c>
      <c r="C654" s="39"/>
      <c r="D654" s="36" t="s">
        <v>81</v>
      </c>
      <c r="E654" t="s">
        <v>993</v>
      </c>
      <c r="G654" s="53"/>
      <c r="H654" s="42" t="s">
        <v>724</v>
      </c>
      <c r="I654" s="42"/>
    </row>
    <row r="655" spans="1:9" ht="15">
      <c r="A655" s="56" t="s">
        <v>992</v>
      </c>
      <c r="B655" s="39">
        <v>1001</v>
      </c>
      <c r="C655" s="39"/>
      <c r="D655" s="36" t="s">
        <v>81</v>
      </c>
      <c r="G655" s="53"/>
      <c r="H655" s="42" t="s">
        <v>724</v>
      </c>
      <c r="I655" s="42"/>
    </row>
    <row r="656" spans="1:9" ht="15">
      <c r="A656" s="56" t="s">
        <v>992</v>
      </c>
      <c r="B656" s="39">
        <v>40000</v>
      </c>
      <c r="C656" s="39"/>
      <c r="D656" s="36" t="s">
        <v>427</v>
      </c>
      <c r="E656" t="s">
        <v>67</v>
      </c>
      <c r="H656" s="42" t="s">
        <v>724</v>
      </c>
      <c r="I656" s="42"/>
    </row>
    <row r="657" spans="1:9" ht="15">
      <c r="A657" s="56" t="s">
        <v>994</v>
      </c>
      <c r="B657" s="39"/>
      <c r="C657" s="39">
        <v>5000</v>
      </c>
      <c r="D657" s="36" t="s">
        <v>995</v>
      </c>
      <c r="E657" t="s">
        <v>136</v>
      </c>
      <c r="H657" s="42" t="s">
        <v>724</v>
      </c>
      <c r="I657" s="42"/>
    </row>
    <row r="658" spans="1:9" ht="15">
      <c r="A658" s="56" t="s">
        <v>996</v>
      </c>
      <c r="B658" s="39">
        <v>2200</v>
      </c>
      <c r="C658" s="39"/>
      <c r="D658" s="36" t="s">
        <v>81</v>
      </c>
      <c r="H658" s="42" t="s">
        <v>724</v>
      </c>
      <c r="I658" s="42"/>
    </row>
    <row r="659" spans="1:9" ht="15">
      <c r="A659" s="56" t="s">
        <v>997</v>
      </c>
      <c r="B659" s="39">
        <v>5000</v>
      </c>
      <c r="C659" s="39"/>
      <c r="D659" s="36" t="s">
        <v>81</v>
      </c>
      <c r="H659" s="42" t="s">
        <v>724</v>
      </c>
      <c r="I659" s="42"/>
    </row>
    <row r="660" spans="1:9" ht="15">
      <c r="A660" s="56" t="s">
        <v>998</v>
      </c>
      <c r="B660" s="39">
        <v>3255</v>
      </c>
      <c r="C660" s="39"/>
      <c r="D660" s="36" t="s">
        <v>81</v>
      </c>
      <c r="H660" s="42" t="s">
        <v>724</v>
      </c>
      <c r="I660" s="42"/>
    </row>
    <row r="661" spans="1:9" ht="15">
      <c r="A661" s="56" t="s">
        <v>998</v>
      </c>
      <c r="B661" s="39">
        <v>170</v>
      </c>
      <c r="C661" s="39"/>
      <c r="D661" s="36" t="s">
        <v>81</v>
      </c>
      <c r="H661" s="42" t="s">
        <v>724</v>
      </c>
      <c r="I661" s="42"/>
    </row>
    <row r="662" spans="1:9" ht="15">
      <c r="A662" s="56" t="s">
        <v>998</v>
      </c>
      <c r="B662" s="39">
        <v>30000</v>
      </c>
      <c r="C662" s="39"/>
      <c r="D662" s="36" t="s">
        <v>284</v>
      </c>
      <c r="E662" t="s">
        <v>67</v>
      </c>
      <c r="H662" s="42" t="s">
        <v>724</v>
      </c>
      <c r="I662" s="42"/>
    </row>
    <row r="663" spans="1:9" ht="15">
      <c r="A663" s="61" t="s">
        <v>999</v>
      </c>
      <c r="B663" s="39"/>
      <c r="C663" s="39">
        <v>6052.32</v>
      </c>
      <c r="D663" s="62" t="s">
        <v>1000</v>
      </c>
      <c r="E663" t="s">
        <v>101</v>
      </c>
      <c r="H663" s="42" t="s">
        <v>928</v>
      </c>
      <c r="I663" s="42"/>
    </row>
    <row r="664" spans="1:9" ht="15">
      <c r="A664" s="56" t="s">
        <v>999</v>
      </c>
      <c r="B664" s="39">
        <v>15000</v>
      </c>
      <c r="C664" s="39"/>
      <c r="D664" s="36" t="s">
        <v>284</v>
      </c>
      <c r="E664" t="s">
        <v>67</v>
      </c>
      <c r="H664" s="42" t="s">
        <v>724</v>
      </c>
      <c r="I664" s="42"/>
    </row>
    <row r="665" spans="1:9" ht="15">
      <c r="A665" s="61" t="s">
        <v>1001</v>
      </c>
      <c r="B665" s="39">
        <v>1800</v>
      </c>
      <c r="C665" s="39"/>
      <c r="D665" s="36" t="s">
        <v>81</v>
      </c>
      <c r="H665" s="42" t="s">
        <v>724</v>
      </c>
      <c r="I665" s="42"/>
    </row>
    <row r="666" spans="1:9" ht="15">
      <c r="A666" s="56" t="s">
        <v>1001</v>
      </c>
      <c r="B666" s="39">
        <v>6194</v>
      </c>
      <c r="C666" s="47"/>
      <c r="D666" s="36" t="s">
        <v>81</v>
      </c>
      <c r="E666" s="63"/>
      <c r="G666" s="63"/>
      <c r="H666" s="42" t="s">
        <v>724</v>
      </c>
      <c r="I666" s="42"/>
    </row>
    <row r="667" spans="1:9" ht="15">
      <c r="A667" s="61" t="s">
        <v>1001</v>
      </c>
      <c r="B667" s="39"/>
      <c r="C667" s="39">
        <v>29295</v>
      </c>
      <c r="D667" s="36" t="s">
        <v>837</v>
      </c>
      <c r="E667" t="s">
        <v>329</v>
      </c>
      <c r="H667" s="42" t="s">
        <v>620</v>
      </c>
      <c r="I667" s="43" t="s">
        <v>1002</v>
      </c>
    </row>
    <row r="668" spans="1:9" ht="15">
      <c r="A668" s="56" t="s">
        <v>1003</v>
      </c>
      <c r="B668" s="39"/>
      <c r="C668" s="39">
        <v>21600</v>
      </c>
      <c r="D668" s="36" t="s">
        <v>319</v>
      </c>
      <c r="E668" t="s">
        <v>329</v>
      </c>
      <c r="H668" s="42" t="s">
        <v>620</v>
      </c>
      <c r="I668" s="43" t="s">
        <v>1004</v>
      </c>
    </row>
    <row r="669" spans="1:9" ht="15">
      <c r="A669" s="56" t="s">
        <v>1005</v>
      </c>
      <c r="B669" s="39">
        <v>22500</v>
      </c>
      <c r="C669" s="39"/>
      <c r="D669" s="64" t="s">
        <v>284</v>
      </c>
      <c r="E669" t="s">
        <v>67</v>
      </c>
      <c r="H669" s="42" t="s">
        <v>724</v>
      </c>
      <c r="I669" s="42"/>
    </row>
    <row r="670" spans="1:9" ht="15">
      <c r="A670" s="56" t="s">
        <v>1006</v>
      </c>
      <c r="B670" s="39"/>
      <c r="C670" s="43">
        <v>3015.85</v>
      </c>
      <c r="D670" s="43" t="s">
        <v>1000</v>
      </c>
      <c r="E670" t="s">
        <v>101</v>
      </c>
      <c r="F670" s="63"/>
      <c r="H670" s="42" t="s">
        <v>928</v>
      </c>
      <c r="I670" s="43" t="s">
        <v>1007</v>
      </c>
    </row>
    <row r="671" spans="1:9" ht="15">
      <c r="A671" s="56" t="s">
        <v>1008</v>
      </c>
      <c r="B671" s="39">
        <v>18470</v>
      </c>
      <c r="C671" s="39"/>
      <c r="D671" s="36" t="s">
        <v>81</v>
      </c>
      <c r="H671" s="42" t="s">
        <v>724</v>
      </c>
    </row>
    <row r="672" spans="1:9" ht="15">
      <c r="A672" s="56" t="s">
        <v>1009</v>
      </c>
      <c r="B672" s="39"/>
      <c r="C672" s="39">
        <v>10000</v>
      </c>
      <c r="D672" s="43" t="s">
        <v>1010</v>
      </c>
      <c r="E672" t="s">
        <v>384</v>
      </c>
      <c r="H672" s="42" t="s">
        <v>724</v>
      </c>
      <c r="I672" s="43" t="s">
        <v>1011</v>
      </c>
    </row>
    <row r="673" spans="1:9" ht="15">
      <c r="A673" s="56" t="s">
        <v>1012</v>
      </c>
      <c r="B673" s="39"/>
      <c r="C673" s="39">
        <v>21600</v>
      </c>
      <c r="D673" s="36" t="s">
        <v>319</v>
      </c>
      <c r="E673" t="s">
        <v>329</v>
      </c>
      <c r="H673" s="42" t="s">
        <v>620</v>
      </c>
      <c r="I673" s="43" t="s">
        <v>1013</v>
      </c>
    </row>
    <row r="674" spans="1:9" ht="15">
      <c r="A674" s="56" t="s">
        <v>1012</v>
      </c>
      <c r="B674" s="39">
        <v>5000</v>
      </c>
      <c r="C674" s="39"/>
      <c r="D674" s="36" t="s">
        <v>544</v>
      </c>
      <c r="E674" t="s">
        <v>310</v>
      </c>
      <c r="H674" s="42" t="s">
        <v>724</v>
      </c>
      <c r="I674" s="42"/>
    </row>
    <row r="675" spans="1:9" ht="15">
      <c r="A675" s="56" t="s">
        <v>1014</v>
      </c>
      <c r="B675" s="39">
        <v>15000</v>
      </c>
      <c r="C675" s="39"/>
      <c r="D675" s="36" t="s">
        <v>284</v>
      </c>
      <c r="E675" t="s">
        <v>67</v>
      </c>
      <c r="H675" s="42" t="s">
        <v>724</v>
      </c>
      <c r="I675" s="42"/>
    </row>
    <row r="676" spans="1:9" ht="13.5" customHeight="1">
      <c r="A676" s="56" t="s">
        <v>1015</v>
      </c>
      <c r="B676" s="39"/>
      <c r="C676" s="39">
        <v>5762.25</v>
      </c>
      <c r="D676" s="36" t="s">
        <v>76</v>
      </c>
      <c r="E676" t="s">
        <v>989</v>
      </c>
      <c r="G676" s="57" t="s">
        <v>1016</v>
      </c>
      <c r="H676" s="42" t="s">
        <v>726</v>
      </c>
      <c r="I676" s="43" t="s">
        <v>1017</v>
      </c>
    </row>
    <row r="677" spans="1:9" ht="15">
      <c r="A677" s="56" t="s">
        <v>1018</v>
      </c>
      <c r="B677" s="39"/>
      <c r="C677" s="39">
        <v>19530</v>
      </c>
      <c r="D677" s="36" t="s">
        <v>837</v>
      </c>
      <c r="E677" t="s">
        <v>329</v>
      </c>
      <c r="G677" s="53"/>
      <c r="H677" s="42" t="s">
        <v>620</v>
      </c>
      <c r="I677" s="43" t="s">
        <v>1019</v>
      </c>
    </row>
    <row r="678" spans="1:9" ht="15">
      <c r="A678" s="56" t="s">
        <v>1020</v>
      </c>
      <c r="B678" s="39"/>
      <c r="C678" s="39">
        <v>21600</v>
      </c>
      <c r="D678" s="36" t="s">
        <v>319</v>
      </c>
      <c r="E678" t="s">
        <v>329</v>
      </c>
      <c r="G678" s="53"/>
      <c r="H678" s="42" t="s">
        <v>620</v>
      </c>
      <c r="I678" s="43" t="s">
        <v>1021</v>
      </c>
    </row>
    <row r="679" spans="1:9" ht="15">
      <c r="A679" s="56" t="s">
        <v>1022</v>
      </c>
      <c r="B679" s="39">
        <v>15000</v>
      </c>
      <c r="C679" s="39"/>
      <c r="D679" s="36" t="s">
        <v>284</v>
      </c>
      <c r="E679" t="s">
        <v>67</v>
      </c>
      <c r="H679" s="42" t="s">
        <v>724</v>
      </c>
      <c r="I679" s="42"/>
    </row>
    <row r="680" spans="1:9" ht="15">
      <c r="A680" s="56" t="s">
        <v>1023</v>
      </c>
      <c r="B680" s="39">
        <v>414.17</v>
      </c>
      <c r="C680" s="39"/>
      <c r="D680" s="36" t="s">
        <v>81</v>
      </c>
      <c r="H680" s="42" t="s">
        <v>724</v>
      </c>
      <c r="I680" s="42"/>
    </row>
    <row r="681" spans="1:9" ht="15">
      <c r="A681" s="56" t="s">
        <v>1024</v>
      </c>
      <c r="B681" s="39"/>
      <c r="C681" s="39">
        <v>6347.18</v>
      </c>
      <c r="D681" s="36" t="s">
        <v>76</v>
      </c>
      <c r="E681" t="s">
        <v>1025</v>
      </c>
      <c r="G681" s="53" t="s">
        <v>1026</v>
      </c>
      <c r="H681" s="42" t="s">
        <v>726</v>
      </c>
      <c r="I681" s="65" t="s">
        <v>1027</v>
      </c>
    </row>
    <row r="682" spans="1:9" ht="15">
      <c r="A682" s="56" t="s">
        <v>1028</v>
      </c>
      <c r="B682" s="39">
        <v>40000</v>
      </c>
      <c r="C682" s="39"/>
      <c r="D682" s="36" t="s">
        <v>427</v>
      </c>
      <c r="E682" t="s">
        <v>67</v>
      </c>
      <c r="H682" s="42" t="s">
        <v>724</v>
      </c>
      <c r="I682" s="42"/>
    </row>
    <row r="683" spans="1:9" ht="15">
      <c r="A683" s="56" t="s">
        <v>1028</v>
      </c>
      <c r="B683" s="39">
        <v>5000</v>
      </c>
      <c r="C683" s="39"/>
      <c r="D683" s="36" t="s">
        <v>81</v>
      </c>
      <c r="H683" s="42" t="s">
        <v>724</v>
      </c>
      <c r="I683" s="42"/>
    </row>
    <row r="684" spans="1:9" ht="15">
      <c r="A684" s="56" t="s">
        <v>1028</v>
      </c>
      <c r="B684" s="39">
        <v>5000</v>
      </c>
      <c r="C684" s="39"/>
      <c r="D684" s="36" t="s">
        <v>544</v>
      </c>
      <c r="E684" t="s">
        <v>310</v>
      </c>
      <c r="H684" s="42" t="s">
        <v>724</v>
      </c>
      <c r="I684" s="42"/>
    </row>
    <row r="685" spans="1:9" ht="15">
      <c r="A685" s="56" t="s">
        <v>1028</v>
      </c>
      <c r="B685" s="39"/>
      <c r="C685" s="39">
        <v>5684.01</v>
      </c>
      <c r="D685" s="36" t="s">
        <v>831</v>
      </c>
      <c r="E685" t="s">
        <v>101</v>
      </c>
      <c r="H685" s="42" t="s">
        <v>928</v>
      </c>
      <c r="I685" s="42"/>
    </row>
    <row r="686" spans="1:9" ht="15">
      <c r="A686" s="56" t="s">
        <v>1029</v>
      </c>
      <c r="B686" s="39"/>
      <c r="C686" s="39">
        <v>1250</v>
      </c>
      <c r="D686" s="36" t="s">
        <v>984</v>
      </c>
      <c r="E686" t="s">
        <v>384</v>
      </c>
      <c r="H686" s="42" t="s">
        <v>724</v>
      </c>
      <c r="I686" s="42"/>
    </row>
    <row r="687" spans="1:9" ht="15">
      <c r="A687" s="56" t="s">
        <v>1030</v>
      </c>
      <c r="B687" s="39">
        <v>5664</v>
      </c>
      <c r="C687" s="39"/>
      <c r="D687" s="36" t="s">
        <v>81</v>
      </c>
      <c r="H687" s="42" t="s">
        <v>724</v>
      </c>
      <c r="I687" s="42"/>
    </row>
    <row r="688" spans="1:9" ht="15">
      <c r="A688" s="56" t="s">
        <v>1031</v>
      </c>
      <c r="B688" s="39">
        <v>12000</v>
      </c>
      <c r="C688" s="39"/>
      <c r="D688" s="66" t="s">
        <v>284</v>
      </c>
      <c r="E688" t="s">
        <v>67</v>
      </c>
      <c r="H688" s="42" t="s">
        <v>724</v>
      </c>
      <c r="I688" s="42"/>
    </row>
    <row r="689" spans="1:9" ht="15">
      <c r="A689" s="56" t="s">
        <v>1031</v>
      </c>
      <c r="B689" s="39">
        <v>12000</v>
      </c>
      <c r="C689" s="39"/>
      <c r="D689" s="36" t="s">
        <v>284</v>
      </c>
      <c r="E689" t="s">
        <v>67</v>
      </c>
      <c r="H689" s="42" t="s">
        <v>724</v>
      </c>
      <c r="I689" s="42"/>
    </row>
    <row r="690" spans="1:9" ht="15">
      <c r="A690" s="56" t="s">
        <v>1032</v>
      </c>
      <c r="B690" s="39">
        <v>1300</v>
      </c>
      <c r="C690" s="39"/>
      <c r="D690" s="36" t="s">
        <v>81</v>
      </c>
      <c r="H690" s="42" t="s">
        <v>724</v>
      </c>
      <c r="I690" s="42"/>
    </row>
    <row r="691" spans="1:9" ht="15">
      <c r="A691" s="56" t="s">
        <v>1032</v>
      </c>
      <c r="B691" s="39"/>
      <c r="C691" s="39">
        <v>700</v>
      </c>
      <c r="D691" s="36"/>
      <c r="H691" s="42" t="s">
        <v>620</v>
      </c>
      <c r="I691" s="42"/>
    </row>
    <row r="692" spans="1:9" ht="15">
      <c r="A692" s="56" t="s">
        <v>1033</v>
      </c>
      <c r="B692" s="39"/>
      <c r="C692" s="39">
        <v>1000</v>
      </c>
      <c r="D692" s="36"/>
      <c r="H692" s="42" t="s">
        <v>620</v>
      </c>
      <c r="I692" s="42"/>
    </row>
    <row r="693" spans="1:9" ht="15">
      <c r="A693" s="56" t="s">
        <v>1033</v>
      </c>
      <c r="B693" s="39"/>
      <c r="C693" s="39">
        <v>3250</v>
      </c>
      <c r="D693" s="36"/>
      <c r="H693" s="42" t="s">
        <v>620</v>
      </c>
      <c r="I693" s="42"/>
    </row>
    <row r="694" spans="1:9" ht="15">
      <c r="A694" s="56" t="s">
        <v>1033</v>
      </c>
      <c r="B694" s="39"/>
      <c r="C694" s="39">
        <v>750</v>
      </c>
      <c r="D694" s="36"/>
      <c r="H694" s="42" t="s">
        <v>620</v>
      </c>
      <c r="I694" s="42"/>
    </row>
    <row r="695" spans="1:9" ht="15">
      <c r="A695" s="56" t="s">
        <v>1033</v>
      </c>
      <c r="B695" s="39">
        <v>5000</v>
      </c>
      <c r="C695" s="39"/>
      <c r="D695" s="36" t="s">
        <v>81</v>
      </c>
      <c r="H695" s="42" t="s">
        <v>724</v>
      </c>
      <c r="I695" s="42"/>
    </row>
    <row r="696" spans="1:9" ht="15">
      <c r="A696" s="56" t="s">
        <v>1034</v>
      </c>
      <c r="B696" s="39"/>
      <c r="C696" s="39">
        <v>2000</v>
      </c>
      <c r="D696" s="43" t="s">
        <v>1010</v>
      </c>
      <c r="E696" t="s">
        <v>384</v>
      </c>
      <c r="H696" s="42" t="s">
        <v>724</v>
      </c>
      <c r="I696" s="65" t="s">
        <v>1035</v>
      </c>
    </row>
    <row r="697" spans="1:9" ht="15">
      <c r="A697" s="56" t="s">
        <v>1034</v>
      </c>
      <c r="B697" s="39"/>
      <c r="C697" s="39">
        <v>2000</v>
      </c>
      <c r="D697" s="36"/>
      <c r="H697" s="42" t="s">
        <v>620</v>
      </c>
      <c r="I697" s="42"/>
    </row>
    <row r="698" spans="1:9" ht="15">
      <c r="A698" s="56" t="s">
        <v>1036</v>
      </c>
      <c r="B698" s="39"/>
      <c r="C698" s="39">
        <v>500</v>
      </c>
      <c r="D698" s="36"/>
      <c r="H698" s="42" t="s">
        <v>620</v>
      </c>
      <c r="I698" s="42"/>
    </row>
    <row r="699" spans="1:9" ht="15">
      <c r="A699" s="56" t="s">
        <v>1037</v>
      </c>
      <c r="B699" s="39"/>
      <c r="C699" s="39">
        <v>4000</v>
      </c>
      <c r="D699" s="43" t="s">
        <v>1010</v>
      </c>
      <c r="E699" t="s">
        <v>384</v>
      </c>
      <c r="H699" s="42" t="s">
        <v>724</v>
      </c>
      <c r="I699" s="65" t="s">
        <v>1038</v>
      </c>
    </row>
    <row r="700" spans="1:9" ht="15">
      <c r="A700" s="56" t="s">
        <v>1039</v>
      </c>
      <c r="B700" s="39"/>
      <c r="C700" s="39">
        <v>3000</v>
      </c>
      <c r="D700" s="36"/>
      <c r="H700" s="42" t="s">
        <v>620</v>
      </c>
      <c r="I700" s="42"/>
    </row>
    <row r="701" spans="1:9" ht="15">
      <c r="A701" s="56" t="s">
        <v>1040</v>
      </c>
      <c r="B701" s="39">
        <v>1390</v>
      </c>
      <c r="C701" s="39"/>
      <c r="D701" s="36" t="s">
        <v>81</v>
      </c>
      <c r="H701" s="42" t="s">
        <v>724</v>
      </c>
      <c r="I701" s="42"/>
    </row>
    <row r="702" spans="1:9" ht="15">
      <c r="A702" s="56" t="s">
        <v>1040</v>
      </c>
      <c r="B702" s="39">
        <v>726</v>
      </c>
      <c r="C702" s="39"/>
      <c r="D702" s="36" t="s">
        <v>81</v>
      </c>
      <c r="H702" s="42" t="s">
        <v>724</v>
      </c>
      <c r="I702" s="42"/>
    </row>
    <row r="703" spans="1:9" ht="15">
      <c r="A703" s="56" t="s">
        <v>1040</v>
      </c>
      <c r="B703" s="39">
        <v>726</v>
      </c>
      <c r="C703" s="39"/>
      <c r="D703" s="36" t="s">
        <v>81</v>
      </c>
      <c r="H703" s="42" t="s">
        <v>724</v>
      </c>
      <c r="I703" s="42"/>
    </row>
    <row r="704" spans="1:9" ht="15">
      <c r="A704" s="56" t="s">
        <v>1040</v>
      </c>
      <c r="B704" s="39"/>
      <c r="C704" s="39">
        <v>1390</v>
      </c>
      <c r="D704" s="36"/>
      <c r="H704" s="42" t="s">
        <v>724</v>
      </c>
      <c r="I704" s="42"/>
    </row>
    <row r="705" spans="1:9" ht="15">
      <c r="A705" s="56" t="s">
        <v>1041</v>
      </c>
      <c r="B705" s="39">
        <v>120</v>
      </c>
      <c r="C705" s="39"/>
      <c r="D705" s="36" t="s">
        <v>81</v>
      </c>
      <c r="H705" s="42" t="s">
        <v>724</v>
      </c>
      <c r="I705" s="42"/>
    </row>
    <row r="706" spans="1:9" ht="15">
      <c r="A706" s="56" t="s">
        <v>1041</v>
      </c>
      <c r="B706" s="39"/>
      <c r="C706" s="39">
        <v>1000</v>
      </c>
      <c r="D706" s="36"/>
      <c r="H706" s="42" t="s">
        <v>620</v>
      </c>
      <c r="I706" s="42"/>
    </row>
    <row r="707" spans="1:9" ht="15">
      <c r="A707" s="56" t="s">
        <v>1041</v>
      </c>
      <c r="B707" s="39"/>
      <c r="C707" s="39">
        <v>1500</v>
      </c>
      <c r="D707" s="36"/>
      <c r="H707" s="42" t="s">
        <v>620</v>
      </c>
      <c r="I707" s="42"/>
    </row>
    <row r="708" spans="1:9" ht="15">
      <c r="A708" s="56" t="s">
        <v>1041</v>
      </c>
      <c r="B708" s="39">
        <v>45000</v>
      </c>
      <c r="C708" s="39"/>
      <c r="D708" s="36" t="s">
        <v>284</v>
      </c>
      <c r="E708" t="s">
        <v>67</v>
      </c>
      <c r="H708" s="42" t="s">
        <v>724</v>
      </c>
      <c r="I708" s="42"/>
    </row>
    <row r="709" spans="1:9" ht="15">
      <c r="A709" s="56" t="s">
        <v>1042</v>
      </c>
      <c r="B709" s="39"/>
      <c r="C709" s="39">
        <v>250</v>
      </c>
      <c r="D709" s="36" t="s">
        <v>984</v>
      </c>
      <c r="E709" t="s">
        <v>384</v>
      </c>
      <c r="H709" s="42" t="s">
        <v>724</v>
      </c>
      <c r="I709" s="42"/>
    </row>
    <row r="710" spans="1:9" ht="15">
      <c r="A710" s="56" t="s">
        <v>1043</v>
      </c>
      <c r="B710" s="39">
        <v>6000</v>
      </c>
      <c r="C710" s="39"/>
      <c r="D710" s="36" t="s">
        <v>81</v>
      </c>
      <c r="H710" s="42" t="s">
        <v>724</v>
      </c>
      <c r="I710" s="42"/>
    </row>
    <row r="711" spans="1:9" ht="15">
      <c r="A711" s="56" t="s">
        <v>1043</v>
      </c>
      <c r="B711" s="39">
        <v>1900</v>
      </c>
      <c r="C711" s="39"/>
      <c r="D711" s="36" t="s">
        <v>81</v>
      </c>
      <c r="H711" s="42" t="s">
        <v>724</v>
      </c>
      <c r="I711" s="42"/>
    </row>
    <row r="712" spans="1:9" ht="15">
      <c r="A712" s="56" t="s">
        <v>1043</v>
      </c>
      <c r="B712" s="39"/>
      <c r="C712" s="39">
        <v>500</v>
      </c>
      <c r="D712" s="36"/>
      <c r="H712" s="42" t="s">
        <v>620</v>
      </c>
      <c r="I712" s="42"/>
    </row>
    <row r="713" spans="1:9" ht="12.75" customHeight="1">
      <c r="A713" s="56" t="s">
        <v>1044</v>
      </c>
      <c r="B713" s="39"/>
      <c r="C713" s="39">
        <v>5125.0600000000004</v>
      </c>
      <c r="D713" s="36" t="s">
        <v>76</v>
      </c>
      <c r="E713" t="s">
        <v>384</v>
      </c>
      <c r="G713" s="57" t="s">
        <v>1045</v>
      </c>
      <c r="H713" s="42" t="s">
        <v>726</v>
      </c>
      <c r="I713" s="43" t="s">
        <v>1046</v>
      </c>
    </row>
    <row r="714" spans="1:9" ht="15">
      <c r="A714" s="56" t="s">
        <v>1044</v>
      </c>
      <c r="B714" s="39">
        <v>1350</v>
      </c>
      <c r="C714" s="39"/>
      <c r="D714" s="36" t="s">
        <v>81</v>
      </c>
      <c r="G714" s="53"/>
      <c r="H714" s="42" t="s">
        <v>724</v>
      </c>
      <c r="I714" s="42"/>
    </row>
    <row r="715" spans="1:9" ht="15">
      <c r="A715" s="56" t="s">
        <v>1047</v>
      </c>
      <c r="B715" s="39"/>
      <c r="C715" s="39">
        <v>5000</v>
      </c>
      <c r="D715" s="36" t="s">
        <v>869</v>
      </c>
      <c r="E715" t="s">
        <v>384</v>
      </c>
      <c r="H715" s="42" t="s">
        <v>724</v>
      </c>
      <c r="I715" s="43" t="s">
        <v>1048</v>
      </c>
    </row>
    <row r="716" spans="1:9" ht="15">
      <c r="A716" s="56" t="s">
        <v>1047</v>
      </c>
      <c r="B716" s="39"/>
      <c r="C716" s="39">
        <v>2250</v>
      </c>
      <c r="D716" s="36"/>
      <c r="H716" s="42" t="s">
        <v>620</v>
      </c>
      <c r="I716" s="42"/>
    </row>
    <row r="717" spans="1:9" ht="15">
      <c r="A717" s="56" t="s">
        <v>1047</v>
      </c>
      <c r="B717" s="39"/>
      <c r="C717" s="39">
        <v>1500</v>
      </c>
      <c r="D717" s="36"/>
      <c r="H717" s="42" t="s">
        <v>620</v>
      </c>
      <c r="I717" s="42"/>
    </row>
    <row r="718" spans="1:9" ht="15">
      <c r="A718" s="56" t="s">
        <v>1049</v>
      </c>
      <c r="B718" s="39">
        <v>650</v>
      </c>
      <c r="C718" s="39"/>
      <c r="D718" s="36" t="s">
        <v>81</v>
      </c>
      <c r="H718" s="42" t="s">
        <v>724</v>
      </c>
      <c r="I718" s="42"/>
    </row>
    <row r="719" spans="1:9" ht="15">
      <c r="A719" s="56" t="s">
        <v>1050</v>
      </c>
      <c r="B719" s="39">
        <v>310</v>
      </c>
      <c r="C719" s="39"/>
      <c r="D719" s="36" t="s">
        <v>81</v>
      </c>
      <c r="H719" s="42" t="s">
        <v>724</v>
      </c>
      <c r="I719" s="42"/>
    </row>
    <row r="720" spans="1:9" ht="15">
      <c r="A720" s="56" t="s">
        <v>1051</v>
      </c>
      <c r="B720" s="39">
        <v>10000</v>
      </c>
      <c r="C720" s="39"/>
      <c r="D720" s="36" t="s">
        <v>81</v>
      </c>
      <c r="H720" s="42" t="s">
        <v>724</v>
      </c>
      <c r="I720" s="42"/>
    </row>
    <row r="721" spans="1:9" ht="15">
      <c r="A721" s="56" t="s">
        <v>1051</v>
      </c>
      <c r="B721" s="39"/>
      <c r="C721" s="39">
        <v>1250</v>
      </c>
      <c r="D721" s="36"/>
      <c r="H721" s="42" t="s">
        <v>620</v>
      </c>
      <c r="I721" s="42"/>
    </row>
    <row r="722" spans="1:9" ht="15.75" customHeight="1">
      <c r="A722" s="5" t="s">
        <v>1052</v>
      </c>
      <c r="B722" s="39"/>
      <c r="C722" s="67">
        <v>6000</v>
      </c>
      <c r="D722" s="43" t="s">
        <v>1010</v>
      </c>
      <c r="E722" t="s">
        <v>384</v>
      </c>
      <c r="H722" t="s">
        <v>724</v>
      </c>
      <c r="I722" s="68" t="s">
        <v>1053</v>
      </c>
    </row>
    <row r="723" spans="1:9" ht="15.75" customHeight="1">
      <c r="A723" s="5" t="s">
        <v>1054</v>
      </c>
      <c r="B723" s="39">
        <v>22500</v>
      </c>
      <c r="D723" t="s">
        <v>209</v>
      </c>
      <c r="E723" t="s">
        <v>1055</v>
      </c>
      <c r="H723" t="s">
        <v>724</v>
      </c>
    </row>
    <row r="724" spans="1:9" ht="15.75" customHeight="1">
      <c r="A724" s="5" t="s">
        <v>1054</v>
      </c>
      <c r="B724" s="39">
        <v>22500</v>
      </c>
      <c r="D724" t="s">
        <v>427</v>
      </c>
      <c r="E724" t="s">
        <v>67</v>
      </c>
      <c r="H724" t="s">
        <v>724</v>
      </c>
    </row>
    <row r="725" spans="1:9" ht="15.75" customHeight="1">
      <c r="A725" s="5" t="s">
        <v>1054</v>
      </c>
      <c r="B725" s="39">
        <v>2676</v>
      </c>
      <c r="D725" s="36" t="s">
        <v>81</v>
      </c>
      <c r="H725" t="s">
        <v>724</v>
      </c>
    </row>
    <row r="726" spans="1:9" ht="15.75" customHeight="1">
      <c r="A726" s="5" t="s">
        <v>1056</v>
      </c>
      <c r="C726" s="67">
        <v>250</v>
      </c>
      <c r="E726" t="s">
        <v>384</v>
      </c>
      <c r="H726" s="42" t="s">
        <v>620</v>
      </c>
      <c r="I726" s="43"/>
    </row>
    <row r="727" spans="1:9" ht="15.75" customHeight="1">
      <c r="A727" s="5" t="s">
        <v>1057</v>
      </c>
      <c r="C727" s="67">
        <v>200</v>
      </c>
      <c r="D727" t="s">
        <v>40</v>
      </c>
      <c r="E727" s="69" t="s">
        <v>384</v>
      </c>
      <c r="H727" t="s">
        <v>724</v>
      </c>
      <c r="I727" s="43" t="s">
        <v>1058</v>
      </c>
    </row>
    <row r="728" spans="1:9" ht="15.75" customHeight="1">
      <c r="A728" s="5" t="s">
        <v>1059</v>
      </c>
      <c r="C728" s="39">
        <v>1000</v>
      </c>
      <c r="E728" t="s">
        <v>384</v>
      </c>
      <c r="H728" s="42" t="s">
        <v>620</v>
      </c>
    </row>
    <row r="729" spans="1:9" ht="15.75" customHeight="1">
      <c r="A729" s="5" t="s">
        <v>1060</v>
      </c>
      <c r="B729" s="39">
        <v>22500</v>
      </c>
      <c r="D729" t="s">
        <v>284</v>
      </c>
      <c r="E729" t="s">
        <v>67</v>
      </c>
      <c r="H729" t="s">
        <v>724</v>
      </c>
    </row>
    <row r="730" spans="1:9" ht="15.75" customHeight="1">
      <c r="A730" s="5" t="s">
        <v>1060</v>
      </c>
      <c r="C730" s="39">
        <v>5000</v>
      </c>
      <c r="D730" t="s">
        <v>40</v>
      </c>
      <c r="E730" t="s">
        <v>384</v>
      </c>
      <c r="H730" t="s">
        <v>724</v>
      </c>
      <c r="I730" s="70" t="s">
        <v>1061</v>
      </c>
    </row>
    <row r="731" spans="1:9" ht="15.75" customHeight="1">
      <c r="A731" s="5" t="s">
        <v>1062</v>
      </c>
      <c r="B731" s="39">
        <v>8000</v>
      </c>
      <c r="D731" t="s">
        <v>66</v>
      </c>
      <c r="E731" t="s">
        <v>67</v>
      </c>
      <c r="H731" t="s">
        <v>724</v>
      </c>
    </row>
    <row r="732" spans="1:9" ht="15.75" customHeight="1">
      <c r="A732" s="5" t="s">
        <v>1062</v>
      </c>
      <c r="C732" s="39">
        <v>2500</v>
      </c>
      <c r="H732" s="42" t="s">
        <v>620</v>
      </c>
    </row>
    <row r="733" spans="1:9" ht="15.75" customHeight="1">
      <c r="A733" s="5" t="s">
        <v>1063</v>
      </c>
      <c r="B733" s="39">
        <v>397</v>
      </c>
      <c r="D733" s="36" t="s">
        <v>81</v>
      </c>
      <c r="H733" t="s">
        <v>724</v>
      </c>
    </row>
    <row r="734" spans="1:9" ht="15.75" customHeight="1">
      <c r="A734" s="5" t="s">
        <v>1063</v>
      </c>
      <c r="B734" s="71">
        <v>150</v>
      </c>
      <c r="C734" s="71"/>
      <c r="D734" s="36" t="s">
        <v>81</v>
      </c>
      <c r="H734" t="s">
        <v>724</v>
      </c>
    </row>
    <row r="735" spans="1:9" ht="15.75" customHeight="1">
      <c r="A735" s="5" t="s">
        <v>1063</v>
      </c>
      <c r="B735" s="71">
        <v>9000</v>
      </c>
      <c r="C735" s="71"/>
      <c r="D735" t="s">
        <v>427</v>
      </c>
      <c r="E735" t="s">
        <v>67</v>
      </c>
      <c r="H735" t="s">
        <v>724</v>
      </c>
    </row>
    <row r="736" spans="1:9" ht="15.75" customHeight="1">
      <c r="A736" s="5" t="s">
        <v>1063</v>
      </c>
      <c r="B736" s="71"/>
      <c r="C736" s="71">
        <v>54000</v>
      </c>
      <c r="D736" s="43" t="s">
        <v>1064</v>
      </c>
      <c r="E736" t="s">
        <v>329</v>
      </c>
      <c r="H736" s="42" t="s">
        <v>620</v>
      </c>
      <c r="I736" s="70" t="s">
        <v>1065</v>
      </c>
    </row>
    <row r="737" spans="1:9" ht="15.75" customHeight="1">
      <c r="A737" s="5" t="s">
        <v>1063</v>
      </c>
      <c r="B737" s="71">
        <v>22500</v>
      </c>
      <c r="C737" s="71"/>
      <c r="D737" t="s">
        <v>209</v>
      </c>
      <c r="E737" t="s">
        <v>67</v>
      </c>
      <c r="H737" t="s">
        <v>724</v>
      </c>
    </row>
    <row r="738" spans="1:9" ht="15.75" customHeight="1">
      <c r="A738" s="5" t="s">
        <v>1066</v>
      </c>
      <c r="B738" s="71">
        <v>5000</v>
      </c>
      <c r="C738" s="71"/>
      <c r="D738" t="s">
        <v>544</v>
      </c>
      <c r="E738" t="s">
        <v>934</v>
      </c>
      <c r="H738" t="s">
        <v>724</v>
      </c>
    </row>
    <row r="739" spans="1:9" ht="15.75" customHeight="1">
      <c r="A739" s="5" t="s">
        <v>1066</v>
      </c>
      <c r="B739" s="71">
        <v>5000</v>
      </c>
      <c r="C739" s="71"/>
      <c r="D739" s="36" t="s">
        <v>81</v>
      </c>
      <c r="H739" t="s">
        <v>724</v>
      </c>
    </row>
    <row r="740" spans="1:9" ht="15.75" customHeight="1">
      <c r="A740" s="5" t="s">
        <v>1066</v>
      </c>
      <c r="B740" s="71">
        <v>30000</v>
      </c>
      <c r="C740" s="71"/>
      <c r="D740" t="s">
        <v>284</v>
      </c>
      <c r="E740" t="s">
        <v>67</v>
      </c>
      <c r="H740" t="s">
        <v>724</v>
      </c>
    </row>
    <row r="741" spans="1:9" ht="15.75" customHeight="1">
      <c r="A741" s="5" t="s">
        <v>1066</v>
      </c>
      <c r="B741" s="71">
        <v>22500</v>
      </c>
      <c r="C741" s="71"/>
      <c r="D741" t="s">
        <v>284</v>
      </c>
      <c r="E741" t="s">
        <v>67</v>
      </c>
      <c r="H741" t="s">
        <v>724</v>
      </c>
    </row>
    <row r="742" spans="1:9" ht="15.75" customHeight="1">
      <c r="A742" s="5" t="s">
        <v>1066</v>
      </c>
      <c r="B742" s="71"/>
      <c r="C742" s="71">
        <v>750</v>
      </c>
      <c r="D742" s="63"/>
      <c r="H742" t="s">
        <v>620</v>
      </c>
    </row>
    <row r="743" spans="1:9" ht="15.75" customHeight="1">
      <c r="A743" s="5" t="s">
        <v>1066</v>
      </c>
      <c r="B743" s="71"/>
      <c r="C743" s="71">
        <v>1250</v>
      </c>
      <c r="D743" s="63"/>
      <c r="H743" s="69" t="s">
        <v>620</v>
      </c>
    </row>
    <row r="744" spans="1:9" ht="15.75" customHeight="1">
      <c r="A744" s="5" t="s">
        <v>1066</v>
      </c>
      <c r="B744" s="71"/>
      <c r="C744" s="72">
        <v>37933.43</v>
      </c>
      <c r="D744" t="s">
        <v>663</v>
      </c>
      <c r="E744" t="s">
        <v>101</v>
      </c>
      <c r="H744" t="s">
        <v>928</v>
      </c>
    </row>
    <row r="745" spans="1:9" ht="15.75" customHeight="1">
      <c r="A745" s="5" t="s">
        <v>1067</v>
      </c>
      <c r="B745" s="71"/>
      <c r="C745" s="72">
        <v>1859.71</v>
      </c>
      <c r="D745" t="s">
        <v>76</v>
      </c>
      <c r="E745" t="s">
        <v>1068</v>
      </c>
      <c r="G745" s="12" t="s">
        <v>1069</v>
      </c>
      <c r="H745" t="s">
        <v>726</v>
      </c>
      <c r="I745" s="65" t="s">
        <v>1070</v>
      </c>
    </row>
    <row r="746" spans="1:9" ht="15.75" customHeight="1">
      <c r="A746" s="5" t="s">
        <v>1071</v>
      </c>
      <c r="B746" s="71">
        <v>646</v>
      </c>
      <c r="C746" s="71"/>
      <c r="D746" s="36" t="s">
        <v>81</v>
      </c>
      <c r="E746" t="s">
        <v>82</v>
      </c>
      <c r="H746" t="s">
        <v>724</v>
      </c>
      <c r="I746" s="65"/>
    </row>
    <row r="747" spans="1:9" ht="15.75" customHeight="1">
      <c r="A747" s="5" t="s">
        <v>1072</v>
      </c>
      <c r="B747" s="71">
        <v>5000</v>
      </c>
      <c r="C747" s="71"/>
      <c r="D747" t="s">
        <v>284</v>
      </c>
      <c r="E747" t="s">
        <v>67</v>
      </c>
      <c r="H747" t="s">
        <v>724</v>
      </c>
      <c r="I747" s="65"/>
    </row>
    <row r="748" spans="1:9" ht="15.75" customHeight="1">
      <c r="A748" s="5" t="s">
        <v>1073</v>
      </c>
      <c r="B748" s="72">
        <v>5263.95</v>
      </c>
      <c r="C748" s="71"/>
      <c r="D748" s="36" t="s">
        <v>81</v>
      </c>
      <c r="E748" t="s">
        <v>82</v>
      </c>
      <c r="H748" t="s">
        <v>724</v>
      </c>
      <c r="I748" s="65"/>
    </row>
    <row r="749" spans="1:9" ht="15.75" customHeight="1">
      <c r="A749" s="5" t="s">
        <v>1074</v>
      </c>
      <c r="B749" s="71">
        <v>5000</v>
      </c>
      <c r="C749" s="71"/>
      <c r="D749" t="s">
        <v>66</v>
      </c>
      <c r="E749" t="s">
        <v>67</v>
      </c>
      <c r="H749" t="s">
        <v>724</v>
      </c>
    </row>
    <row r="750" spans="1:9" ht="15.75" customHeight="1">
      <c r="A750" s="5" t="s">
        <v>1075</v>
      </c>
      <c r="B750" s="71"/>
      <c r="C750" s="72">
        <v>3159.96</v>
      </c>
      <c r="D750" t="s">
        <v>76</v>
      </c>
      <c r="E750" t="s">
        <v>101</v>
      </c>
      <c r="G750" s="53" t="s">
        <v>1076</v>
      </c>
      <c r="H750" t="s">
        <v>726</v>
      </c>
      <c r="I750" s="65" t="s">
        <v>1077</v>
      </c>
    </row>
    <row r="751" spans="1:9" ht="15.75" customHeight="1">
      <c r="A751" s="5" t="s">
        <v>1078</v>
      </c>
      <c r="B751" s="71">
        <v>22500</v>
      </c>
      <c r="C751" s="71"/>
      <c r="D751" t="s">
        <v>66</v>
      </c>
      <c r="E751" t="s">
        <v>67</v>
      </c>
      <c r="H751" t="s">
        <v>724</v>
      </c>
    </row>
    <row r="752" spans="1:9" ht="15.75" customHeight="1">
      <c r="A752" s="5" t="s">
        <v>1078</v>
      </c>
      <c r="B752" s="71">
        <v>5000</v>
      </c>
      <c r="C752" s="71"/>
      <c r="D752" s="36" t="s">
        <v>81</v>
      </c>
      <c r="E752" t="s">
        <v>1079</v>
      </c>
      <c r="H752" t="s">
        <v>724</v>
      </c>
    </row>
    <row r="753" spans="1:9" ht="15.75" customHeight="1">
      <c r="A753" s="5" t="s">
        <v>1078</v>
      </c>
      <c r="B753" s="71">
        <v>3000</v>
      </c>
      <c r="C753" s="71"/>
      <c r="D753" t="s">
        <v>284</v>
      </c>
      <c r="E753" t="s">
        <v>67</v>
      </c>
      <c r="H753" t="s">
        <v>724</v>
      </c>
    </row>
    <row r="754" spans="1:9" ht="15.75" customHeight="1">
      <c r="A754" s="5" t="s">
        <v>1078</v>
      </c>
      <c r="B754" s="71">
        <v>8000</v>
      </c>
      <c r="C754" s="71"/>
      <c r="D754" t="s">
        <v>66</v>
      </c>
      <c r="E754" t="s">
        <v>67</v>
      </c>
      <c r="H754" t="s">
        <v>724</v>
      </c>
    </row>
    <row r="755" spans="1:9" ht="15.75" customHeight="1">
      <c r="A755" s="5" t="s">
        <v>1078</v>
      </c>
      <c r="B755" s="71"/>
      <c r="C755" s="72">
        <v>5377.45</v>
      </c>
      <c r="D755" t="s">
        <v>76</v>
      </c>
      <c r="G755" s="53" t="s">
        <v>1080</v>
      </c>
      <c r="H755" t="s">
        <v>726</v>
      </c>
      <c r="I755" s="65" t="s">
        <v>1081</v>
      </c>
    </row>
    <row r="756" spans="1:9" ht="15.75" customHeight="1">
      <c r="A756" s="5" t="s">
        <v>1082</v>
      </c>
      <c r="B756" s="71">
        <v>22500</v>
      </c>
      <c r="C756" s="71"/>
      <c r="D756" t="s">
        <v>66</v>
      </c>
      <c r="E756" t="s">
        <v>67</v>
      </c>
      <c r="H756" t="s">
        <v>724</v>
      </c>
      <c r="I756" s="65"/>
    </row>
    <row r="757" spans="1:9" ht="15.75" customHeight="1">
      <c r="A757" s="5" t="s">
        <v>1082</v>
      </c>
      <c r="B757" s="71"/>
      <c r="C757" s="71">
        <v>54000</v>
      </c>
      <c r="D757" s="43" t="s">
        <v>1064</v>
      </c>
      <c r="E757" t="s">
        <v>329</v>
      </c>
      <c r="H757" s="69" t="s">
        <v>620</v>
      </c>
    </row>
    <row r="758" spans="1:9" ht="15.75" customHeight="1">
      <c r="A758" s="5" t="s">
        <v>1083</v>
      </c>
      <c r="B758" s="71">
        <v>10000</v>
      </c>
      <c r="C758" s="71"/>
      <c r="D758" t="s">
        <v>81</v>
      </c>
      <c r="H758" t="s">
        <v>724</v>
      </c>
    </row>
    <row r="759" spans="1:9" ht="15.75" customHeight="1">
      <c r="A759" s="5" t="s">
        <v>1083</v>
      </c>
      <c r="B759" s="71">
        <v>12000</v>
      </c>
      <c r="C759" s="71"/>
      <c r="D759" t="s">
        <v>66</v>
      </c>
      <c r="E759" t="s">
        <v>67</v>
      </c>
      <c r="H759" t="s">
        <v>724</v>
      </c>
    </row>
    <row r="760" spans="1:9" ht="15.75" customHeight="1">
      <c r="A760" s="5" t="s">
        <v>1083</v>
      </c>
      <c r="B760" s="71"/>
      <c r="C760" s="71">
        <v>1500</v>
      </c>
      <c r="H760" s="69" t="s">
        <v>620</v>
      </c>
    </row>
    <row r="761" spans="1:9" ht="15.75" customHeight="1">
      <c r="A761" s="5" t="s">
        <v>1084</v>
      </c>
      <c r="B761" s="71"/>
      <c r="C761" s="71">
        <v>1500</v>
      </c>
      <c r="D761" t="s">
        <v>1064</v>
      </c>
      <c r="E761" t="s">
        <v>384</v>
      </c>
      <c r="H761" s="69" t="s">
        <v>724</v>
      </c>
    </row>
    <row r="762" spans="1:9" ht="15.75" customHeight="1">
      <c r="A762" s="5" t="s">
        <v>1085</v>
      </c>
      <c r="B762" s="71"/>
      <c r="C762" s="71">
        <v>2000</v>
      </c>
      <c r="H762" s="69" t="s">
        <v>620</v>
      </c>
    </row>
    <row r="763" spans="1:9" ht="15.75" customHeight="1">
      <c r="A763" s="5" t="s">
        <v>1086</v>
      </c>
      <c r="B763" s="71"/>
      <c r="C763" s="71">
        <v>750</v>
      </c>
      <c r="H763" s="69" t="s">
        <v>620</v>
      </c>
    </row>
    <row r="764" spans="1:9" ht="15.75" customHeight="1">
      <c r="A764" s="5" t="s">
        <v>1087</v>
      </c>
      <c r="B764" s="71"/>
      <c r="C764" s="71">
        <v>10800</v>
      </c>
      <c r="D764" t="s">
        <v>319</v>
      </c>
      <c r="E764" t="s">
        <v>329</v>
      </c>
      <c r="H764" s="69" t="s">
        <v>620</v>
      </c>
      <c r="I764" s="65" t="s">
        <v>1088</v>
      </c>
    </row>
    <row r="765" spans="1:9" ht="15.75" customHeight="1">
      <c r="A765" s="5" t="s">
        <v>1089</v>
      </c>
      <c r="B765" s="71"/>
      <c r="C765" s="71">
        <v>1750</v>
      </c>
      <c r="H765" s="69" t="s">
        <v>620</v>
      </c>
    </row>
    <row r="766" spans="1:9" ht="15.75" customHeight="1">
      <c r="A766" s="5" t="s">
        <v>1090</v>
      </c>
      <c r="B766" s="71">
        <v>40000</v>
      </c>
      <c r="C766" s="71"/>
      <c r="D766" t="s">
        <v>427</v>
      </c>
      <c r="E766" t="s">
        <v>67</v>
      </c>
      <c r="H766" t="s">
        <v>724</v>
      </c>
    </row>
    <row r="767" spans="1:9" ht="15.75" customHeight="1">
      <c r="A767" s="5" t="s">
        <v>1090</v>
      </c>
      <c r="B767" s="71">
        <v>22500</v>
      </c>
      <c r="C767" s="71"/>
      <c r="D767" t="s">
        <v>66</v>
      </c>
      <c r="E767" s="69" t="s">
        <v>67</v>
      </c>
      <c r="H767" t="s">
        <v>724</v>
      </c>
    </row>
    <row r="768" spans="1:9" ht="15.75" customHeight="1">
      <c r="A768" s="5" t="s">
        <v>1090</v>
      </c>
      <c r="B768" s="71">
        <v>22500</v>
      </c>
      <c r="C768" s="71"/>
      <c r="D768" t="s">
        <v>284</v>
      </c>
      <c r="E768" s="69" t="s">
        <v>67</v>
      </c>
      <c r="H768" t="s">
        <v>724</v>
      </c>
    </row>
    <row r="769" spans="1:9" ht="15.75" customHeight="1">
      <c r="A769" s="5" t="s">
        <v>1090</v>
      </c>
      <c r="B769" s="71"/>
      <c r="C769" s="71">
        <v>1000</v>
      </c>
      <c r="H769" s="69" t="s">
        <v>620</v>
      </c>
    </row>
    <row r="770" spans="1:9" ht="15.75" customHeight="1">
      <c r="A770" s="5" t="s">
        <v>1090</v>
      </c>
      <c r="B770" s="71"/>
      <c r="C770" s="71">
        <v>10800</v>
      </c>
      <c r="D770" t="s">
        <v>319</v>
      </c>
      <c r="E770" t="s">
        <v>329</v>
      </c>
      <c r="H770" s="69" t="s">
        <v>620</v>
      </c>
      <c r="I770" s="65" t="s">
        <v>1091</v>
      </c>
    </row>
    <row r="771" spans="1:9" ht="15.75" customHeight="1">
      <c r="A771" s="5" t="s">
        <v>1090</v>
      </c>
      <c r="B771" s="71"/>
      <c r="C771" s="71">
        <v>1250</v>
      </c>
      <c r="H771" s="69" t="s">
        <v>620</v>
      </c>
    </row>
    <row r="772" spans="1:9" ht="15.75" customHeight="1">
      <c r="A772" s="5" t="s">
        <v>1090</v>
      </c>
      <c r="B772" s="71">
        <v>16800</v>
      </c>
      <c r="C772" s="71"/>
      <c r="D772" t="s">
        <v>209</v>
      </c>
      <c r="E772" t="s">
        <v>67</v>
      </c>
      <c r="H772" t="s">
        <v>724</v>
      </c>
    </row>
    <row r="773" spans="1:9" ht="15.75" customHeight="1">
      <c r="A773" s="5" t="s">
        <v>1092</v>
      </c>
      <c r="B773" s="71">
        <v>12000</v>
      </c>
      <c r="C773" s="71"/>
      <c r="D773" t="s">
        <v>284</v>
      </c>
      <c r="E773" t="s">
        <v>67</v>
      </c>
      <c r="H773" t="s">
        <v>724</v>
      </c>
    </row>
    <row r="774" spans="1:9" ht="15.75" customHeight="1">
      <c r="A774" s="5" t="s">
        <v>1092</v>
      </c>
      <c r="B774" s="71"/>
      <c r="C774" s="71">
        <v>20000</v>
      </c>
      <c r="D774" t="s">
        <v>345</v>
      </c>
      <c r="E774" t="s">
        <v>329</v>
      </c>
      <c r="H774" s="69" t="s">
        <v>620</v>
      </c>
      <c r="I774" s="65" t="s">
        <v>1093</v>
      </c>
    </row>
    <row r="775" spans="1:9" ht="15.75" customHeight="1">
      <c r="A775" s="5" t="s">
        <v>1092</v>
      </c>
      <c r="B775" s="71"/>
      <c r="C775" s="72">
        <v>1689.28</v>
      </c>
      <c r="D775" t="s">
        <v>1094</v>
      </c>
      <c r="H775" t="s">
        <v>928</v>
      </c>
    </row>
    <row r="776" spans="1:9" ht="15.75" customHeight="1">
      <c r="A776" s="5" t="s">
        <v>1092</v>
      </c>
      <c r="B776" s="71"/>
      <c r="C776" s="72">
        <v>16143.49</v>
      </c>
      <c r="D776" t="s">
        <v>1095</v>
      </c>
      <c r="E776" t="s">
        <v>101</v>
      </c>
      <c r="G776" s="53" t="s">
        <v>1096</v>
      </c>
      <c r="H776" t="s">
        <v>726</v>
      </c>
      <c r="I776" s="65" t="s">
        <v>1097</v>
      </c>
    </row>
    <row r="777" spans="1:9" ht="15.75" customHeight="1">
      <c r="A777" s="5" t="s">
        <v>1098</v>
      </c>
      <c r="B777" s="71"/>
      <c r="C777" s="71">
        <v>5000</v>
      </c>
      <c r="D777" t="s">
        <v>40</v>
      </c>
      <c r="E777" t="s">
        <v>384</v>
      </c>
      <c r="H777" t="s">
        <v>724</v>
      </c>
      <c r="I777" s="73" t="s">
        <v>1099</v>
      </c>
    </row>
    <row r="778" spans="1:9" ht="15.75" customHeight="1">
      <c r="A778" s="5" t="s">
        <v>1100</v>
      </c>
      <c r="B778" s="71">
        <v>12000</v>
      </c>
      <c r="C778" s="71"/>
      <c r="D778" t="s">
        <v>284</v>
      </c>
      <c r="E778" t="s">
        <v>67</v>
      </c>
      <c r="H778" t="s">
        <v>724</v>
      </c>
    </row>
    <row r="779" spans="1:9" ht="15.75" customHeight="1">
      <c r="A779" s="5" t="s">
        <v>1100</v>
      </c>
      <c r="B779" s="71"/>
      <c r="C779" s="71">
        <v>3000</v>
      </c>
      <c r="H779" s="69" t="s">
        <v>620</v>
      </c>
    </row>
    <row r="780" spans="1:9" ht="15.75" customHeight="1">
      <c r="A780" s="5" t="s">
        <v>1101</v>
      </c>
      <c r="B780" s="71">
        <v>12000</v>
      </c>
      <c r="C780" s="71"/>
      <c r="D780" t="s">
        <v>284</v>
      </c>
      <c r="E780" t="s">
        <v>67</v>
      </c>
      <c r="H780" t="s">
        <v>724</v>
      </c>
    </row>
    <row r="781" spans="1:9" ht="15.75" customHeight="1">
      <c r="A781" s="5" t="s">
        <v>1102</v>
      </c>
      <c r="B781" s="71"/>
      <c r="C781" s="71">
        <v>7125</v>
      </c>
      <c r="D781" t="s">
        <v>1103</v>
      </c>
      <c r="E781" t="s">
        <v>384</v>
      </c>
      <c r="H781" t="s">
        <v>724</v>
      </c>
      <c r="I781" s="73" t="s">
        <v>1104</v>
      </c>
    </row>
    <row r="782" spans="1:9" ht="15.75" customHeight="1">
      <c r="A782" s="5" t="s">
        <v>1102</v>
      </c>
      <c r="B782" s="71"/>
      <c r="C782" s="72">
        <v>2430.86</v>
      </c>
      <c r="D782" t="s">
        <v>76</v>
      </c>
      <c r="E782" t="s">
        <v>101</v>
      </c>
      <c r="G782" s="53" t="s">
        <v>1105</v>
      </c>
      <c r="H782" t="s">
        <v>726</v>
      </c>
      <c r="I782" s="65" t="s">
        <v>1106</v>
      </c>
    </row>
    <row r="783" spans="1:9" ht="15.75" customHeight="1">
      <c r="A783" s="5" t="s">
        <v>1102</v>
      </c>
      <c r="B783" s="71"/>
      <c r="C783" s="71">
        <v>1</v>
      </c>
      <c r="D783" t="s">
        <v>1103</v>
      </c>
      <c r="H783" t="s">
        <v>724</v>
      </c>
    </row>
    <row r="784" spans="1:9" ht="15.75" customHeight="1">
      <c r="A784" s="5" t="s">
        <v>1107</v>
      </c>
      <c r="B784" s="71">
        <v>750</v>
      </c>
      <c r="C784" s="71"/>
      <c r="D784" s="36" t="s">
        <v>81</v>
      </c>
      <c r="E784" t="s">
        <v>82</v>
      </c>
      <c r="H784" t="s">
        <v>724</v>
      </c>
    </row>
    <row r="785" spans="1:9" ht="15.75" customHeight="1">
      <c r="A785" s="5" t="s">
        <v>1107</v>
      </c>
      <c r="B785" s="71">
        <v>300</v>
      </c>
      <c r="C785" s="71"/>
      <c r="D785" t="s">
        <v>13</v>
      </c>
      <c r="E785" t="s">
        <v>82</v>
      </c>
      <c r="H785" t="s">
        <v>724</v>
      </c>
    </row>
    <row r="786" spans="1:9" ht="15.75" customHeight="1">
      <c r="A786" s="5" t="s">
        <v>1107</v>
      </c>
      <c r="B786" s="71">
        <v>50</v>
      </c>
      <c r="C786" s="71"/>
      <c r="D786" s="36" t="s">
        <v>81</v>
      </c>
      <c r="E786" t="s">
        <v>82</v>
      </c>
      <c r="H786" t="s">
        <v>724</v>
      </c>
    </row>
    <row r="787" spans="1:9" ht="15.75" customHeight="1">
      <c r="A787" s="5" t="s">
        <v>1107</v>
      </c>
      <c r="B787" s="71">
        <v>5000</v>
      </c>
      <c r="C787" s="71"/>
      <c r="D787" t="s">
        <v>284</v>
      </c>
      <c r="E787" t="s">
        <v>67</v>
      </c>
      <c r="H787" t="s">
        <v>724</v>
      </c>
    </row>
    <row r="788" spans="1:9" ht="15.75" customHeight="1">
      <c r="A788" s="5" t="s">
        <v>1107</v>
      </c>
      <c r="B788" s="71"/>
      <c r="C788" s="71">
        <v>1500</v>
      </c>
      <c r="H788" s="69" t="s">
        <v>620</v>
      </c>
    </row>
    <row r="789" spans="1:9" ht="15.75" customHeight="1">
      <c r="A789" s="5" t="s">
        <v>1108</v>
      </c>
      <c r="B789" s="71"/>
      <c r="C789" s="71">
        <v>5000</v>
      </c>
      <c r="D789" t="s">
        <v>1103</v>
      </c>
      <c r="E789" t="s">
        <v>384</v>
      </c>
      <c r="H789" t="s">
        <v>724</v>
      </c>
      <c r="I789" s="73" t="s">
        <v>1109</v>
      </c>
    </row>
    <row r="790" spans="1:9" ht="15.75" customHeight="1">
      <c r="A790" s="5" t="s">
        <v>1110</v>
      </c>
      <c r="B790" s="71">
        <v>12000</v>
      </c>
      <c r="C790" s="71"/>
      <c r="D790" t="s">
        <v>284</v>
      </c>
      <c r="E790" t="s">
        <v>67</v>
      </c>
      <c r="H790" t="s">
        <v>724</v>
      </c>
    </row>
    <row r="791" spans="1:9" ht="15.75" customHeight="1">
      <c r="A791" s="5" t="s">
        <v>1110</v>
      </c>
      <c r="B791" s="71"/>
      <c r="C791" s="71">
        <v>1000</v>
      </c>
      <c r="D791" t="s">
        <v>1103</v>
      </c>
      <c r="E791" t="s">
        <v>384</v>
      </c>
      <c r="H791" t="s">
        <v>724</v>
      </c>
    </row>
    <row r="792" spans="1:9" ht="15.75" customHeight="1">
      <c r="A792" s="5" t="s">
        <v>1111</v>
      </c>
      <c r="B792" s="71"/>
      <c r="C792" s="71">
        <v>729.03</v>
      </c>
      <c r="D792" t="s">
        <v>1112</v>
      </c>
      <c r="E792" t="s">
        <v>384</v>
      </c>
      <c r="H792" t="s">
        <v>726</v>
      </c>
    </row>
    <row r="793" spans="1:9" ht="15.75" customHeight="1">
      <c r="A793" s="5" t="s">
        <v>1111</v>
      </c>
      <c r="B793" s="71">
        <v>12000</v>
      </c>
      <c r="C793" s="71"/>
      <c r="D793" t="s">
        <v>284</v>
      </c>
      <c r="E793" t="s">
        <v>67</v>
      </c>
      <c r="H793" t="s">
        <v>724</v>
      </c>
    </row>
    <row r="794" spans="1:9" ht="15.75" customHeight="1">
      <c r="A794" s="5" t="s">
        <v>1113</v>
      </c>
      <c r="B794" s="71"/>
      <c r="C794" s="71">
        <v>53003.3</v>
      </c>
      <c r="D794" t="s">
        <v>663</v>
      </c>
      <c r="E794" t="s">
        <v>101</v>
      </c>
      <c r="H794" t="s">
        <v>726</v>
      </c>
    </row>
    <row r="795" spans="1:9" ht="15.75" customHeight="1">
      <c r="A795" s="5" t="s">
        <v>1113</v>
      </c>
      <c r="B795" s="71"/>
      <c r="C795" s="71">
        <v>3002.43</v>
      </c>
      <c r="D795" t="s">
        <v>1112</v>
      </c>
      <c r="E795" t="s">
        <v>384</v>
      </c>
      <c r="H795" t="s">
        <v>726</v>
      </c>
    </row>
    <row r="796" spans="1:9" ht="15.75" customHeight="1">
      <c r="A796" s="5" t="s">
        <v>1113</v>
      </c>
      <c r="B796" s="71"/>
      <c r="C796" s="71">
        <v>2000</v>
      </c>
      <c r="D796" s="36" t="s">
        <v>984</v>
      </c>
      <c r="E796" t="s">
        <v>384</v>
      </c>
      <c r="H796" t="s">
        <v>724</v>
      </c>
    </row>
    <row r="797" spans="1:9" ht="15.75" customHeight="1">
      <c r="A797" s="5" t="s">
        <v>1113</v>
      </c>
      <c r="B797" s="71"/>
      <c r="C797" s="71">
        <v>250</v>
      </c>
      <c r="D797" s="36" t="s">
        <v>984</v>
      </c>
      <c r="E797" t="s">
        <v>384</v>
      </c>
      <c r="H797" t="s">
        <v>724</v>
      </c>
    </row>
    <row r="798" spans="1:9" ht="15.75" customHeight="1">
      <c r="A798" s="5" t="s">
        <v>1114</v>
      </c>
      <c r="B798" s="71">
        <v>5000</v>
      </c>
      <c r="C798" s="71"/>
      <c r="D798" s="36" t="s">
        <v>81</v>
      </c>
      <c r="E798" t="s">
        <v>723</v>
      </c>
      <c r="H798" t="s">
        <v>724</v>
      </c>
    </row>
    <row r="799" spans="1:9" ht="15.75" customHeight="1">
      <c r="A799" s="5" t="s">
        <v>1114</v>
      </c>
      <c r="B799" s="71">
        <v>22500</v>
      </c>
      <c r="C799" s="71"/>
      <c r="D799" t="s">
        <v>284</v>
      </c>
      <c r="E799" t="s">
        <v>67</v>
      </c>
      <c r="H799" t="s">
        <v>724</v>
      </c>
    </row>
    <row r="800" spans="1:9" ht="15.75" customHeight="1">
      <c r="A800" s="5" t="s">
        <v>1115</v>
      </c>
      <c r="B800" s="71"/>
      <c r="C800" s="71">
        <v>729.29</v>
      </c>
      <c r="D800" t="s">
        <v>1112</v>
      </c>
      <c r="E800" t="s">
        <v>384</v>
      </c>
      <c r="H800" t="s">
        <v>726</v>
      </c>
    </row>
    <row r="801" spans="1:8" ht="15.75" customHeight="1">
      <c r="A801" s="5" t="s">
        <v>1116</v>
      </c>
      <c r="B801" s="71"/>
      <c r="C801" s="71">
        <v>8400</v>
      </c>
      <c r="H801" t="s">
        <v>620</v>
      </c>
    </row>
    <row r="802" spans="1:8" ht="15.75" customHeight="1">
      <c r="A802" s="5" t="s">
        <v>1117</v>
      </c>
      <c r="B802" s="71">
        <v>12000</v>
      </c>
      <c r="C802" s="71"/>
      <c r="D802" t="s">
        <v>284</v>
      </c>
      <c r="E802" t="s">
        <v>67</v>
      </c>
      <c r="H802" t="s">
        <v>724</v>
      </c>
    </row>
    <row r="803" spans="1:8" ht="15.75" customHeight="1">
      <c r="A803" s="5" t="s">
        <v>1117</v>
      </c>
      <c r="B803" s="71">
        <v>40000</v>
      </c>
      <c r="C803" s="71"/>
      <c r="D803" t="s">
        <v>427</v>
      </c>
      <c r="E803" t="s">
        <v>67</v>
      </c>
      <c r="H803" t="s">
        <v>724</v>
      </c>
    </row>
    <row r="804" spans="1:8" ht="15.75" customHeight="1">
      <c r="A804" s="5" t="s">
        <v>1117</v>
      </c>
      <c r="B804" s="71">
        <v>45000</v>
      </c>
      <c r="C804" s="71"/>
      <c r="D804" t="s">
        <v>209</v>
      </c>
      <c r="E804" t="s">
        <v>67</v>
      </c>
      <c r="H804" t="s">
        <v>724</v>
      </c>
    </row>
    <row r="805" spans="1:8" ht="15.75" customHeight="1">
      <c r="A805" s="5" t="s">
        <v>1117</v>
      </c>
      <c r="B805" s="71">
        <v>8400</v>
      </c>
      <c r="C805" s="71"/>
      <c r="D805" t="s">
        <v>72</v>
      </c>
      <c r="E805" t="s">
        <v>33</v>
      </c>
      <c r="H805" t="s">
        <v>724</v>
      </c>
    </row>
    <row r="806" spans="1:8" ht="15.75" customHeight="1">
      <c r="A806" s="5" t="s">
        <v>1118</v>
      </c>
      <c r="B806" s="71">
        <v>12000</v>
      </c>
      <c r="C806" s="71"/>
      <c r="D806" t="s">
        <v>284</v>
      </c>
      <c r="E806" t="s">
        <v>67</v>
      </c>
      <c r="H806" t="s">
        <v>724</v>
      </c>
    </row>
    <row r="807" spans="1:8" ht="15.75" customHeight="1">
      <c r="A807" s="5" t="s">
        <v>1118</v>
      </c>
      <c r="B807" s="71"/>
      <c r="C807" s="71">
        <v>729.35</v>
      </c>
      <c r="D807" t="s">
        <v>1119</v>
      </c>
      <c r="E807" t="s">
        <v>384</v>
      </c>
      <c r="H807" t="s">
        <v>726</v>
      </c>
    </row>
    <row r="808" spans="1:8" ht="15.75" customHeight="1">
      <c r="A808" s="5" t="s">
        <v>1120</v>
      </c>
      <c r="B808" s="71">
        <v>12000</v>
      </c>
      <c r="C808" s="71"/>
      <c r="D808" t="s">
        <v>284</v>
      </c>
      <c r="E808" t="s">
        <v>67</v>
      </c>
      <c r="H808" t="s">
        <v>724</v>
      </c>
    </row>
    <row r="809" spans="1:8" ht="15.75" customHeight="1">
      <c r="A809" s="5" t="s">
        <v>1121</v>
      </c>
      <c r="B809" s="71">
        <v>10000</v>
      </c>
      <c r="C809" s="71"/>
      <c r="D809" t="s">
        <v>544</v>
      </c>
      <c r="E809" t="s">
        <v>881</v>
      </c>
      <c r="H809" t="s">
        <v>724</v>
      </c>
    </row>
    <row r="810" spans="1:8" ht="15.75" customHeight="1">
      <c r="A810" s="5" t="s">
        <v>1122</v>
      </c>
      <c r="B810" s="71"/>
      <c r="C810" s="71">
        <v>536.95000000000005</v>
      </c>
      <c r="D810" t="s">
        <v>928</v>
      </c>
      <c r="H810" t="s">
        <v>928</v>
      </c>
    </row>
    <row r="811" spans="1:8" ht="15.75" customHeight="1">
      <c r="A811" s="5" t="s">
        <v>1122</v>
      </c>
      <c r="B811" s="71">
        <v>649</v>
      </c>
      <c r="C811" s="71"/>
      <c r="D811" s="36" t="s">
        <v>81</v>
      </c>
      <c r="H811" t="s">
        <v>724</v>
      </c>
    </row>
    <row r="812" spans="1:8" ht="15.75" customHeight="1">
      <c r="A812" s="5" t="s">
        <v>1123</v>
      </c>
      <c r="B812" s="71"/>
      <c r="C812" s="71">
        <v>500</v>
      </c>
      <c r="D812" t="s">
        <v>1124</v>
      </c>
      <c r="H812" t="s">
        <v>724</v>
      </c>
    </row>
    <row r="813" spans="1:8" ht="15.75" customHeight="1">
      <c r="A813" s="5" t="s">
        <v>1123</v>
      </c>
      <c r="B813" s="71">
        <v>1200</v>
      </c>
      <c r="C813" s="71"/>
      <c r="D813" t="s">
        <v>284</v>
      </c>
      <c r="E813" t="s">
        <v>67</v>
      </c>
      <c r="H813" t="s">
        <v>724</v>
      </c>
    </row>
    <row r="814" spans="1:8" ht="15.75" customHeight="1">
      <c r="A814" s="5" t="s">
        <v>1123</v>
      </c>
      <c r="B814" s="71">
        <v>413</v>
      </c>
      <c r="C814" s="71"/>
      <c r="D814" s="36" t="s">
        <v>81</v>
      </c>
      <c r="H814" t="s">
        <v>1125</v>
      </c>
    </row>
    <row r="815" spans="1:8" ht="15.75" customHeight="1">
      <c r="A815" s="5" t="s">
        <v>1126</v>
      </c>
      <c r="B815" s="71"/>
      <c r="C815" s="71">
        <v>14400</v>
      </c>
      <c r="D815" t="s">
        <v>1127</v>
      </c>
      <c r="E815" t="s">
        <v>329</v>
      </c>
      <c r="H815" t="s">
        <v>620</v>
      </c>
    </row>
    <row r="816" spans="1:8" ht="15.75" customHeight="1">
      <c r="A816" s="5" t="s">
        <v>1128</v>
      </c>
      <c r="B816" s="71">
        <v>7000</v>
      </c>
      <c r="C816" s="71"/>
      <c r="D816" t="s">
        <v>284</v>
      </c>
      <c r="E816" t="s">
        <v>67</v>
      </c>
      <c r="H816" t="s">
        <v>724</v>
      </c>
    </row>
    <row r="817" spans="1:9" ht="15.75" customHeight="1">
      <c r="A817" s="5" t="s">
        <v>1128</v>
      </c>
      <c r="B817" s="71"/>
      <c r="C817" s="71">
        <v>5048.41</v>
      </c>
      <c r="D817" t="s">
        <v>76</v>
      </c>
      <c r="E817" t="s">
        <v>329</v>
      </c>
      <c r="G817" s="74" t="s">
        <v>1129</v>
      </c>
      <c r="H817" t="s">
        <v>726</v>
      </c>
    </row>
    <row r="818" spans="1:9" ht="15.75" customHeight="1">
      <c r="A818" s="5" t="s">
        <v>1130</v>
      </c>
      <c r="B818" s="71"/>
      <c r="C818" s="71">
        <v>3786.37</v>
      </c>
      <c r="D818" t="s">
        <v>76</v>
      </c>
      <c r="E818" t="s">
        <v>384</v>
      </c>
      <c r="G818" s="74" t="s">
        <v>1131</v>
      </c>
      <c r="H818" t="s">
        <v>726</v>
      </c>
    </row>
    <row r="819" spans="1:9" ht="15.75" customHeight="1">
      <c r="A819" s="5" t="s">
        <v>1130</v>
      </c>
      <c r="B819" s="71"/>
      <c r="C819" s="71">
        <v>1250</v>
      </c>
      <c r="D819" t="s">
        <v>81</v>
      </c>
      <c r="E819" t="s">
        <v>384</v>
      </c>
      <c r="G819" s="74"/>
      <c r="H819" t="s">
        <v>724</v>
      </c>
    </row>
    <row r="820" spans="1:9" ht="15.75" customHeight="1">
      <c r="A820" s="5" t="s">
        <v>1132</v>
      </c>
      <c r="B820" s="71">
        <v>5000</v>
      </c>
      <c r="C820" s="71"/>
      <c r="D820" t="s">
        <v>72</v>
      </c>
      <c r="E820" t="s">
        <v>1133</v>
      </c>
      <c r="H820" t="s">
        <v>724</v>
      </c>
    </row>
    <row r="821" spans="1:9" ht="15.75" customHeight="1">
      <c r="A821" s="5" t="s">
        <v>1134</v>
      </c>
      <c r="B821" s="71">
        <v>12000</v>
      </c>
      <c r="C821" s="71"/>
      <c r="D821" t="s">
        <v>284</v>
      </c>
      <c r="E821" t="s">
        <v>67</v>
      </c>
      <c r="H821" t="s">
        <v>724</v>
      </c>
    </row>
    <row r="822" spans="1:9" ht="15.75" customHeight="1">
      <c r="A822" s="5" t="s">
        <v>1135</v>
      </c>
      <c r="B822" s="71">
        <v>12000</v>
      </c>
      <c r="C822" s="71"/>
      <c r="D822" t="s">
        <v>284</v>
      </c>
      <c r="E822" t="s">
        <v>67</v>
      </c>
      <c r="H822" t="s">
        <v>724</v>
      </c>
    </row>
    <row r="823" spans="1:9" ht="15.75" customHeight="1">
      <c r="A823" s="5" t="s">
        <v>1136</v>
      </c>
      <c r="B823" s="71"/>
      <c r="C823" s="71">
        <v>4120.84</v>
      </c>
      <c r="D823" t="s">
        <v>76</v>
      </c>
      <c r="E823" t="s">
        <v>989</v>
      </c>
      <c r="G823" s="74" t="s">
        <v>1137</v>
      </c>
      <c r="H823" t="s">
        <v>726</v>
      </c>
    </row>
    <row r="824" spans="1:9" ht="15.75" customHeight="1">
      <c r="A824" s="5" t="s">
        <v>1138</v>
      </c>
      <c r="B824" s="71">
        <v>12000</v>
      </c>
      <c r="C824" s="71"/>
      <c r="D824" t="s">
        <v>284</v>
      </c>
      <c r="E824" t="s">
        <v>67</v>
      </c>
      <c r="H824" t="s">
        <v>724</v>
      </c>
    </row>
    <row r="825" spans="1:9" ht="15.75" customHeight="1">
      <c r="A825" s="5" t="s">
        <v>1138</v>
      </c>
      <c r="B825" s="71">
        <v>12000</v>
      </c>
      <c r="C825" s="71"/>
      <c r="D825" t="s">
        <v>284</v>
      </c>
      <c r="E825" t="s">
        <v>67</v>
      </c>
      <c r="H825" t="s">
        <v>724</v>
      </c>
    </row>
    <row r="826" spans="1:9" ht="15.75" customHeight="1">
      <c r="A826" s="5" t="s">
        <v>1139</v>
      </c>
      <c r="B826" s="71">
        <v>45000</v>
      </c>
      <c r="C826" s="71"/>
      <c r="D826" t="s">
        <v>209</v>
      </c>
      <c r="E826" t="s">
        <v>67</v>
      </c>
      <c r="H826" t="s">
        <v>724</v>
      </c>
    </row>
    <row r="827" spans="1:9" ht="15.75" customHeight="1">
      <c r="A827" s="5" t="s">
        <v>1140</v>
      </c>
      <c r="B827" s="71"/>
      <c r="C827" s="71">
        <v>10512.21</v>
      </c>
      <c r="D827" t="s">
        <v>1095</v>
      </c>
      <c r="E827" t="s">
        <v>1141</v>
      </c>
      <c r="G827" s="74" t="s">
        <v>1142</v>
      </c>
      <c r="H827" t="s">
        <v>726</v>
      </c>
      <c r="I827" t="s">
        <v>1143</v>
      </c>
    </row>
    <row r="828" spans="1:9" ht="15.75" customHeight="1">
      <c r="A828" s="5" t="s">
        <v>1140</v>
      </c>
      <c r="B828" s="71">
        <v>1000</v>
      </c>
      <c r="C828" s="71"/>
      <c r="D828" t="s">
        <v>284</v>
      </c>
      <c r="E828" t="s">
        <v>67</v>
      </c>
      <c r="H828" t="s">
        <v>724</v>
      </c>
    </row>
    <row r="829" spans="1:9" ht="15.75" customHeight="1">
      <c r="A829" s="5" t="s">
        <v>1144</v>
      </c>
      <c r="B829" s="71">
        <v>22500</v>
      </c>
      <c r="C829" s="71"/>
      <c r="D829" t="s">
        <v>1145</v>
      </c>
      <c r="E829" t="s">
        <v>67</v>
      </c>
      <c r="H829" t="s">
        <v>724</v>
      </c>
    </row>
    <row r="830" spans="1:9" ht="15.75" customHeight="1">
      <c r="A830" s="5" t="s">
        <v>1144</v>
      </c>
      <c r="B830" s="71">
        <v>1000</v>
      </c>
      <c r="C830" s="71"/>
      <c r="D830" t="s">
        <v>72</v>
      </c>
      <c r="E830" t="s">
        <v>67</v>
      </c>
      <c r="H830" t="s">
        <v>724</v>
      </c>
    </row>
    <row r="831" spans="1:9" ht="15.75" customHeight="1">
      <c r="A831" s="5" t="s">
        <v>1146</v>
      </c>
      <c r="B831" s="71"/>
      <c r="C831" s="71">
        <v>6170.19</v>
      </c>
      <c r="D831" t="s">
        <v>1147</v>
      </c>
      <c r="E831" t="s">
        <v>384</v>
      </c>
      <c r="H831" t="s">
        <v>726</v>
      </c>
      <c r="I831" t="s">
        <v>1148</v>
      </c>
    </row>
    <row r="832" spans="1:9" ht="15.75" customHeight="1">
      <c r="A832" s="5" t="s">
        <v>1146</v>
      </c>
      <c r="B832" s="71">
        <v>12200</v>
      </c>
      <c r="C832" s="71"/>
      <c r="D832" t="s">
        <v>284</v>
      </c>
      <c r="E832" t="s">
        <v>67</v>
      </c>
      <c r="H832" t="s">
        <v>724</v>
      </c>
    </row>
    <row r="833" spans="1:9" ht="15.75" customHeight="1">
      <c r="A833" s="5" t="s">
        <v>1149</v>
      </c>
      <c r="B833" s="71"/>
      <c r="C833" s="71">
        <v>1900.36</v>
      </c>
      <c r="D833" t="s">
        <v>76</v>
      </c>
      <c r="E833" t="s">
        <v>384</v>
      </c>
      <c r="G833" s="74" t="s">
        <v>1150</v>
      </c>
      <c r="H833" t="s">
        <v>726</v>
      </c>
      <c r="I833" t="s">
        <v>1151</v>
      </c>
    </row>
    <row r="834" spans="1:9" ht="15.75" customHeight="1">
      <c r="A834" s="5" t="s">
        <v>1152</v>
      </c>
      <c r="B834" s="71"/>
      <c r="C834" s="71">
        <v>465</v>
      </c>
      <c r="D834" t="s">
        <v>1153</v>
      </c>
      <c r="E834" t="s">
        <v>438</v>
      </c>
      <c r="H834" s="69" t="s">
        <v>620</v>
      </c>
    </row>
    <row r="835" spans="1:9" ht="15.75" customHeight="1">
      <c r="A835" s="5" t="s">
        <v>1152</v>
      </c>
      <c r="B835" s="71"/>
      <c r="C835" s="71">
        <v>1269.27</v>
      </c>
      <c r="D835" t="s">
        <v>76</v>
      </c>
      <c r="E835" t="s">
        <v>329</v>
      </c>
      <c r="G835" s="74" t="s">
        <v>1154</v>
      </c>
      <c r="H835" t="s">
        <v>726</v>
      </c>
      <c r="I835" t="s">
        <v>1155</v>
      </c>
    </row>
    <row r="836" spans="1:9" ht="15.75" customHeight="1">
      <c r="A836" s="5" t="s">
        <v>1156</v>
      </c>
      <c r="B836" s="71">
        <v>5000</v>
      </c>
      <c r="C836" s="71"/>
      <c r="D836" t="s">
        <v>284</v>
      </c>
      <c r="E836" t="s">
        <v>67</v>
      </c>
      <c r="H836" t="s">
        <v>724</v>
      </c>
    </row>
    <row r="837" spans="1:9" ht="15.75" customHeight="1">
      <c r="A837" s="5" t="s">
        <v>1157</v>
      </c>
      <c r="B837" s="71">
        <v>5000</v>
      </c>
      <c r="C837" s="71"/>
      <c r="D837" t="s">
        <v>284</v>
      </c>
      <c r="E837" t="s">
        <v>67</v>
      </c>
      <c r="H837" t="s">
        <v>724</v>
      </c>
    </row>
    <row r="838" spans="1:9" ht="15.75" customHeight="1">
      <c r="A838" s="5" t="s">
        <v>1158</v>
      </c>
      <c r="C838" s="71">
        <v>10800</v>
      </c>
      <c r="D838" t="s">
        <v>319</v>
      </c>
      <c r="E838" t="s">
        <v>329</v>
      </c>
      <c r="H838" t="s">
        <v>620</v>
      </c>
      <c r="I838" s="75" t="s">
        <v>1159</v>
      </c>
    </row>
    <row r="839" spans="1:9" ht="15.75" customHeight="1">
      <c r="A839" s="5" t="s">
        <v>1158</v>
      </c>
      <c r="C839" s="71">
        <v>1000</v>
      </c>
      <c r="D839" t="s">
        <v>1160</v>
      </c>
      <c r="E839" t="s">
        <v>384</v>
      </c>
      <c r="H839" t="s">
        <v>724</v>
      </c>
    </row>
    <row r="840" spans="1:9" ht="15.75" customHeight="1">
      <c r="A840" s="5" t="s">
        <v>1161</v>
      </c>
      <c r="B840" s="71">
        <v>7500</v>
      </c>
      <c r="C840" s="71"/>
      <c r="D840" t="s">
        <v>284</v>
      </c>
      <c r="E840" t="s">
        <v>67</v>
      </c>
      <c r="H840" t="s">
        <v>724</v>
      </c>
    </row>
    <row r="841" spans="1:9" ht="15.75" customHeight="1">
      <c r="A841" s="5" t="s">
        <v>1161</v>
      </c>
      <c r="B841" s="71">
        <v>270</v>
      </c>
      <c r="C841" s="71"/>
      <c r="D841" t="s">
        <v>13</v>
      </c>
      <c r="E841" t="s">
        <v>67</v>
      </c>
      <c r="H841" t="s">
        <v>724</v>
      </c>
    </row>
    <row r="842" spans="1:9" ht="15.75" customHeight="1">
      <c r="A842" s="5" t="s">
        <v>1162</v>
      </c>
      <c r="C842" s="71">
        <v>10800</v>
      </c>
      <c r="D842" t="s">
        <v>319</v>
      </c>
      <c r="E842" t="s">
        <v>329</v>
      </c>
      <c r="H842" t="s">
        <v>620</v>
      </c>
      <c r="I842" s="75" t="s">
        <v>1163</v>
      </c>
    </row>
    <row r="843" spans="1:9" ht="15.75" customHeight="1">
      <c r="A843" s="5" t="s">
        <v>1164</v>
      </c>
      <c r="B843" s="71">
        <v>300</v>
      </c>
      <c r="C843" s="71"/>
      <c r="D843" t="s">
        <v>13</v>
      </c>
      <c r="E843" t="s">
        <v>67</v>
      </c>
      <c r="H843" t="s">
        <v>724</v>
      </c>
      <c r="I843" s="75"/>
    </row>
    <row r="844" spans="1:9" ht="15.75" customHeight="1">
      <c r="A844" s="5" t="s">
        <v>1164</v>
      </c>
      <c r="C844" s="71">
        <v>5077.9799999999996</v>
      </c>
      <c r="D844" t="s">
        <v>76</v>
      </c>
      <c r="E844" t="s">
        <v>101</v>
      </c>
      <c r="G844" s="76" t="s">
        <v>1165</v>
      </c>
      <c r="H844" t="s">
        <v>726</v>
      </c>
      <c r="I844" s="75" t="s">
        <v>1166</v>
      </c>
    </row>
    <row r="845" spans="1:9" ht="15.75" customHeight="1">
      <c r="A845" s="5" t="s">
        <v>1167</v>
      </c>
      <c r="C845" s="71">
        <v>6328.07</v>
      </c>
      <c r="D845" t="s">
        <v>76</v>
      </c>
      <c r="E845" t="s">
        <v>101</v>
      </c>
      <c r="G845" s="76" t="s">
        <v>1168</v>
      </c>
      <c r="H845" t="s">
        <v>726</v>
      </c>
      <c r="I845" s="75" t="s">
        <v>1169</v>
      </c>
    </row>
    <row r="846" spans="1:9" ht="15.75" customHeight="1">
      <c r="A846" s="5" t="s">
        <v>1167</v>
      </c>
      <c r="B846" s="71">
        <v>115000</v>
      </c>
      <c r="D846" t="s">
        <v>284</v>
      </c>
      <c r="E846" t="s">
        <v>67</v>
      </c>
      <c r="H846" t="s">
        <v>724</v>
      </c>
    </row>
    <row r="847" spans="1:9" ht="15.75" customHeight="1">
      <c r="A847" s="5" t="s">
        <v>1170</v>
      </c>
      <c r="B847" s="71">
        <v>12000</v>
      </c>
      <c r="D847" t="s">
        <v>284</v>
      </c>
      <c r="E847" t="s">
        <v>67</v>
      </c>
      <c r="H847" t="s">
        <v>724</v>
      </c>
    </row>
    <row r="848" spans="1:9" ht="15.75" customHeight="1">
      <c r="A848" s="5" t="s">
        <v>1170</v>
      </c>
      <c r="C848" s="71">
        <v>18000</v>
      </c>
      <c r="D848" t="s">
        <v>663</v>
      </c>
      <c r="E848" t="s">
        <v>329</v>
      </c>
      <c r="H848" t="s">
        <v>724</v>
      </c>
      <c r="I848" s="75" t="s">
        <v>1171</v>
      </c>
    </row>
    <row r="849" spans="1:9" ht="15.75" customHeight="1">
      <c r="A849" s="5" t="s">
        <v>1172</v>
      </c>
      <c r="C849" s="71">
        <v>2000</v>
      </c>
      <c r="D849" t="s">
        <v>1173</v>
      </c>
      <c r="E849" t="s">
        <v>101</v>
      </c>
      <c r="H849" t="s">
        <v>724</v>
      </c>
      <c r="I849" t="s">
        <v>1174</v>
      </c>
    </row>
    <row r="850" spans="1:9" ht="15.75" customHeight="1">
      <c r="A850" s="5" t="s">
        <v>1172</v>
      </c>
      <c r="B850" s="71">
        <v>45000</v>
      </c>
      <c r="D850" t="s">
        <v>209</v>
      </c>
      <c r="E850" t="s">
        <v>67</v>
      </c>
      <c r="H850" t="s">
        <v>724</v>
      </c>
    </row>
    <row r="851" spans="1:9" ht="15.75" customHeight="1">
      <c r="A851" s="5" t="s">
        <v>1172</v>
      </c>
      <c r="C851" s="71">
        <v>250</v>
      </c>
      <c r="D851" t="s">
        <v>148</v>
      </c>
      <c r="E851" t="s">
        <v>384</v>
      </c>
      <c r="H851" t="s">
        <v>724</v>
      </c>
    </row>
    <row r="852" spans="1:9" ht="15.75" customHeight="1">
      <c r="A852" s="5" t="s">
        <v>1175</v>
      </c>
      <c r="C852" s="71">
        <v>5115.92</v>
      </c>
      <c r="D852" t="s">
        <v>1147</v>
      </c>
      <c r="E852" t="s">
        <v>438</v>
      </c>
      <c r="G852" s="76" t="s">
        <v>1176</v>
      </c>
      <c r="H852" t="s">
        <v>726</v>
      </c>
      <c r="I852" s="77" t="s">
        <v>1177</v>
      </c>
    </row>
    <row r="853" spans="1:9" ht="15.75" customHeight="1">
      <c r="A853" s="5" t="s">
        <v>1178</v>
      </c>
      <c r="B853" s="71">
        <v>15000</v>
      </c>
      <c r="D853" t="s">
        <v>72</v>
      </c>
      <c r="E853" t="s">
        <v>1179</v>
      </c>
      <c r="H853" t="s">
        <v>724</v>
      </c>
    </row>
    <row r="854" spans="1:9" ht="15.75" customHeight="1">
      <c r="A854" s="5" t="s">
        <v>1180</v>
      </c>
      <c r="C854" s="71">
        <v>500</v>
      </c>
      <c r="D854" t="s">
        <v>1173</v>
      </c>
      <c r="E854" t="s">
        <v>1181</v>
      </c>
      <c r="H854" t="s">
        <v>724</v>
      </c>
      <c r="I854" t="s">
        <v>1174</v>
      </c>
    </row>
    <row r="855" spans="1:9" ht="15.75" customHeight="1">
      <c r="A855" s="5" t="s">
        <v>1182</v>
      </c>
      <c r="C855" s="71">
        <v>1115.55</v>
      </c>
      <c r="D855" t="s">
        <v>1183</v>
      </c>
      <c r="E855" t="s">
        <v>384</v>
      </c>
      <c r="H855" t="s">
        <v>928</v>
      </c>
      <c r="I855" t="s">
        <v>1184</v>
      </c>
    </row>
    <row r="856" spans="1:9" ht="15.75" customHeight="1">
      <c r="A856" s="5" t="s">
        <v>1185</v>
      </c>
      <c r="C856" s="71">
        <v>1000</v>
      </c>
      <c r="D856" t="s">
        <v>1186</v>
      </c>
      <c r="E856" t="s">
        <v>101</v>
      </c>
      <c r="H856" t="s">
        <v>724</v>
      </c>
      <c r="I856" t="s">
        <v>1187</v>
      </c>
    </row>
    <row r="857" spans="1:9" ht="15.75" customHeight="1">
      <c r="A857" s="5" t="s">
        <v>1188</v>
      </c>
      <c r="C857" s="71">
        <v>62154.73</v>
      </c>
      <c r="D857" t="s">
        <v>1189</v>
      </c>
      <c r="E857" t="s">
        <v>329</v>
      </c>
      <c r="H857" t="s">
        <v>928</v>
      </c>
      <c r="I857" s="75" t="s">
        <v>1190</v>
      </c>
    </row>
    <row r="858" spans="1:9" ht="15.75" customHeight="1">
      <c r="A858" s="78" t="s">
        <v>1191</v>
      </c>
      <c r="B858" s="71">
        <v>1000</v>
      </c>
      <c r="D858" t="s">
        <v>1192</v>
      </c>
      <c r="E858" t="s">
        <v>1193</v>
      </c>
      <c r="H858" t="s">
        <v>724</v>
      </c>
      <c r="I858" t="s">
        <v>1187</v>
      </c>
    </row>
    <row r="859" spans="1:9" ht="15.75" customHeight="1">
      <c r="A859" s="5" t="s">
        <v>1194</v>
      </c>
      <c r="B859" s="71">
        <v>5000</v>
      </c>
      <c r="D859" t="s">
        <v>13</v>
      </c>
      <c r="E859" t="s">
        <v>329</v>
      </c>
      <c r="H859" t="s">
        <v>724</v>
      </c>
    </row>
    <row r="860" spans="1:9" ht="15.75" customHeight="1">
      <c r="A860" s="5" t="s">
        <v>1195</v>
      </c>
      <c r="C860" s="71">
        <v>4766.33</v>
      </c>
      <c r="D860" t="s">
        <v>76</v>
      </c>
      <c r="H860" t="s">
        <v>928</v>
      </c>
    </row>
    <row r="861" spans="1:9" ht="15.75" customHeight="1">
      <c r="A861" s="5" t="s">
        <v>1196</v>
      </c>
      <c r="C861" s="71">
        <v>64800</v>
      </c>
      <c r="D861" t="s">
        <v>1197</v>
      </c>
      <c r="E861" t="s">
        <v>1198</v>
      </c>
      <c r="H861" t="s">
        <v>620</v>
      </c>
      <c r="I861" s="79" t="s">
        <v>1199</v>
      </c>
    </row>
    <row r="862" spans="1:9" ht="15.75" customHeight="1">
      <c r="A862" s="5" t="s">
        <v>1200</v>
      </c>
      <c r="B862" s="71">
        <v>15000</v>
      </c>
      <c r="D862" t="s">
        <v>66</v>
      </c>
      <c r="E862" t="s">
        <v>67</v>
      </c>
      <c r="H862" t="s">
        <v>724</v>
      </c>
    </row>
    <row r="863" spans="1:9" ht="15.75" customHeight="1">
      <c r="A863" s="5" t="s">
        <v>1200</v>
      </c>
      <c r="B863" s="71">
        <v>15000</v>
      </c>
      <c r="D863" t="s">
        <v>284</v>
      </c>
      <c r="E863" t="s">
        <v>67</v>
      </c>
      <c r="H863" t="s">
        <v>724</v>
      </c>
    </row>
    <row r="864" spans="1:9" ht="22.5" customHeight="1">
      <c r="A864" s="5" t="s">
        <v>1201</v>
      </c>
      <c r="B864" s="71">
        <v>303</v>
      </c>
      <c r="D864" t="s">
        <v>72</v>
      </c>
      <c r="E864" t="s">
        <v>1202</v>
      </c>
      <c r="H864" t="s">
        <v>724</v>
      </c>
    </row>
    <row r="865" spans="1:9" ht="15.75" customHeight="1">
      <c r="A865" s="5" t="s">
        <v>1201</v>
      </c>
      <c r="C865" s="71">
        <v>1500</v>
      </c>
      <c r="D865" t="s">
        <v>40</v>
      </c>
      <c r="E865" t="s">
        <v>1068</v>
      </c>
      <c r="H865" t="s">
        <v>724</v>
      </c>
    </row>
    <row r="866" spans="1:9" ht="15.75" customHeight="1">
      <c r="A866" s="5" t="s">
        <v>1201</v>
      </c>
      <c r="C866" s="71">
        <v>2566</v>
      </c>
      <c r="D866" t="s">
        <v>1203</v>
      </c>
      <c r="E866" t="s">
        <v>329</v>
      </c>
      <c r="H866" t="s">
        <v>928</v>
      </c>
      <c r="I866" t="s">
        <v>1204</v>
      </c>
    </row>
    <row r="867" spans="1:9" ht="17.25" customHeight="1">
      <c r="A867" s="5" t="s">
        <v>1201</v>
      </c>
      <c r="B867" s="71">
        <v>250</v>
      </c>
      <c r="D867" t="s">
        <v>72</v>
      </c>
      <c r="E867" t="s">
        <v>1205</v>
      </c>
      <c r="H867" t="s">
        <v>724</v>
      </c>
    </row>
    <row r="868" spans="1:9" ht="17.25" customHeight="1">
      <c r="A868" s="5" t="s">
        <v>1201</v>
      </c>
      <c r="B868" s="71">
        <v>22500</v>
      </c>
      <c r="D868" t="s">
        <v>284</v>
      </c>
      <c r="E868" t="s">
        <v>67</v>
      </c>
      <c r="H868" t="s">
        <v>724</v>
      </c>
    </row>
    <row r="869" spans="1:9" ht="15.75" customHeight="1">
      <c r="A869" s="5" t="s">
        <v>1206</v>
      </c>
      <c r="C869" s="71">
        <v>750</v>
      </c>
      <c r="D869" t="s">
        <v>40</v>
      </c>
      <c r="E869" t="s">
        <v>384</v>
      </c>
      <c r="H869" t="s">
        <v>724</v>
      </c>
    </row>
    <row r="870" spans="1:9" ht="15" customHeight="1">
      <c r="A870" s="5" t="s">
        <v>1206</v>
      </c>
      <c r="B870" s="71">
        <v>1499</v>
      </c>
      <c r="D870" t="s">
        <v>13</v>
      </c>
      <c r="H870" t="s">
        <v>724</v>
      </c>
    </row>
    <row r="871" spans="1:9" ht="15.75" customHeight="1">
      <c r="A871" s="5" t="s">
        <v>1207</v>
      </c>
      <c r="C871" s="71">
        <v>2562.7800000000002</v>
      </c>
      <c r="D871" t="s">
        <v>1203</v>
      </c>
      <c r="E871" t="s">
        <v>659</v>
      </c>
      <c r="H871" t="s">
        <v>928</v>
      </c>
      <c r="I871" t="s">
        <v>1204</v>
      </c>
    </row>
    <row r="872" spans="1:9" ht="12" customHeight="1">
      <c r="A872" s="5" t="s">
        <v>1207</v>
      </c>
      <c r="B872" s="71">
        <v>12000</v>
      </c>
      <c r="D872" t="s">
        <v>284</v>
      </c>
      <c r="E872" t="s">
        <v>67</v>
      </c>
      <c r="H872" t="s">
        <v>724</v>
      </c>
    </row>
    <row r="873" spans="1:9" ht="15.75" customHeight="1">
      <c r="A873" s="5" t="s">
        <v>1208</v>
      </c>
      <c r="C873" s="71">
        <v>2560.62</v>
      </c>
      <c r="D873" t="s">
        <v>1203</v>
      </c>
      <c r="E873" t="s">
        <v>329</v>
      </c>
      <c r="H873" t="s">
        <v>928</v>
      </c>
      <c r="I873" t="s">
        <v>1204</v>
      </c>
    </row>
    <row r="874" spans="1:9" ht="15.75" customHeight="1">
      <c r="A874" s="5" t="s">
        <v>1209</v>
      </c>
      <c r="C874" s="71">
        <v>3672.18</v>
      </c>
      <c r="D874" t="s">
        <v>1210</v>
      </c>
      <c r="E874" t="s">
        <v>989</v>
      </c>
      <c r="H874" t="s">
        <v>928</v>
      </c>
      <c r="I874" t="s">
        <v>1211</v>
      </c>
    </row>
    <row r="875" spans="1:9" ht="14.25" customHeight="1">
      <c r="A875" s="5" t="s">
        <v>1209</v>
      </c>
      <c r="C875" s="71">
        <v>1113.8900000000001</v>
      </c>
      <c r="D875" t="s">
        <v>1183</v>
      </c>
      <c r="E875" t="s">
        <v>329</v>
      </c>
      <c r="H875" t="s">
        <v>928</v>
      </c>
    </row>
    <row r="876" spans="1:9" ht="15.75" customHeight="1">
      <c r="A876" s="5" t="s">
        <v>1209</v>
      </c>
      <c r="B876" s="71">
        <v>12000</v>
      </c>
      <c r="D876" t="s">
        <v>284</v>
      </c>
      <c r="E876" t="s">
        <v>67</v>
      </c>
      <c r="H876" t="s">
        <v>724</v>
      </c>
    </row>
    <row r="877" spans="1:9" ht="15.75" customHeight="1">
      <c r="A877" s="5" t="s">
        <v>1212</v>
      </c>
      <c r="C877" s="71">
        <v>2249.87</v>
      </c>
      <c r="D877" t="s">
        <v>1183</v>
      </c>
      <c r="E877" t="s">
        <v>329</v>
      </c>
      <c r="H877" t="s">
        <v>928</v>
      </c>
    </row>
    <row r="878" spans="1:9" ht="15.75" customHeight="1">
      <c r="A878" s="5" t="s">
        <v>1212</v>
      </c>
      <c r="C878" s="71">
        <v>2932.79</v>
      </c>
      <c r="D878" t="s">
        <v>1203</v>
      </c>
      <c r="E878" t="s">
        <v>329</v>
      </c>
      <c r="H878" t="s">
        <v>928</v>
      </c>
      <c r="I878" t="s">
        <v>1204</v>
      </c>
    </row>
    <row r="879" spans="1:9" ht="15.75" customHeight="1">
      <c r="A879" s="5" t="s">
        <v>1212</v>
      </c>
      <c r="C879" s="71">
        <v>3844.33</v>
      </c>
      <c r="D879" t="s">
        <v>1203</v>
      </c>
      <c r="E879" t="s">
        <v>329</v>
      </c>
      <c r="H879" t="s">
        <v>928</v>
      </c>
      <c r="I879" t="s">
        <v>1204</v>
      </c>
    </row>
    <row r="880" spans="1:9" ht="15.75" customHeight="1">
      <c r="A880" s="5" t="s">
        <v>1213</v>
      </c>
      <c r="C880" s="71">
        <v>1642.21</v>
      </c>
      <c r="D880" t="s">
        <v>1203</v>
      </c>
      <c r="E880" t="s">
        <v>384</v>
      </c>
      <c r="H880" t="s">
        <v>928</v>
      </c>
    </row>
    <row r="881" spans="1:8" ht="14.25" customHeight="1">
      <c r="A881" s="5" t="s">
        <v>1213</v>
      </c>
      <c r="B881" s="71">
        <v>12000</v>
      </c>
      <c r="D881" t="s">
        <v>284</v>
      </c>
      <c r="E881" t="s">
        <v>67</v>
      </c>
      <c r="H881" t="s">
        <v>724</v>
      </c>
    </row>
    <row r="882" spans="1:8" ht="15.75" customHeight="1">
      <c r="A882" s="5" t="s">
        <v>1214</v>
      </c>
      <c r="C882" s="71">
        <v>1262.82</v>
      </c>
      <c r="D882" t="s">
        <v>1203</v>
      </c>
      <c r="E882" t="s">
        <v>384</v>
      </c>
      <c r="H882" t="s">
        <v>928</v>
      </c>
    </row>
    <row r="883" spans="1:8" ht="16.5" customHeight="1">
      <c r="A883" s="5" t="s">
        <v>1214</v>
      </c>
      <c r="C883" s="71">
        <v>6000</v>
      </c>
      <c r="D883" t="s">
        <v>1215</v>
      </c>
      <c r="E883" t="s">
        <v>329</v>
      </c>
      <c r="H883" t="s">
        <v>724</v>
      </c>
    </row>
    <row r="884" spans="1:8" ht="11.25" customHeight="1">
      <c r="A884" s="5" t="s">
        <v>1214</v>
      </c>
      <c r="B884" s="71">
        <v>12000</v>
      </c>
      <c r="D884" t="s">
        <v>284</v>
      </c>
      <c r="E884" t="s">
        <v>67</v>
      </c>
      <c r="H884" t="s">
        <v>724</v>
      </c>
    </row>
    <row r="885" spans="1:8" ht="12" customHeight="1">
      <c r="A885" s="5" t="s">
        <v>1216</v>
      </c>
      <c r="B885" s="71">
        <v>12000</v>
      </c>
      <c r="D885" t="s">
        <v>284</v>
      </c>
      <c r="E885" t="s">
        <v>67</v>
      </c>
      <c r="H885" t="s">
        <v>724</v>
      </c>
    </row>
    <row r="886" spans="1:8" ht="15.75" customHeight="1">
      <c r="A886" s="5" t="s">
        <v>1216</v>
      </c>
      <c r="C886" s="71">
        <v>750</v>
      </c>
      <c r="D886" t="s">
        <v>40</v>
      </c>
      <c r="E886" t="s">
        <v>384</v>
      </c>
      <c r="H886" t="s">
        <v>724</v>
      </c>
    </row>
  </sheetData>
  <autoFilter ref="A1:L886" xr:uid="{00000000-0009-0000-0000-000000000000}"/>
  <conditionalFormatting sqref="H331:I331">
    <cfRule type="expression" dxfId="1" priority="13">
      <formula>COUNTIF($I$1:$I$1254,H332)&gt;1</formula>
    </cfRule>
  </conditionalFormatting>
  <conditionalFormatting sqref="H303:I303 H308:I308 H312:I312">
    <cfRule type="expression" dxfId="0" priority="14">
      <formula>COUNTIF($I$1:$I$1258,H304)&gt;1</formula>
    </cfRule>
  </conditionalFormatting>
  <dataValidations count="2">
    <dataValidation type="list" allowBlank="1" sqref="E518:E520 D245:D321 D561:D562 D206:D229 D330:D354 D171:D204 D323:D326 D328 D231:D243 D671 D689:D695 D697:D698 D673:D687 D700:D721 D723:D735 D758:D764 D737:D756 D664:D669 D356:D517 D813:D814 E511:E512 D766:D811 E533 E543:E548 D528:D532 D564:D568 D602:D662 D2:D169 D521:D526 D534:D535 D537:D542 D545 D547 D549:D559 D570:D584 D589:D593 D595 D597:D600 D816:D2066" xr:uid="{58ABD3C2-A665-4945-8FC9-29DA0166DFD9}">
      <formula1>$A$2:$A$989</formula1>
    </dataValidation>
    <dataValidation type="list" allowBlank="1" sqref="D355" xr:uid="{41AFBD1C-41CF-4ECB-BCFA-9E50B3AB474F}">
      <formula1>$A:$A</formula1>
    </dataValidation>
  </dataValidations>
  <hyperlinks>
    <hyperlink ref="D20" r:id="rId1" xr:uid="{25512A9B-2E62-41FE-88C2-D8AB6E2D1914}"/>
    <hyperlink ref="D23" r:id="rId2" xr:uid="{EB84D33B-C21C-478D-B0BB-24042808D140}"/>
    <hyperlink ref="D43" r:id="rId3" xr:uid="{D40CF47E-1098-4B2F-A146-2B5370864C25}"/>
    <hyperlink ref="D52" r:id="rId4" xr:uid="{3ADAF16B-84C8-4FC3-9DDB-CF9E59CFBA9B}"/>
    <hyperlink ref="E197" r:id="rId5" xr:uid="{BE23FEE3-EAB8-45B4-A1FA-A1AE0A10EBD1}"/>
    <hyperlink ref="E220" r:id="rId6" xr:uid="{00FE15D3-4C63-46ED-8D3C-85EF9477B9BC}"/>
    <hyperlink ref="G844" r:id="rId7" display="FO21E8A587488" xr:uid="{166ECF13-5FDB-478B-9BFC-67F7FC72E253}"/>
  </hyperlinks>
  <pageMargins left="0" right="0" top="0" bottom="0" header="0" footer="0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AB27-785E-4F27-85EE-B98124A1C421}">
  <sheetPr>
    <outlinePr summaryBelow="0" summaryRight="0"/>
  </sheetPr>
  <dimension ref="A1:N2961"/>
  <sheetViews>
    <sheetView tabSelected="1" workbookViewId="0">
      <pane xSplit="2" ySplit="1" topLeftCell="C152" activePane="bottomRight" state="frozen"/>
      <selection pane="bottomRight" activeCell="P229" sqref="P229"/>
      <selection pane="bottomLeft" activeCell="A2" sqref="A2"/>
      <selection pane="topRight" activeCell="C1" sqref="C1"/>
    </sheetView>
  </sheetViews>
  <sheetFormatPr defaultColWidth="12.5703125" defaultRowHeight="15.75" customHeight="1"/>
  <cols>
    <col min="1" max="1" width="45.85546875" customWidth="1"/>
    <col min="2" max="2" width="36.42578125" customWidth="1"/>
    <col min="3" max="3" width="35" customWidth="1"/>
    <col min="4" max="4" width="14.140625" customWidth="1"/>
    <col min="5" max="6" width="19.85546875" customWidth="1"/>
    <col min="7" max="8" width="9.140625"/>
    <col min="9" max="9" width="13.28515625" customWidth="1"/>
    <col min="10" max="10" width="15" customWidth="1"/>
    <col min="11" max="11" width="10.7109375" customWidth="1"/>
    <col min="12" max="12" width="13.140625" customWidth="1"/>
  </cols>
  <sheetData>
    <row r="1" spans="1:13" ht="15">
      <c r="A1" s="81" t="s">
        <v>1217</v>
      </c>
      <c r="B1" s="82" t="s">
        <v>86</v>
      </c>
      <c r="C1" s="83" t="s">
        <v>1218</v>
      </c>
      <c r="D1" s="168" t="s">
        <v>1219</v>
      </c>
      <c r="E1" s="82" t="s">
        <v>1220</v>
      </c>
      <c r="F1" s="82" t="s">
        <v>1221</v>
      </c>
      <c r="G1" s="82" t="s">
        <v>1222</v>
      </c>
      <c r="H1" s="82" t="s">
        <v>1223</v>
      </c>
      <c r="I1" s="82" t="s">
        <v>1224</v>
      </c>
      <c r="J1" s="84" t="s">
        <v>1225</v>
      </c>
      <c r="K1" s="82" t="s">
        <v>1226</v>
      </c>
      <c r="L1" s="82" t="s">
        <v>1227</v>
      </c>
      <c r="M1" s="85" t="s">
        <v>1228</v>
      </c>
    </row>
    <row r="2" spans="1:13" ht="15">
      <c r="A2" s="86" t="s">
        <v>1229</v>
      </c>
      <c r="B2" s="87" t="s">
        <v>659</v>
      </c>
      <c r="C2" s="146" t="s">
        <v>289</v>
      </c>
      <c r="D2" s="87" t="s">
        <v>1230</v>
      </c>
      <c r="E2" s="156"/>
      <c r="F2" s="87"/>
      <c r="G2" s="88"/>
      <c r="H2" s="88"/>
      <c r="I2" s="88"/>
      <c r="J2" s="89">
        <v>14700</v>
      </c>
      <c r="K2" s="88"/>
      <c r="L2" s="88"/>
      <c r="M2" s="85"/>
    </row>
    <row r="3" spans="1:13" ht="15">
      <c r="A3" s="86" t="s">
        <v>1231</v>
      </c>
      <c r="B3" s="87" t="s">
        <v>659</v>
      </c>
      <c r="C3" s="146" t="s">
        <v>289</v>
      </c>
      <c r="D3" s="87" t="s">
        <v>1230</v>
      </c>
      <c r="E3" s="156"/>
      <c r="F3" s="87"/>
      <c r="G3" s="88"/>
      <c r="H3" s="88"/>
      <c r="I3" s="88"/>
      <c r="J3" s="89">
        <v>5735</v>
      </c>
      <c r="K3" s="88"/>
      <c r="L3" s="88"/>
      <c r="M3" s="85"/>
    </row>
    <row r="4" spans="1:13" ht="15">
      <c r="A4" s="86" t="s">
        <v>1232</v>
      </c>
      <c r="B4" s="87"/>
      <c r="C4" s="147"/>
      <c r="D4" s="87" t="s">
        <v>1230</v>
      </c>
      <c r="E4" s="156"/>
      <c r="F4" s="87"/>
      <c r="G4" s="88">
        <f>220-(220*0.21)</f>
        <v>173.8</v>
      </c>
      <c r="H4" s="88"/>
      <c r="I4" s="88"/>
      <c r="J4" s="89">
        <f ca="1">IFERROR(__xludf.DUMMYFUNCTION("G4*GoogleFinance(""CURRENCY:USDINR"")"),14432.73436)</f>
        <v>14432.73436</v>
      </c>
      <c r="K4" s="88"/>
      <c r="L4" s="88"/>
      <c r="M4" s="85"/>
    </row>
    <row r="5" spans="1:13" ht="15">
      <c r="A5" s="86" t="s">
        <v>1233</v>
      </c>
      <c r="B5" s="87"/>
      <c r="C5" s="147"/>
      <c r="D5" s="87" t="s">
        <v>1230</v>
      </c>
      <c r="E5" s="156"/>
      <c r="F5" s="87"/>
      <c r="G5" s="88">
        <f>100-(100*0.21)</f>
        <v>79</v>
      </c>
      <c r="H5" s="88"/>
      <c r="I5" s="88"/>
      <c r="J5" s="89">
        <f ca="1">IFERROR(__xludf.DUMMYFUNCTION("G5*GoogleFinance(""CURRENCY:USDINR"")"),6560.3338)</f>
        <v>6560.3338000000003</v>
      </c>
      <c r="K5" s="88"/>
      <c r="L5" s="88"/>
      <c r="M5" s="85"/>
    </row>
    <row r="6" spans="1:13" ht="15">
      <c r="A6" s="86" t="s">
        <v>1234</v>
      </c>
      <c r="B6" s="87" t="s">
        <v>659</v>
      </c>
      <c r="C6" s="147"/>
      <c r="D6" s="87" t="s">
        <v>1230</v>
      </c>
      <c r="E6" s="156"/>
      <c r="F6" s="87"/>
      <c r="G6" s="88">
        <v>19.75</v>
      </c>
      <c r="H6" s="88"/>
      <c r="I6" s="88"/>
      <c r="J6" s="89">
        <f ca="1">IFERROR(__xludf.DUMMYFUNCTION("G6*GoogleFinance(""CURRENCY:USDINR"")"),1640.08345)</f>
        <v>1640.0834500000001</v>
      </c>
      <c r="K6" s="88"/>
      <c r="L6" s="88"/>
      <c r="M6" s="85"/>
    </row>
    <row r="7" spans="1:13" ht="15">
      <c r="A7" s="86" t="s">
        <v>1234</v>
      </c>
      <c r="B7" s="87" t="s">
        <v>659</v>
      </c>
      <c r="C7" s="147"/>
      <c r="D7" s="87" t="s">
        <v>1230</v>
      </c>
      <c r="E7" s="156"/>
      <c r="F7" s="87"/>
      <c r="G7" s="88">
        <v>27.65</v>
      </c>
      <c r="H7" s="88"/>
      <c r="I7" s="88"/>
      <c r="J7" s="89">
        <f ca="1">IFERROR(__xludf.DUMMYFUNCTION("G7*GoogleFinance(""CURRENCY:USDINR"")"),2296.11683)</f>
        <v>2296.1168299999999</v>
      </c>
      <c r="K7" s="88"/>
      <c r="L7" s="88"/>
      <c r="M7" s="85"/>
    </row>
    <row r="8" spans="1:13" ht="15">
      <c r="A8" s="86" t="s">
        <v>1234</v>
      </c>
      <c r="B8" s="87" t="s">
        <v>659</v>
      </c>
      <c r="C8" s="147"/>
      <c r="D8" s="87" t="s">
        <v>1230</v>
      </c>
      <c r="E8" s="156"/>
      <c r="F8" s="87"/>
      <c r="G8" s="88">
        <v>7.9</v>
      </c>
      <c r="H8" s="88"/>
      <c r="I8" s="88"/>
      <c r="J8" s="89">
        <f ca="1">IFERROR(__xludf.DUMMYFUNCTION("G8*GoogleFinance(""CURRENCY:USDINR"")"),656.03338)</f>
        <v>656.03337999999997</v>
      </c>
      <c r="K8" s="88"/>
      <c r="L8" s="88"/>
      <c r="M8" s="85"/>
    </row>
    <row r="9" spans="1:13" ht="15">
      <c r="A9" s="86" t="s">
        <v>1235</v>
      </c>
      <c r="B9" s="87" t="s">
        <v>659</v>
      </c>
      <c r="C9" s="147"/>
      <c r="D9" s="87" t="s">
        <v>1230</v>
      </c>
      <c r="E9" s="156"/>
      <c r="F9" s="87"/>
      <c r="G9" s="88">
        <v>7.9</v>
      </c>
      <c r="H9" s="88"/>
      <c r="I9" s="88"/>
      <c r="J9" s="89">
        <f ca="1">IFERROR(__xludf.DUMMYFUNCTION("G9*GoogleFinance(""CURRENCY:USDINR"")"),656.03338)</f>
        <v>656.03337999999997</v>
      </c>
      <c r="K9" s="88"/>
      <c r="L9" s="88"/>
      <c r="M9" s="85"/>
    </row>
    <row r="10" spans="1:13" ht="15">
      <c r="A10" s="86" t="s">
        <v>1236</v>
      </c>
      <c r="B10" s="87" t="s">
        <v>312</v>
      </c>
      <c r="C10" s="146" t="s">
        <v>305</v>
      </c>
      <c r="D10" s="87" t="s">
        <v>1230</v>
      </c>
      <c r="E10" s="156"/>
      <c r="F10" s="87"/>
      <c r="G10" s="88"/>
      <c r="H10" s="88"/>
      <c r="I10" s="88"/>
      <c r="J10" s="89">
        <f>80000-(80000*0.1)</f>
        <v>72000</v>
      </c>
      <c r="K10" s="89">
        <f t="shared" ref="K10:K11" si="0">L10*10%</f>
        <v>8000</v>
      </c>
      <c r="L10" s="89">
        <v>80000</v>
      </c>
      <c r="M10" s="85"/>
    </row>
    <row r="11" spans="1:13" ht="15">
      <c r="A11" s="86" t="s">
        <v>1237</v>
      </c>
      <c r="B11" s="87" t="s">
        <v>1238</v>
      </c>
      <c r="C11" s="147"/>
      <c r="D11" s="87" t="s">
        <v>1230</v>
      </c>
      <c r="E11" s="156"/>
      <c r="F11" s="87"/>
      <c r="G11" s="88"/>
      <c r="H11" s="88"/>
      <c r="I11" s="88"/>
      <c r="J11" s="89">
        <v>16200</v>
      </c>
      <c r="K11" s="89">
        <f t="shared" si="0"/>
        <v>1800</v>
      </c>
      <c r="L11" s="89">
        <v>18000</v>
      </c>
      <c r="M11" s="85"/>
    </row>
    <row r="12" spans="1:13" ht="15">
      <c r="A12" s="86" t="s">
        <v>1239</v>
      </c>
      <c r="B12" s="87" t="s">
        <v>1238</v>
      </c>
      <c r="C12" s="147"/>
      <c r="D12" s="87" t="s">
        <v>1230</v>
      </c>
      <c r="E12" s="156"/>
      <c r="F12" s="87"/>
      <c r="G12" s="88">
        <v>125</v>
      </c>
      <c r="H12" s="88"/>
      <c r="I12" s="88"/>
      <c r="J12" s="89">
        <f ca="1">IFERROR(__xludf.DUMMYFUNCTION("G12*GoogleFinance(""CURRENCY:USDINR"")"),10380.275)</f>
        <v>10380.275</v>
      </c>
      <c r="K12" s="88"/>
      <c r="L12" s="88"/>
      <c r="M12" s="85"/>
    </row>
    <row r="13" spans="1:13" ht="15">
      <c r="A13" s="86" t="s">
        <v>1235</v>
      </c>
      <c r="B13" s="87" t="s">
        <v>86</v>
      </c>
      <c r="C13" s="147"/>
      <c r="D13" s="87" t="s">
        <v>1230</v>
      </c>
      <c r="E13" s="156"/>
      <c r="F13" s="87"/>
      <c r="G13" s="88">
        <v>80</v>
      </c>
      <c r="H13" s="88"/>
      <c r="I13" s="88"/>
      <c r="J13" s="89">
        <f ca="1">IFERROR(__xludf.DUMMYFUNCTION("G13*GoogleFinance(""CURRENCY:USDINR"")"),6643.376)</f>
        <v>6643.3760000000002</v>
      </c>
      <c r="K13" s="88"/>
      <c r="L13" s="88"/>
      <c r="M13" s="85"/>
    </row>
    <row r="14" spans="1:13" ht="15">
      <c r="A14" s="86" t="s">
        <v>1233</v>
      </c>
      <c r="B14" s="87"/>
      <c r="C14" s="147"/>
      <c r="D14" s="87" t="s">
        <v>1230</v>
      </c>
      <c r="E14" s="156"/>
      <c r="F14" s="87"/>
      <c r="G14" s="88">
        <v>79</v>
      </c>
      <c r="H14" s="88"/>
      <c r="I14" s="88"/>
      <c r="J14" s="89">
        <f ca="1">IFERROR(__xludf.DUMMYFUNCTION("G14*GoogleFinance(""CURRENCY:USDINR"")"),6560.3338)</f>
        <v>6560.3338000000003</v>
      </c>
      <c r="K14" s="88"/>
      <c r="L14" s="88"/>
      <c r="M14" s="85"/>
    </row>
    <row r="15" spans="1:13" ht="15">
      <c r="A15" s="86" t="s">
        <v>1237</v>
      </c>
      <c r="B15" s="87" t="s">
        <v>1238</v>
      </c>
      <c r="C15" s="147"/>
      <c r="D15" s="87" t="s">
        <v>1230</v>
      </c>
      <c r="E15" s="156"/>
      <c r="F15" s="87"/>
      <c r="G15" s="88"/>
      <c r="H15" s="88"/>
      <c r="I15" s="88"/>
      <c r="J15" s="89">
        <v>16200</v>
      </c>
      <c r="K15" s="89">
        <f t="shared" ref="K15:K16" si="1">L15*10%</f>
        <v>1800</v>
      </c>
      <c r="L15" s="89">
        <v>18000</v>
      </c>
      <c r="M15" s="85"/>
    </row>
    <row r="16" spans="1:13" ht="15">
      <c r="A16" s="86" t="s">
        <v>1237</v>
      </c>
      <c r="B16" s="87" t="s">
        <v>1240</v>
      </c>
      <c r="C16" s="146" t="s">
        <v>1241</v>
      </c>
      <c r="D16" s="87" t="s">
        <v>1230</v>
      </c>
      <c r="E16" s="157"/>
      <c r="F16" s="87" t="s">
        <v>1242</v>
      </c>
      <c r="G16" s="88"/>
      <c r="H16" s="88"/>
      <c r="I16" s="88"/>
      <c r="J16" s="89">
        <f>L16-K16</f>
        <v>24975</v>
      </c>
      <c r="K16" s="89">
        <f t="shared" si="1"/>
        <v>2775</v>
      </c>
      <c r="L16" s="89">
        <v>27750</v>
      </c>
      <c r="M16" s="85"/>
    </row>
    <row r="17" spans="1:13" ht="15">
      <c r="A17" s="86" t="s">
        <v>1239</v>
      </c>
      <c r="B17" s="87" t="s">
        <v>101</v>
      </c>
      <c r="C17" s="146" t="s">
        <v>348</v>
      </c>
      <c r="D17" s="87" t="s">
        <v>1230</v>
      </c>
      <c r="E17" s="157"/>
      <c r="F17" s="87"/>
      <c r="G17" s="88">
        <v>79</v>
      </c>
      <c r="H17" s="88"/>
      <c r="I17" s="88"/>
      <c r="J17" s="91"/>
      <c r="K17" s="88"/>
      <c r="L17" s="89">
        <f ca="1">IFERROR(__xludf.DUMMYFUNCTION("G17*GoogleFinance(""CURRENCY:USDINR"")"),6560.3338)</f>
        <v>6560.3338000000003</v>
      </c>
      <c r="M17" s="85"/>
    </row>
    <row r="18" spans="1:13" ht="15">
      <c r="A18" s="92" t="s">
        <v>1239</v>
      </c>
      <c r="B18" s="87" t="s">
        <v>101</v>
      </c>
      <c r="C18" s="146" t="s">
        <v>362</v>
      </c>
      <c r="D18" s="87" t="s">
        <v>1230</v>
      </c>
      <c r="E18" s="157"/>
      <c r="F18" s="87" t="s">
        <v>385</v>
      </c>
      <c r="G18" s="88">
        <v>11.85</v>
      </c>
      <c r="H18" s="88"/>
      <c r="I18" s="88"/>
      <c r="J18" s="91"/>
      <c r="K18" s="88"/>
      <c r="L18" s="89">
        <f ca="1">IFERROR(__xludf.DUMMYFUNCTION("G18*GoogleFinance(""CURRENCY:USDINR"")"),984.05007)</f>
        <v>984.05007000000001</v>
      </c>
      <c r="M18" s="85"/>
    </row>
    <row r="19" spans="1:13" ht="15">
      <c r="A19" s="86" t="s">
        <v>1243</v>
      </c>
      <c r="B19" s="87" t="s">
        <v>329</v>
      </c>
      <c r="C19" s="146" t="s">
        <v>381</v>
      </c>
      <c r="D19" s="87" t="s">
        <v>1230</v>
      </c>
      <c r="E19" s="157"/>
      <c r="F19" s="87"/>
      <c r="G19" s="88"/>
      <c r="H19" s="88"/>
      <c r="I19" s="88"/>
      <c r="J19" s="91"/>
      <c r="K19" s="88"/>
      <c r="L19" s="89">
        <v>6000</v>
      </c>
      <c r="M19" s="85"/>
    </row>
    <row r="20" spans="1:13" ht="15">
      <c r="A20" s="86" t="s">
        <v>1237</v>
      </c>
      <c r="B20" s="87" t="s">
        <v>428</v>
      </c>
      <c r="C20" s="146" t="s">
        <v>365</v>
      </c>
      <c r="D20" s="87" t="s">
        <v>1230</v>
      </c>
      <c r="E20" s="157"/>
      <c r="F20" s="87" t="s">
        <v>1244</v>
      </c>
      <c r="G20" s="88"/>
      <c r="H20" s="88"/>
      <c r="I20" s="88"/>
      <c r="J20" s="90">
        <v>16000</v>
      </c>
      <c r="K20" s="88">
        <v>1600</v>
      </c>
      <c r="L20" s="89" t="e">
        <f t="shared" ref="L20:L21" si="2">#REF!-K20</f>
        <v>#REF!</v>
      </c>
      <c r="M20" s="85"/>
    </row>
    <row r="21" spans="1:13" ht="15">
      <c r="A21" s="86" t="s">
        <v>1237</v>
      </c>
      <c r="B21" s="87" t="s">
        <v>1245</v>
      </c>
      <c r="C21" s="146" t="s">
        <v>1246</v>
      </c>
      <c r="D21" s="87" t="s">
        <v>1230</v>
      </c>
      <c r="E21" s="157"/>
      <c r="F21" s="87" t="s">
        <v>1247</v>
      </c>
      <c r="G21" s="88"/>
      <c r="H21" s="88"/>
      <c r="I21" s="88"/>
      <c r="J21" s="90">
        <v>16000</v>
      </c>
      <c r="K21" s="88">
        <v>1600</v>
      </c>
      <c r="L21" s="89" t="e">
        <f t="shared" si="2"/>
        <v>#REF!</v>
      </c>
      <c r="M21" s="85"/>
    </row>
    <row r="22" spans="1:13" ht="15">
      <c r="A22" s="92" t="s">
        <v>1248</v>
      </c>
      <c r="B22" s="87" t="s">
        <v>101</v>
      </c>
      <c r="C22" s="146" t="s">
        <v>394</v>
      </c>
      <c r="D22" s="87" t="s">
        <v>1230</v>
      </c>
      <c r="E22" s="156" t="s">
        <v>1249</v>
      </c>
      <c r="F22" s="87"/>
      <c r="G22" s="88">
        <v>11.85</v>
      </c>
      <c r="H22" s="88"/>
      <c r="I22" s="88"/>
      <c r="J22" s="91"/>
      <c r="K22" s="88"/>
      <c r="L22" s="89">
        <f ca="1">IFERROR(__xludf.DUMMYFUNCTION("G22*GoogleFinance(""CURRENCY:USDINR"")"),984.05007)</f>
        <v>984.05007000000001</v>
      </c>
      <c r="M22" s="85"/>
    </row>
    <row r="23" spans="1:13" ht="15">
      <c r="A23" s="86" t="s">
        <v>1237</v>
      </c>
      <c r="B23" s="87" t="s">
        <v>312</v>
      </c>
      <c r="C23" s="146" t="s">
        <v>407</v>
      </c>
      <c r="D23" s="87" t="s">
        <v>1230</v>
      </c>
      <c r="E23" s="157"/>
      <c r="F23" s="87" t="s">
        <v>1250</v>
      </c>
      <c r="G23" s="88"/>
      <c r="H23" s="88"/>
      <c r="I23" s="88"/>
      <c r="J23" s="90">
        <v>55936</v>
      </c>
      <c r="K23" s="88">
        <v>5593</v>
      </c>
      <c r="L23" s="89" t="e">
        <f>#REF!-K23</f>
        <v>#REF!</v>
      </c>
      <c r="M23" s="85"/>
    </row>
    <row r="24" spans="1:13" ht="15">
      <c r="A24" s="86" t="s">
        <v>1251</v>
      </c>
      <c r="B24" s="87" t="s">
        <v>101</v>
      </c>
      <c r="C24" s="146" t="s">
        <v>397</v>
      </c>
      <c r="D24" s="87" t="s">
        <v>1230</v>
      </c>
      <c r="E24" s="156" t="s">
        <v>1252</v>
      </c>
      <c r="F24" s="87"/>
      <c r="G24" s="88">
        <v>48</v>
      </c>
      <c r="H24" s="88"/>
      <c r="I24" s="88"/>
      <c r="J24" s="91"/>
      <c r="K24" s="88"/>
      <c r="L24" s="89">
        <f ca="1">IFERROR(__xludf.DUMMYFUNCTION("G25*GoogleFinance(""CURRENCY:USDINR"")"),3986.0256)</f>
        <v>3986.0255999999999</v>
      </c>
      <c r="M24" s="85"/>
    </row>
    <row r="25" spans="1:13" ht="15">
      <c r="A25" s="92" t="s">
        <v>1239</v>
      </c>
      <c r="B25" s="87" t="s">
        <v>384</v>
      </c>
      <c r="C25" s="147" t="s">
        <v>437</v>
      </c>
      <c r="D25" s="87" t="s">
        <v>1230</v>
      </c>
      <c r="E25" s="158" t="s">
        <v>1253</v>
      </c>
      <c r="F25" s="93"/>
      <c r="G25" s="88">
        <v>7.9</v>
      </c>
      <c r="H25" s="88"/>
      <c r="I25" s="88"/>
      <c r="J25" s="91"/>
      <c r="K25" s="88"/>
      <c r="L25" s="89">
        <f ca="1">IFERROR(__xludf.DUMMYFUNCTION("G26*GoogleFinance(""CURRENCY:USDINR"")"),656.03338)</f>
        <v>656.03337999999997</v>
      </c>
      <c r="M25" s="85"/>
    </row>
    <row r="26" spans="1:13" ht="15">
      <c r="A26" s="86" t="s">
        <v>1254</v>
      </c>
      <c r="B26" s="87" t="s">
        <v>384</v>
      </c>
      <c r="C26" s="147" t="s">
        <v>405</v>
      </c>
      <c r="D26" s="87" t="s">
        <v>1230</v>
      </c>
      <c r="E26" s="156"/>
      <c r="F26" s="87"/>
      <c r="G26" s="88"/>
      <c r="H26" s="88"/>
      <c r="I26" s="88"/>
      <c r="J26" s="89">
        <v>1750</v>
      </c>
      <c r="K26" s="88"/>
      <c r="L26" s="88"/>
      <c r="M26" s="85"/>
    </row>
    <row r="27" spans="1:13" ht="15">
      <c r="A27" s="86" t="s">
        <v>1243</v>
      </c>
      <c r="B27" s="87" t="s">
        <v>438</v>
      </c>
      <c r="C27" s="147" t="s">
        <v>422</v>
      </c>
      <c r="D27" s="87" t="s">
        <v>1230</v>
      </c>
      <c r="E27" s="157"/>
      <c r="F27" s="87" t="s">
        <v>1255</v>
      </c>
      <c r="G27" s="88"/>
      <c r="H27" s="88"/>
      <c r="I27" s="88"/>
      <c r="J27" s="89">
        <v>7500</v>
      </c>
      <c r="K27" s="88"/>
      <c r="L27" s="89">
        <v>7500</v>
      </c>
      <c r="M27" s="85"/>
    </row>
    <row r="28" spans="1:13" ht="15">
      <c r="A28" s="86" t="s">
        <v>1256</v>
      </c>
      <c r="B28" s="87" t="s">
        <v>1257</v>
      </c>
      <c r="C28" s="147" t="s">
        <v>437</v>
      </c>
      <c r="D28" s="87" t="s">
        <v>1230</v>
      </c>
      <c r="E28" s="156" t="s">
        <v>1258</v>
      </c>
      <c r="F28" s="87"/>
      <c r="G28" s="88">
        <v>11.85</v>
      </c>
      <c r="H28" s="88"/>
      <c r="I28" s="88"/>
      <c r="J28" s="89">
        <f ca="1">IFERROR(__xludf.DUMMYFUNCTION("G29*GoogleFinance(""CURRENCY:USDINR"")"),984.05007)</f>
        <v>984.05007000000001</v>
      </c>
      <c r="K28" s="88"/>
      <c r="L28" s="88"/>
      <c r="M28" s="85"/>
    </row>
    <row r="29" spans="1:13" ht="15">
      <c r="A29" s="86" t="s">
        <v>1259</v>
      </c>
      <c r="B29" s="87" t="s">
        <v>1260</v>
      </c>
      <c r="C29" s="147" t="s">
        <v>1261</v>
      </c>
      <c r="D29" s="87" t="s">
        <v>1230</v>
      </c>
      <c r="E29" s="156"/>
      <c r="F29" s="87"/>
      <c r="G29" s="88">
        <v>17.899999999999999</v>
      </c>
      <c r="H29" s="88"/>
      <c r="I29" s="88"/>
      <c r="J29" s="89">
        <f ca="1">IFERROR(__xludf.DUMMYFUNCTION("G30*GoogleFinance(""CURRENCY:USDINR"")"),1486.45538)</f>
        <v>1486.4553800000001</v>
      </c>
      <c r="K29" s="88"/>
      <c r="L29" s="88"/>
      <c r="M29" s="85"/>
    </row>
    <row r="30" spans="1:13" ht="15">
      <c r="A30" s="86" t="s">
        <v>1243</v>
      </c>
      <c r="B30" s="87" t="s">
        <v>438</v>
      </c>
      <c r="C30" s="147" t="s">
        <v>439</v>
      </c>
      <c r="D30" s="87" t="s">
        <v>1230</v>
      </c>
      <c r="E30" s="157"/>
      <c r="F30" s="87" t="s">
        <v>1262</v>
      </c>
      <c r="G30" s="88"/>
      <c r="H30" s="88"/>
      <c r="I30" s="88"/>
      <c r="J30" s="89">
        <v>3000</v>
      </c>
      <c r="K30" s="88"/>
      <c r="L30" s="89">
        <v>3000</v>
      </c>
      <c r="M30" s="85"/>
    </row>
    <row r="31" spans="1:13" ht="15">
      <c r="A31" s="86" t="s">
        <v>1243</v>
      </c>
      <c r="B31" s="87" t="s">
        <v>659</v>
      </c>
      <c r="C31" s="147" t="s">
        <v>454</v>
      </c>
      <c r="D31" s="87" t="s">
        <v>1230</v>
      </c>
      <c r="E31" s="157"/>
      <c r="F31" s="87" t="s">
        <v>1263</v>
      </c>
      <c r="G31" s="88"/>
      <c r="H31" s="88"/>
      <c r="I31" s="88"/>
      <c r="J31" s="89">
        <v>18000</v>
      </c>
      <c r="K31" s="88"/>
      <c r="L31" s="89">
        <v>18000</v>
      </c>
      <c r="M31" s="85"/>
    </row>
    <row r="32" spans="1:13" ht="15">
      <c r="A32" s="86" t="s">
        <v>1264</v>
      </c>
      <c r="B32" s="87" t="s">
        <v>1257</v>
      </c>
      <c r="C32" s="147" t="s">
        <v>426</v>
      </c>
      <c r="D32" s="87" t="s">
        <v>1230</v>
      </c>
      <c r="E32" s="157"/>
      <c r="F32" s="87" t="s">
        <v>1265</v>
      </c>
      <c r="G32" s="88"/>
      <c r="H32" s="88"/>
      <c r="I32" s="88"/>
      <c r="J32" s="89">
        <v>35500</v>
      </c>
      <c r="K32" s="88"/>
      <c r="L32" s="89">
        <v>35500</v>
      </c>
      <c r="M32" s="85"/>
    </row>
    <row r="33" spans="1:13" ht="15">
      <c r="A33" s="86" t="s">
        <v>1237</v>
      </c>
      <c r="B33" s="87" t="s">
        <v>1266</v>
      </c>
      <c r="C33" s="147" t="s">
        <v>454</v>
      </c>
      <c r="D33" s="87" t="s">
        <v>1230</v>
      </c>
      <c r="E33" s="157"/>
      <c r="F33" s="87" t="s">
        <v>1267</v>
      </c>
      <c r="G33" s="88"/>
      <c r="H33" s="88"/>
      <c r="I33" s="88"/>
      <c r="J33" s="89">
        <f t="shared" ref="J33:J34" si="3">L33-K33</f>
        <v>2700</v>
      </c>
      <c r="K33" s="89">
        <f t="shared" ref="K33:K34" si="4">L33*10%</f>
        <v>300</v>
      </c>
      <c r="L33" s="89">
        <v>3000</v>
      </c>
      <c r="M33" s="85"/>
    </row>
    <row r="34" spans="1:13" ht="15">
      <c r="A34" s="86" t="s">
        <v>1237</v>
      </c>
      <c r="B34" s="87" t="s">
        <v>1238</v>
      </c>
      <c r="C34" s="147" t="s">
        <v>454</v>
      </c>
      <c r="D34" s="87" t="s">
        <v>1230</v>
      </c>
      <c r="E34" s="157"/>
      <c r="F34" s="87" t="s">
        <v>1268</v>
      </c>
      <c r="G34" s="88"/>
      <c r="H34" s="88"/>
      <c r="I34" s="88"/>
      <c r="J34" s="89">
        <f t="shared" si="3"/>
        <v>7200</v>
      </c>
      <c r="K34" s="89">
        <f t="shared" si="4"/>
        <v>800</v>
      </c>
      <c r="L34" s="89">
        <v>8000</v>
      </c>
      <c r="M34" s="85"/>
    </row>
    <row r="35" spans="1:13" ht="15">
      <c r="A35" s="86" t="s">
        <v>1254</v>
      </c>
      <c r="B35" s="87" t="s">
        <v>384</v>
      </c>
      <c r="C35" s="147" t="s">
        <v>435</v>
      </c>
      <c r="D35" s="87" t="s">
        <v>1230</v>
      </c>
      <c r="E35" s="157"/>
      <c r="F35" s="87" t="s">
        <v>1269</v>
      </c>
      <c r="G35" s="88"/>
      <c r="H35" s="88"/>
      <c r="I35" s="88"/>
      <c r="J35" s="89">
        <v>10000</v>
      </c>
      <c r="K35" s="88"/>
      <c r="L35" s="89">
        <v>10000</v>
      </c>
      <c r="M35" s="85"/>
    </row>
    <row r="36" spans="1:13" ht="15">
      <c r="A36" s="86" t="s">
        <v>1270</v>
      </c>
      <c r="B36" s="87" t="s">
        <v>384</v>
      </c>
      <c r="C36" s="147" t="s">
        <v>444</v>
      </c>
      <c r="D36" s="87" t="s">
        <v>1230</v>
      </c>
      <c r="E36" s="156" t="s">
        <v>1271</v>
      </c>
      <c r="F36" s="87"/>
      <c r="G36" s="88">
        <f t="shared" ref="G36:G37" si="5">I36-H36</f>
        <v>22.91</v>
      </c>
      <c r="H36" s="88">
        <f>29*0.21</f>
        <v>6.09</v>
      </c>
      <c r="I36" s="88">
        <v>29</v>
      </c>
      <c r="J36" s="89">
        <f ca="1">IFERROR(__xludf.DUMMYFUNCTION("G37*GoogleFinance(""CURRENCY:USDINR"")"),1902.496802)</f>
        <v>1902.4968019999999</v>
      </c>
      <c r="K36" s="88"/>
      <c r="L36" s="88"/>
      <c r="M36" s="85"/>
    </row>
    <row r="37" spans="1:13" ht="15">
      <c r="A37" s="86" t="s">
        <v>1272</v>
      </c>
      <c r="B37" s="87" t="s">
        <v>384</v>
      </c>
      <c r="C37" s="147" t="s">
        <v>1273</v>
      </c>
      <c r="D37" s="87" t="s">
        <v>1230</v>
      </c>
      <c r="E37" s="156" t="s">
        <v>1274</v>
      </c>
      <c r="F37" s="87"/>
      <c r="G37" s="88">
        <f t="shared" si="5"/>
        <v>11.85</v>
      </c>
      <c r="H37" s="88">
        <f>I37*0.21</f>
        <v>3.15</v>
      </c>
      <c r="I37" s="88">
        <v>15</v>
      </c>
      <c r="J37" s="89">
        <f ca="1">IFERROR(__xludf.DUMMYFUNCTION("G38*GoogleFinance(""CURRENCY:USDINR"")"),984.05007)</f>
        <v>984.05007000000001</v>
      </c>
      <c r="K37" s="88"/>
      <c r="L37" s="88"/>
      <c r="M37" s="85"/>
    </row>
    <row r="38" spans="1:13" ht="15">
      <c r="A38" s="86" t="s">
        <v>1237</v>
      </c>
      <c r="B38" s="87" t="s">
        <v>1266</v>
      </c>
      <c r="C38" s="147" t="s">
        <v>504</v>
      </c>
      <c r="D38" s="87" t="s">
        <v>1230</v>
      </c>
      <c r="E38" s="156" t="s">
        <v>1275</v>
      </c>
      <c r="F38" s="87"/>
      <c r="G38" s="88"/>
      <c r="H38" s="88"/>
      <c r="I38" s="88"/>
      <c r="J38" s="89">
        <v>1800</v>
      </c>
      <c r="K38" s="89">
        <v>200</v>
      </c>
      <c r="L38" s="89">
        <v>2000</v>
      </c>
      <c r="M38" s="85"/>
    </row>
    <row r="39" spans="1:13" ht="15">
      <c r="A39" s="86" t="s">
        <v>1251</v>
      </c>
      <c r="B39" s="87" t="s">
        <v>101</v>
      </c>
      <c r="C39" s="147" t="s">
        <v>1276</v>
      </c>
      <c r="D39" s="87" t="s">
        <v>1230</v>
      </c>
      <c r="E39" s="156" t="s">
        <v>1277</v>
      </c>
      <c r="F39" s="87"/>
      <c r="G39" s="88">
        <v>7.9</v>
      </c>
      <c r="H39" s="88">
        <v>2</v>
      </c>
      <c r="I39" s="88"/>
      <c r="J39" s="89">
        <f ca="1">IFERROR(__xludf.DUMMYFUNCTION("G40*GoogleFinance(""CURRENCY:USDINR"")"),656.03338)</f>
        <v>656.03337999999997</v>
      </c>
      <c r="K39" s="88"/>
      <c r="L39" s="88"/>
      <c r="M39" s="85"/>
    </row>
    <row r="40" spans="1:13" ht="15">
      <c r="A40" s="86" t="s">
        <v>1278</v>
      </c>
      <c r="B40" s="87" t="s">
        <v>1266</v>
      </c>
      <c r="C40" s="147" t="s">
        <v>1279</v>
      </c>
      <c r="D40" s="87" t="s">
        <v>1230</v>
      </c>
      <c r="E40" s="156" t="s">
        <v>1280</v>
      </c>
      <c r="F40" s="87"/>
      <c r="G40" s="88">
        <v>39.5</v>
      </c>
      <c r="H40" s="88">
        <f t="shared" ref="H40:H41" si="6">I40-G40</f>
        <v>10.5</v>
      </c>
      <c r="I40" s="88">
        <v>50</v>
      </c>
      <c r="J40" s="89">
        <f ca="1">IFERROR(__xludf.DUMMYFUNCTION("G41*GoogleFinance(""CURRENCY:USDINR"")"),3280.1669)</f>
        <v>3280.1669000000002</v>
      </c>
      <c r="K40" s="88"/>
      <c r="L40" s="88"/>
      <c r="M40" s="85"/>
    </row>
    <row r="41" spans="1:13" ht="15">
      <c r="A41" s="86" t="s">
        <v>1278</v>
      </c>
      <c r="B41" s="87" t="s">
        <v>1266</v>
      </c>
      <c r="C41" s="147" t="s">
        <v>1279</v>
      </c>
      <c r="D41" s="87" t="s">
        <v>1230</v>
      </c>
      <c r="E41" s="156" t="s">
        <v>1281</v>
      </c>
      <c r="F41" s="87"/>
      <c r="G41" s="88">
        <v>39.5</v>
      </c>
      <c r="H41" s="88">
        <f t="shared" si="6"/>
        <v>10.5</v>
      </c>
      <c r="I41" s="88">
        <v>50</v>
      </c>
      <c r="J41" s="89">
        <f ca="1">IFERROR(__xludf.DUMMYFUNCTION("G42*GoogleFinance(""CURRENCY:USDINR"")"),3280.1669)</f>
        <v>3280.1669000000002</v>
      </c>
      <c r="K41" s="88"/>
      <c r="L41" s="88"/>
      <c r="M41" s="85"/>
    </row>
    <row r="42" spans="1:13" ht="15">
      <c r="A42" s="86" t="s">
        <v>1237</v>
      </c>
      <c r="B42" s="87" t="s">
        <v>329</v>
      </c>
      <c r="C42" s="147" t="s">
        <v>498</v>
      </c>
      <c r="D42" s="87" t="s">
        <v>1230</v>
      </c>
      <c r="E42" s="157"/>
      <c r="F42" s="87" t="s">
        <v>522</v>
      </c>
      <c r="G42" s="88"/>
      <c r="H42" s="88"/>
      <c r="I42" s="88"/>
      <c r="J42" s="89">
        <f>L42-K42</f>
        <v>14400</v>
      </c>
      <c r="K42" s="89">
        <f>L42*10%</f>
        <v>1600</v>
      </c>
      <c r="L42" s="89">
        <v>16000</v>
      </c>
      <c r="M42" s="85"/>
    </row>
    <row r="43" spans="1:13" ht="15">
      <c r="A43" s="86" t="s">
        <v>1264</v>
      </c>
      <c r="B43" s="87" t="s">
        <v>1260</v>
      </c>
      <c r="C43" s="147" t="s">
        <v>1282</v>
      </c>
      <c r="D43" s="87" t="s">
        <v>1230</v>
      </c>
      <c r="E43" s="157"/>
      <c r="F43" s="87" t="s">
        <v>1283</v>
      </c>
      <c r="G43" s="88"/>
      <c r="H43" s="88"/>
      <c r="I43" s="88"/>
      <c r="J43" s="89">
        <v>500</v>
      </c>
      <c r="K43" s="88"/>
      <c r="L43" s="88">
        <v>500</v>
      </c>
      <c r="M43" s="85"/>
    </row>
    <row r="44" spans="1:13" ht="15">
      <c r="A44" s="86" t="s">
        <v>1264</v>
      </c>
      <c r="B44" s="87" t="s">
        <v>1260</v>
      </c>
      <c r="C44" s="147" t="s">
        <v>445</v>
      </c>
      <c r="D44" s="87" t="s">
        <v>1230</v>
      </c>
      <c r="E44" s="157"/>
      <c r="F44" s="87" t="s">
        <v>1284</v>
      </c>
      <c r="G44" s="88"/>
      <c r="H44" s="88"/>
      <c r="I44" s="88"/>
      <c r="J44" s="89">
        <v>500</v>
      </c>
      <c r="K44" s="88"/>
      <c r="L44" s="88">
        <v>500</v>
      </c>
      <c r="M44" s="85"/>
    </row>
    <row r="45" spans="1:13" ht="15">
      <c r="A45" s="86" t="s">
        <v>1264</v>
      </c>
      <c r="B45" s="87" t="s">
        <v>1260</v>
      </c>
      <c r="C45" s="147" t="s">
        <v>448</v>
      </c>
      <c r="D45" s="87" t="s">
        <v>1230</v>
      </c>
      <c r="E45" s="157"/>
      <c r="F45" s="87" t="s">
        <v>1285</v>
      </c>
      <c r="G45" s="88"/>
      <c r="H45" s="88"/>
      <c r="I45" s="88"/>
      <c r="J45" s="89">
        <v>1500</v>
      </c>
      <c r="K45" s="88"/>
      <c r="L45" s="88">
        <v>1500</v>
      </c>
      <c r="M45" s="85"/>
    </row>
    <row r="46" spans="1:13" ht="15">
      <c r="A46" s="86" t="s">
        <v>1237</v>
      </c>
      <c r="B46" s="87" t="s">
        <v>1286</v>
      </c>
      <c r="C46" s="147" t="s">
        <v>1279</v>
      </c>
      <c r="D46" s="87" t="s">
        <v>1230</v>
      </c>
      <c r="E46" s="157"/>
      <c r="F46" s="87" t="s">
        <v>462</v>
      </c>
      <c r="G46" s="88"/>
      <c r="H46" s="88"/>
      <c r="I46" s="88"/>
      <c r="J46" s="89">
        <f>L46-K46</f>
        <v>18900</v>
      </c>
      <c r="K46" s="89">
        <f t="shared" ref="K46:K48" si="7">L46*10%</f>
        <v>2100</v>
      </c>
      <c r="L46" s="89">
        <v>21000</v>
      </c>
      <c r="M46" s="85"/>
    </row>
    <row r="47" spans="1:13" ht="15">
      <c r="A47" s="86" t="s">
        <v>1237</v>
      </c>
      <c r="B47" s="87" t="s">
        <v>1286</v>
      </c>
      <c r="C47" s="147" t="s">
        <v>536</v>
      </c>
      <c r="D47" s="87" t="s">
        <v>1230</v>
      </c>
      <c r="E47" s="157"/>
      <c r="F47" s="87" t="s">
        <v>538</v>
      </c>
      <c r="G47" s="88"/>
      <c r="H47" s="88"/>
      <c r="I47" s="88"/>
      <c r="J47" s="89">
        <v>25200</v>
      </c>
      <c r="K47" s="89">
        <f t="shared" si="7"/>
        <v>2800</v>
      </c>
      <c r="L47" s="89">
        <f>7000*4</f>
        <v>28000</v>
      </c>
      <c r="M47" s="85"/>
    </row>
    <row r="48" spans="1:13" ht="15">
      <c r="A48" s="86" t="s">
        <v>1237</v>
      </c>
      <c r="B48" s="87" t="s">
        <v>1266</v>
      </c>
      <c r="C48" s="147" t="s">
        <v>511</v>
      </c>
      <c r="D48" s="87" t="s">
        <v>1230</v>
      </c>
      <c r="E48" s="157"/>
      <c r="F48" s="87" t="s">
        <v>1287</v>
      </c>
      <c r="G48" s="88"/>
      <c r="H48" s="88"/>
      <c r="I48" s="88"/>
      <c r="J48" s="89">
        <f>L48-K48</f>
        <v>3600</v>
      </c>
      <c r="K48" s="89">
        <f t="shared" si="7"/>
        <v>400</v>
      </c>
      <c r="L48" s="89">
        <v>4000</v>
      </c>
      <c r="M48" s="85"/>
    </row>
    <row r="49" spans="1:13" ht="15">
      <c r="A49" s="86" t="s">
        <v>1288</v>
      </c>
      <c r="B49" s="87" t="s">
        <v>101</v>
      </c>
      <c r="C49" s="146" t="s">
        <v>638</v>
      </c>
      <c r="D49" s="87" t="s">
        <v>1230</v>
      </c>
      <c r="E49" s="157"/>
      <c r="F49" s="87" t="s">
        <v>1289</v>
      </c>
      <c r="G49" s="88">
        <v>39.5</v>
      </c>
      <c r="H49" s="88">
        <f>I49-G49</f>
        <v>10.5</v>
      </c>
      <c r="I49" s="88">
        <v>50</v>
      </c>
      <c r="J49" s="89">
        <f ca="1">IFERROR(__xludf.DUMMYFUNCTION("G50*GoogleFinance(""CURRENCY:USDINR"")"),3280.1669)</f>
        <v>3280.1669000000002</v>
      </c>
      <c r="K49" s="88"/>
      <c r="L49" s="91"/>
      <c r="M49" s="85"/>
    </row>
    <row r="50" spans="1:13" ht="15">
      <c r="A50" s="86" t="s">
        <v>1243</v>
      </c>
      <c r="B50" s="87" t="s">
        <v>1238</v>
      </c>
      <c r="C50" s="146" t="s">
        <v>511</v>
      </c>
      <c r="D50" s="87" t="s">
        <v>1230</v>
      </c>
      <c r="E50" s="157"/>
      <c r="F50" s="87" t="s">
        <v>510</v>
      </c>
      <c r="G50" s="88"/>
      <c r="H50" s="88"/>
      <c r="I50" s="88"/>
      <c r="J50" s="88">
        <v>15000</v>
      </c>
      <c r="K50" s="88">
        <v>1500</v>
      </c>
      <c r="L50" s="91"/>
      <c r="M50" s="85"/>
    </row>
    <row r="51" spans="1:13" ht="15">
      <c r="A51" s="86" t="s">
        <v>1239</v>
      </c>
      <c r="B51" s="87" t="s">
        <v>1238</v>
      </c>
      <c r="C51" s="147" t="s">
        <v>461</v>
      </c>
      <c r="D51" s="87" t="s">
        <v>1230</v>
      </c>
      <c r="E51" s="156" t="s">
        <v>1290</v>
      </c>
      <c r="F51" s="87"/>
      <c r="G51" s="88">
        <f t="shared" ref="G51:G52" si="8">I51-H51</f>
        <v>67.150000000000006</v>
      </c>
      <c r="H51" s="88">
        <f t="shared" ref="H51:H52" si="9">I51*0.21</f>
        <v>17.849999999999998</v>
      </c>
      <c r="I51" s="88">
        <v>85</v>
      </c>
      <c r="J51" s="88"/>
      <c r="K51" s="88"/>
      <c r="L51" s="91"/>
      <c r="M51" s="85"/>
    </row>
    <row r="52" spans="1:13" ht="15">
      <c r="A52" s="86" t="s">
        <v>1239</v>
      </c>
      <c r="B52" s="87" t="s">
        <v>1238</v>
      </c>
      <c r="C52" s="147" t="s">
        <v>1276</v>
      </c>
      <c r="D52" s="87" t="s">
        <v>1230</v>
      </c>
      <c r="E52" s="156" t="s">
        <v>1291</v>
      </c>
      <c r="F52" s="87"/>
      <c r="G52" s="88">
        <f t="shared" si="8"/>
        <v>63.2</v>
      </c>
      <c r="H52" s="88">
        <f t="shared" si="9"/>
        <v>16.8</v>
      </c>
      <c r="I52" s="88">
        <v>80</v>
      </c>
      <c r="J52" s="88"/>
      <c r="K52" s="88"/>
      <c r="L52" s="91"/>
      <c r="M52" s="85"/>
    </row>
    <row r="53" spans="1:13" ht="15">
      <c r="A53" s="86" t="s">
        <v>1292</v>
      </c>
      <c r="B53" s="87" t="s">
        <v>384</v>
      </c>
      <c r="C53" s="147" t="s">
        <v>472</v>
      </c>
      <c r="D53" s="87" t="s">
        <v>1230</v>
      </c>
      <c r="E53" s="157"/>
      <c r="F53" s="87" t="s">
        <v>1293</v>
      </c>
      <c r="G53" s="88"/>
      <c r="H53" s="88"/>
      <c r="I53" s="88"/>
      <c r="J53" s="88"/>
      <c r="K53" s="88"/>
      <c r="L53" s="91"/>
      <c r="M53" s="85"/>
    </row>
    <row r="54" spans="1:13" ht="15">
      <c r="A54" s="86" t="s">
        <v>1292</v>
      </c>
      <c r="B54" s="87" t="s">
        <v>101</v>
      </c>
      <c r="C54" s="147" t="s">
        <v>507</v>
      </c>
      <c r="D54" s="87" t="s">
        <v>1230</v>
      </c>
      <c r="E54" s="156" t="s">
        <v>1294</v>
      </c>
      <c r="F54" s="87"/>
      <c r="G54" s="88">
        <f t="shared" ref="G54:G56" si="10">I54-H54</f>
        <v>31.6</v>
      </c>
      <c r="H54" s="88">
        <f t="shared" ref="H54:H56" si="11">I54*0.21</f>
        <v>8.4</v>
      </c>
      <c r="I54" s="88">
        <v>40</v>
      </c>
      <c r="J54" s="88"/>
      <c r="K54" s="88"/>
      <c r="L54" s="91"/>
      <c r="M54" s="85"/>
    </row>
    <row r="55" spans="1:13" ht="15">
      <c r="A55" s="86" t="s">
        <v>1295</v>
      </c>
      <c r="B55" s="87" t="s">
        <v>101</v>
      </c>
      <c r="C55" s="147" t="s">
        <v>498</v>
      </c>
      <c r="D55" s="87" t="s">
        <v>1230</v>
      </c>
      <c r="E55" s="156" t="s">
        <v>1296</v>
      </c>
      <c r="F55" s="87"/>
      <c r="G55" s="88">
        <f t="shared" si="10"/>
        <v>19.75</v>
      </c>
      <c r="H55" s="88">
        <f t="shared" si="11"/>
        <v>5.25</v>
      </c>
      <c r="I55" s="88">
        <v>25</v>
      </c>
      <c r="J55" s="88"/>
      <c r="K55" s="88"/>
      <c r="L55" s="91"/>
      <c r="M55" s="85"/>
    </row>
    <row r="56" spans="1:13" ht="15">
      <c r="A56" s="86" t="s">
        <v>1239</v>
      </c>
      <c r="B56" s="87" t="s">
        <v>659</v>
      </c>
      <c r="C56" s="147" t="s">
        <v>1276</v>
      </c>
      <c r="D56" s="87" t="s">
        <v>1230</v>
      </c>
      <c r="E56" s="156" t="s">
        <v>1297</v>
      </c>
      <c r="F56" s="87"/>
      <c r="G56" s="88">
        <f t="shared" si="10"/>
        <v>9.48</v>
      </c>
      <c r="H56" s="88">
        <f t="shared" si="11"/>
        <v>2.52</v>
      </c>
      <c r="I56" s="88">
        <v>12</v>
      </c>
      <c r="J56" s="88"/>
      <c r="K56" s="88"/>
      <c r="L56" s="91"/>
      <c r="M56" s="85"/>
    </row>
    <row r="57" spans="1:13" ht="15">
      <c r="A57" s="86" t="s">
        <v>1295</v>
      </c>
      <c r="B57" s="87" t="s">
        <v>101</v>
      </c>
      <c r="C57" s="147" t="s">
        <v>516</v>
      </c>
      <c r="D57" s="87" t="s">
        <v>1230</v>
      </c>
      <c r="E57" s="156" t="s">
        <v>1298</v>
      </c>
      <c r="F57" s="87"/>
      <c r="G57" s="88">
        <v>19.75</v>
      </c>
      <c r="H57" s="88">
        <v>5.25</v>
      </c>
      <c r="I57" s="88">
        <v>25</v>
      </c>
      <c r="J57" s="89"/>
      <c r="K57" s="88"/>
      <c r="L57" s="91"/>
      <c r="M57" s="85"/>
    </row>
    <row r="58" spans="1:13" ht="15">
      <c r="A58" s="86" t="s">
        <v>1295</v>
      </c>
      <c r="B58" s="87" t="s">
        <v>101</v>
      </c>
      <c r="C58" s="147" t="s">
        <v>516</v>
      </c>
      <c r="D58" s="87" t="s">
        <v>1230</v>
      </c>
      <c r="E58" s="156" t="s">
        <v>1299</v>
      </c>
      <c r="F58" s="87"/>
      <c r="G58" s="88">
        <v>19.75</v>
      </c>
      <c r="H58" s="88">
        <v>5.25</v>
      </c>
      <c r="I58" s="88">
        <v>25</v>
      </c>
      <c r="J58" s="88"/>
      <c r="K58" s="88"/>
      <c r="L58" s="91"/>
      <c r="M58" s="85"/>
    </row>
    <row r="59" spans="1:13" ht="15">
      <c r="A59" s="86" t="s">
        <v>24</v>
      </c>
      <c r="B59" s="87" t="s">
        <v>1300</v>
      </c>
      <c r="C59" s="147" t="s">
        <v>539</v>
      </c>
      <c r="D59" s="87" t="s">
        <v>1230</v>
      </c>
      <c r="E59" s="156" t="s">
        <v>542</v>
      </c>
      <c r="F59" s="87"/>
      <c r="G59" s="88">
        <v>158</v>
      </c>
      <c r="H59" s="88">
        <v>42</v>
      </c>
      <c r="I59" s="88">
        <v>200</v>
      </c>
      <c r="J59" s="88"/>
      <c r="K59" s="88"/>
      <c r="L59" s="91"/>
      <c r="M59" s="85"/>
    </row>
    <row r="60" spans="1:13" ht="15">
      <c r="A60" s="86" t="s">
        <v>1237</v>
      </c>
      <c r="B60" s="87" t="s">
        <v>329</v>
      </c>
      <c r="C60" s="147" t="s">
        <v>583</v>
      </c>
      <c r="D60" s="87" t="s">
        <v>1230</v>
      </c>
      <c r="E60" s="157"/>
      <c r="F60" s="87" t="s">
        <v>1301</v>
      </c>
      <c r="G60" s="88"/>
      <c r="H60" s="88"/>
      <c r="I60" s="91"/>
      <c r="J60" s="89">
        <v>14400</v>
      </c>
      <c r="K60" s="89">
        <v>1600</v>
      </c>
      <c r="L60" s="89">
        <v>16000</v>
      </c>
      <c r="M60" s="85"/>
    </row>
    <row r="61" spans="1:13" ht="15">
      <c r="A61" s="86" t="s">
        <v>1302</v>
      </c>
      <c r="B61" s="87" t="s">
        <v>1266</v>
      </c>
      <c r="C61" s="147" t="s">
        <v>525</v>
      </c>
      <c r="D61" s="87" t="s">
        <v>1230</v>
      </c>
      <c r="E61" s="157"/>
      <c r="F61" s="87" t="s">
        <v>532</v>
      </c>
      <c r="G61" s="88"/>
      <c r="H61" s="88"/>
      <c r="I61" s="88">
        <v>210</v>
      </c>
      <c r="J61" s="88"/>
      <c r="K61" s="88"/>
      <c r="L61" s="91"/>
      <c r="M61" s="85"/>
    </row>
    <row r="62" spans="1:13" ht="15">
      <c r="A62" s="86" t="s">
        <v>1292</v>
      </c>
      <c r="B62" s="87" t="s">
        <v>384</v>
      </c>
      <c r="C62" s="147" t="s">
        <v>514</v>
      </c>
      <c r="D62" s="87" t="s">
        <v>1230</v>
      </c>
      <c r="E62" s="157"/>
      <c r="F62" s="87" t="s">
        <v>1303</v>
      </c>
      <c r="G62" s="88"/>
      <c r="H62" s="88"/>
      <c r="I62" s="88">
        <v>8</v>
      </c>
      <c r="J62" s="88"/>
      <c r="K62" s="88"/>
      <c r="L62" s="91"/>
      <c r="M62" s="85"/>
    </row>
    <row r="63" spans="1:13" ht="15">
      <c r="A63" s="86" t="s">
        <v>1292</v>
      </c>
      <c r="B63" s="87" t="s">
        <v>384</v>
      </c>
      <c r="C63" s="147" t="s">
        <v>529</v>
      </c>
      <c r="D63" s="87" t="s">
        <v>1230</v>
      </c>
      <c r="E63" s="157"/>
      <c r="F63" s="87" t="s">
        <v>1304</v>
      </c>
      <c r="G63" s="88">
        <f>8-H63</f>
        <v>7.76</v>
      </c>
      <c r="H63" s="88">
        <f>8*0.03</f>
        <v>0.24</v>
      </c>
      <c r="I63" s="88">
        <v>8</v>
      </c>
      <c r="J63" s="88"/>
      <c r="K63" s="88"/>
      <c r="L63" s="91"/>
      <c r="M63" s="85"/>
    </row>
    <row r="64" spans="1:13" ht="15">
      <c r="A64" s="86" t="s">
        <v>1237</v>
      </c>
      <c r="B64" s="87" t="s">
        <v>1238</v>
      </c>
      <c r="C64" s="147" t="s">
        <v>1305</v>
      </c>
      <c r="D64" s="87" t="s">
        <v>1230</v>
      </c>
      <c r="E64" s="157"/>
      <c r="F64" s="87" t="s">
        <v>1306</v>
      </c>
      <c r="G64" s="88"/>
      <c r="H64" s="88"/>
      <c r="I64" s="88"/>
      <c r="J64" s="89">
        <v>6300</v>
      </c>
      <c r="K64" s="89">
        <f>L64*10%</f>
        <v>700</v>
      </c>
      <c r="L64" s="89">
        <v>7000</v>
      </c>
      <c r="M64" s="85"/>
    </row>
    <row r="65" spans="1:13" ht="15">
      <c r="A65" s="86" t="s">
        <v>1307</v>
      </c>
      <c r="B65" s="87" t="s">
        <v>101</v>
      </c>
      <c r="C65" s="146" t="s">
        <v>1308</v>
      </c>
      <c r="D65" s="87" t="s">
        <v>1230</v>
      </c>
      <c r="E65" s="157"/>
      <c r="F65" s="87" t="s">
        <v>560</v>
      </c>
      <c r="G65" s="88">
        <f>I65-H65</f>
        <v>35.200000000000003</v>
      </c>
      <c r="H65" s="88">
        <f>I65*0.12</f>
        <v>4.8</v>
      </c>
      <c r="I65" s="88">
        <v>40</v>
      </c>
      <c r="J65" s="88"/>
      <c r="K65" s="88"/>
      <c r="L65" s="91"/>
      <c r="M65" s="85"/>
    </row>
    <row r="66" spans="1:13" ht="15">
      <c r="A66" s="86" t="s">
        <v>1309</v>
      </c>
      <c r="B66" s="87" t="s">
        <v>1300</v>
      </c>
      <c r="C66" s="146" t="s">
        <v>567</v>
      </c>
      <c r="D66" s="87" t="s">
        <v>1230</v>
      </c>
      <c r="E66" s="156" t="s">
        <v>1310</v>
      </c>
      <c r="F66" s="87"/>
      <c r="G66" s="88">
        <v>7.9</v>
      </c>
      <c r="H66" s="88">
        <v>2.1</v>
      </c>
      <c r="I66" s="88">
        <v>10</v>
      </c>
      <c r="J66" s="88"/>
      <c r="K66" s="88"/>
      <c r="L66" s="91"/>
      <c r="M66" s="85"/>
    </row>
    <row r="67" spans="1:13" ht="15">
      <c r="A67" s="86" t="s">
        <v>1237</v>
      </c>
      <c r="B67" s="87" t="s">
        <v>1238</v>
      </c>
      <c r="C67" s="146" t="s">
        <v>1311</v>
      </c>
      <c r="D67" s="87" t="s">
        <v>1230</v>
      </c>
      <c r="E67" s="157"/>
      <c r="F67" s="87" t="s">
        <v>592</v>
      </c>
      <c r="G67" s="88"/>
      <c r="H67" s="88"/>
      <c r="I67" s="88"/>
      <c r="J67" s="89">
        <v>6300</v>
      </c>
      <c r="K67" s="89">
        <v>700</v>
      </c>
      <c r="L67" s="89">
        <v>7000</v>
      </c>
      <c r="M67" s="85"/>
    </row>
    <row r="68" spans="1:13" ht="15">
      <c r="A68" s="86" t="s">
        <v>1312</v>
      </c>
      <c r="B68" s="87" t="s">
        <v>1300</v>
      </c>
      <c r="C68" s="146" t="s">
        <v>1313</v>
      </c>
      <c r="D68" s="87" t="s">
        <v>1230</v>
      </c>
      <c r="E68" s="156" t="s">
        <v>1314</v>
      </c>
      <c r="F68" s="87"/>
      <c r="G68" s="88">
        <v>15.8</v>
      </c>
      <c r="H68" s="88">
        <v>4.2</v>
      </c>
      <c r="I68" s="88">
        <v>20</v>
      </c>
      <c r="J68" s="88"/>
      <c r="K68" s="88"/>
      <c r="L68" s="91"/>
      <c r="M68" s="85"/>
    </row>
    <row r="69" spans="1:13" ht="15">
      <c r="A69" s="86" t="s">
        <v>1315</v>
      </c>
      <c r="B69" s="87" t="s">
        <v>1300</v>
      </c>
      <c r="C69" s="146" t="s">
        <v>1316</v>
      </c>
      <c r="D69" s="87" t="s">
        <v>1230</v>
      </c>
      <c r="E69" s="156" t="s">
        <v>1317</v>
      </c>
      <c r="F69" s="87"/>
      <c r="G69" s="88">
        <v>7.9</v>
      </c>
      <c r="H69" s="88">
        <v>2.1</v>
      </c>
      <c r="I69" s="88">
        <v>10</v>
      </c>
      <c r="J69" s="88"/>
      <c r="K69" s="88"/>
      <c r="L69" s="91"/>
      <c r="M69" s="85"/>
    </row>
    <row r="70" spans="1:13" ht="15">
      <c r="A70" s="86" t="s">
        <v>1302</v>
      </c>
      <c r="B70" s="87" t="s">
        <v>1266</v>
      </c>
      <c r="C70" s="146" t="s">
        <v>1318</v>
      </c>
      <c r="D70" s="87" t="s">
        <v>1230</v>
      </c>
      <c r="E70" s="157"/>
      <c r="F70" s="87" t="s">
        <v>1319</v>
      </c>
      <c r="G70" s="88"/>
      <c r="H70" s="88"/>
      <c r="I70" s="88"/>
      <c r="J70" s="88"/>
      <c r="K70" s="88"/>
      <c r="L70" s="91"/>
      <c r="M70" s="85"/>
    </row>
    <row r="71" spans="1:13" ht="15">
      <c r="A71" s="86" t="s">
        <v>1237</v>
      </c>
      <c r="B71" s="87" t="s">
        <v>1266</v>
      </c>
      <c r="C71" s="146" t="s">
        <v>1320</v>
      </c>
      <c r="D71" s="87" t="s">
        <v>1230</v>
      </c>
      <c r="E71" s="157"/>
      <c r="F71" s="87" t="s">
        <v>1321</v>
      </c>
      <c r="G71" s="88"/>
      <c r="H71" s="88"/>
      <c r="I71" s="88"/>
      <c r="J71" s="89">
        <v>6300</v>
      </c>
      <c r="K71" s="89">
        <v>700</v>
      </c>
      <c r="L71" s="89">
        <v>7000</v>
      </c>
      <c r="M71" s="85"/>
    </row>
    <row r="72" spans="1:13" ht="15">
      <c r="A72" s="86" t="s">
        <v>1243</v>
      </c>
      <c r="B72" s="87" t="s">
        <v>1266</v>
      </c>
      <c r="C72" s="146" t="s">
        <v>1322</v>
      </c>
      <c r="D72" s="87" t="s">
        <v>1230</v>
      </c>
      <c r="E72" s="157"/>
      <c r="F72" s="87" t="s">
        <v>574</v>
      </c>
      <c r="G72" s="88"/>
      <c r="H72" s="88"/>
      <c r="I72" s="88"/>
      <c r="J72" s="91"/>
      <c r="K72" s="88"/>
      <c r="L72" s="88">
        <v>3000</v>
      </c>
      <c r="M72" s="85"/>
    </row>
    <row r="73" spans="1:13" ht="15">
      <c r="A73" s="86" t="s">
        <v>1307</v>
      </c>
      <c r="B73" s="87" t="s">
        <v>384</v>
      </c>
      <c r="C73" s="146" t="s">
        <v>573</v>
      </c>
      <c r="D73" s="87" t="s">
        <v>1230</v>
      </c>
      <c r="E73" s="157"/>
      <c r="F73" s="94" t="s">
        <v>577</v>
      </c>
      <c r="G73" s="88">
        <v>13.8</v>
      </c>
      <c r="H73" s="88">
        <v>1.2</v>
      </c>
      <c r="I73" s="88">
        <v>15</v>
      </c>
      <c r="J73" s="88">
        <v>1105</v>
      </c>
      <c r="K73" s="88"/>
      <c r="L73" s="91"/>
      <c r="M73" s="85"/>
    </row>
    <row r="74" spans="1:13" ht="15">
      <c r="A74" s="86" t="s">
        <v>1315</v>
      </c>
      <c r="B74" s="87" t="s">
        <v>384</v>
      </c>
      <c r="C74" s="146" t="s">
        <v>580</v>
      </c>
      <c r="D74" s="87" t="s">
        <v>1230</v>
      </c>
      <c r="E74" s="157"/>
      <c r="F74" s="87" t="s">
        <v>1323</v>
      </c>
      <c r="G74" s="88">
        <v>7.36</v>
      </c>
      <c r="H74" s="88">
        <v>0.64</v>
      </c>
      <c r="I74" s="88">
        <v>8</v>
      </c>
      <c r="J74" s="88"/>
      <c r="K74" s="88"/>
      <c r="L74" s="91"/>
      <c r="M74" s="85"/>
    </row>
    <row r="75" spans="1:13" ht="15">
      <c r="A75" s="86" t="s">
        <v>1324</v>
      </c>
      <c r="B75" s="87" t="s">
        <v>101</v>
      </c>
      <c r="C75" s="146" t="s">
        <v>733</v>
      </c>
      <c r="D75" s="87" t="s">
        <v>1230</v>
      </c>
      <c r="E75" s="157"/>
      <c r="F75" s="95" t="s">
        <v>1325</v>
      </c>
      <c r="G75" s="88">
        <v>158</v>
      </c>
      <c r="H75" s="96">
        <f t="shared" ref="H75:H76" si="12">I75*0.21</f>
        <v>42</v>
      </c>
      <c r="I75" s="96">
        <v>200</v>
      </c>
      <c r="J75" s="89">
        <f ca="1">IFERROR(__xludf.DUMMYFUNCTION("G76*GoogleFinance(""CURRENCY:USDINR"")"),13120.6676)</f>
        <v>13120.667600000001</v>
      </c>
      <c r="K75" s="88"/>
      <c r="L75" s="91"/>
      <c r="M75" s="85"/>
    </row>
    <row r="76" spans="1:13" ht="15">
      <c r="A76" s="86" t="s">
        <v>1326</v>
      </c>
      <c r="B76" s="87" t="s">
        <v>1300</v>
      </c>
      <c r="C76" s="146" t="s">
        <v>1327</v>
      </c>
      <c r="D76" s="87" t="s">
        <v>1230</v>
      </c>
      <c r="E76" s="157"/>
      <c r="F76" s="95" t="s">
        <v>1328</v>
      </c>
      <c r="G76" s="88">
        <v>395</v>
      </c>
      <c r="H76" s="96">
        <f t="shared" si="12"/>
        <v>105</v>
      </c>
      <c r="I76" s="96">
        <v>500</v>
      </c>
      <c r="J76" s="89"/>
      <c r="K76" s="88"/>
      <c r="L76" s="91"/>
      <c r="M76" s="85"/>
    </row>
    <row r="77" spans="1:13" ht="15">
      <c r="A77" s="86" t="s">
        <v>1237</v>
      </c>
      <c r="B77" s="87" t="s">
        <v>329</v>
      </c>
      <c r="C77" s="146" t="s">
        <v>1329</v>
      </c>
      <c r="D77" s="87" t="s">
        <v>1230</v>
      </c>
      <c r="E77" s="157"/>
      <c r="F77" s="87" t="s">
        <v>1330</v>
      </c>
      <c r="G77" s="88"/>
      <c r="H77" s="88"/>
      <c r="I77" s="88"/>
      <c r="J77" s="89">
        <f>L77-K77</f>
        <v>14400</v>
      </c>
      <c r="K77" s="89">
        <v>1600</v>
      </c>
      <c r="L77" s="89">
        <v>16000</v>
      </c>
      <c r="M77" s="85"/>
    </row>
    <row r="78" spans="1:13" ht="15">
      <c r="A78" s="86" t="s">
        <v>1315</v>
      </c>
      <c r="B78" s="87" t="s">
        <v>1331</v>
      </c>
      <c r="C78" s="146" t="s">
        <v>1327</v>
      </c>
      <c r="D78" s="87" t="s">
        <v>1230</v>
      </c>
      <c r="E78" s="156" t="s">
        <v>1332</v>
      </c>
      <c r="F78" s="87"/>
      <c r="G78" s="88">
        <f t="shared" ref="G78:G81" si="13">I78-H78</f>
        <v>79</v>
      </c>
      <c r="H78" s="88">
        <f t="shared" ref="H78:H81" si="14">I78*0.21</f>
        <v>21</v>
      </c>
      <c r="I78" s="88">
        <v>100</v>
      </c>
      <c r="J78" s="97">
        <v>6135.11</v>
      </c>
      <c r="K78" s="88"/>
      <c r="L78" s="88"/>
      <c r="M78" s="85"/>
    </row>
    <row r="79" spans="1:13" ht="15">
      <c r="A79" s="86" t="s">
        <v>1333</v>
      </c>
      <c r="B79" s="87" t="s">
        <v>1300</v>
      </c>
      <c r="C79" s="146" t="s">
        <v>605</v>
      </c>
      <c r="D79" s="87" t="s">
        <v>1230</v>
      </c>
      <c r="E79" s="156" t="s">
        <v>1334</v>
      </c>
      <c r="F79" s="87"/>
      <c r="G79" s="88">
        <f t="shared" si="13"/>
        <v>15.8</v>
      </c>
      <c r="H79" s="88">
        <f t="shared" si="14"/>
        <v>4.2</v>
      </c>
      <c r="I79" s="88">
        <v>20</v>
      </c>
      <c r="J79" s="89">
        <f ca="1">IFERROR(__xludf.DUMMYFUNCTION("I80*GoogleFinance(""CURRENCY:USDINR"")"),1660.844)</f>
        <v>1660.8440000000001</v>
      </c>
      <c r="K79" s="88"/>
      <c r="L79" s="88"/>
      <c r="M79" s="85"/>
    </row>
    <row r="80" spans="1:13" ht="15">
      <c r="A80" s="86" t="s">
        <v>1243</v>
      </c>
      <c r="B80" s="87" t="s">
        <v>1300</v>
      </c>
      <c r="C80" s="146" t="s">
        <v>603</v>
      </c>
      <c r="D80" s="87" t="s">
        <v>1230</v>
      </c>
      <c r="E80" s="156" t="s">
        <v>1335</v>
      </c>
      <c r="F80" s="87"/>
      <c r="G80" s="88">
        <f t="shared" si="13"/>
        <v>3.95</v>
      </c>
      <c r="H80" s="88">
        <f t="shared" si="14"/>
        <v>1.05</v>
      </c>
      <c r="I80" s="88">
        <v>5</v>
      </c>
      <c r="J80" s="89">
        <f ca="1">IFERROR(__xludf.DUMMYFUNCTION("G81*GoogleFinance(""CURRENCY:USDINR"")"),328.01669)</f>
        <v>328.01668999999998</v>
      </c>
      <c r="K80" s="88"/>
      <c r="L80" s="88"/>
      <c r="M80" s="85"/>
    </row>
    <row r="81" spans="1:13" ht="15">
      <c r="A81" s="86" t="s">
        <v>1336</v>
      </c>
      <c r="B81" s="87" t="s">
        <v>1331</v>
      </c>
      <c r="C81" s="146" t="s">
        <v>1337</v>
      </c>
      <c r="D81" s="87" t="s">
        <v>1230</v>
      </c>
      <c r="E81" s="157"/>
      <c r="F81" s="87" t="s">
        <v>1338</v>
      </c>
      <c r="G81" s="96">
        <f t="shared" si="13"/>
        <v>47.4</v>
      </c>
      <c r="H81" s="96">
        <f t="shared" si="14"/>
        <v>12.6</v>
      </c>
      <c r="I81" s="96">
        <v>60</v>
      </c>
      <c r="J81" s="89">
        <f ca="1">IFERROR(__xludf.DUMMYFUNCTION("I82*GoogleFinance(""CURRENCY:USDINR"")"),4982.532)</f>
        <v>4982.5320000000002</v>
      </c>
      <c r="K81" s="88"/>
      <c r="L81" s="88"/>
      <c r="M81" s="85"/>
    </row>
    <row r="82" spans="1:13" ht="15">
      <c r="A82" s="86" t="s">
        <v>1315</v>
      </c>
      <c r="B82" s="87" t="s">
        <v>384</v>
      </c>
      <c r="C82" s="146" t="s">
        <v>608</v>
      </c>
      <c r="D82" s="87" t="s">
        <v>1230</v>
      </c>
      <c r="E82" s="157"/>
      <c r="F82" s="87" t="s">
        <v>1339</v>
      </c>
      <c r="G82" s="88">
        <v>11.02</v>
      </c>
      <c r="H82" s="88">
        <v>0.98</v>
      </c>
      <c r="I82" s="96">
        <v>12</v>
      </c>
      <c r="J82" s="88"/>
      <c r="K82" s="88"/>
      <c r="L82" s="88"/>
      <c r="M82" s="85"/>
    </row>
    <row r="83" spans="1:13" ht="15">
      <c r="A83" s="86" t="s">
        <v>1239</v>
      </c>
      <c r="B83" s="87" t="s">
        <v>1331</v>
      </c>
      <c r="C83" s="146" t="s">
        <v>642</v>
      </c>
      <c r="D83" s="87" t="s">
        <v>1230</v>
      </c>
      <c r="E83" s="157"/>
      <c r="F83" s="87" t="s">
        <v>1340</v>
      </c>
      <c r="G83" s="88">
        <v>158</v>
      </c>
      <c r="H83" s="88">
        <v>42</v>
      </c>
      <c r="I83" s="96">
        <v>200</v>
      </c>
      <c r="J83" s="87"/>
      <c r="K83" s="87"/>
      <c r="L83" s="87"/>
      <c r="M83" s="85"/>
    </row>
    <row r="84" spans="1:13" ht="15">
      <c r="A84" s="86" t="s">
        <v>1239</v>
      </c>
      <c r="B84" s="98" t="s">
        <v>384</v>
      </c>
      <c r="C84" s="146" t="s">
        <v>1341</v>
      </c>
      <c r="D84" s="87" t="s">
        <v>1230</v>
      </c>
      <c r="E84" s="157"/>
      <c r="F84" s="87" t="s">
        <v>1342</v>
      </c>
      <c r="G84" s="88">
        <v>11.85</v>
      </c>
      <c r="H84" s="91">
        <v>3.15</v>
      </c>
      <c r="I84" s="96">
        <v>15</v>
      </c>
      <c r="J84" s="87"/>
      <c r="K84" s="87"/>
      <c r="L84" s="87"/>
      <c r="M84" s="85"/>
    </row>
    <row r="85" spans="1:13" ht="15">
      <c r="A85" s="99" t="s">
        <v>24</v>
      </c>
      <c r="B85" s="87" t="s">
        <v>659</v>
      </c>
      <c r="C85" s="146" t="s">
        <v>1343</v>
      </c>
      <c r="D85" s="87" t="s">
        <v>1230</v>
      </c>
      <c r="E85" s="157"/>
      <c r="F85" s="87" t="s">
        <v>1344</v>
      </c>
      <c r="G85" s="100"/>
      <c r="H85" s="87"/>
      <c r="I85" s="88"/>
      <c r="J85" s="101">
        <f t="shared" ref="J85:J86" si="15">L85-K85</f>
        <v>33480</v>
      </c>
      <c r="K85" s="89">
        <f t="shared" ref="K85:K86" si="16">L85*0.1</f>
        <v>3720</v>
      </c>
      <c r="L85" s="89">
        <v>37200</v>
      </c>
      <c r="M85" s="102"/>
    </row>
    <row r="86" spans="1:13" ht="15">
      <c r="A86" s="103" t="s">
        <v>24</v>
      </c>
      <c r="B86" s="87" t="s">
        <v>1266</v>
      </c>
      <c r="C86" s="148" t="s">
        <v>1345</v>
      </c>
      <c r="D86" s="87" t="s">
        <v>1230</v>
      </c>
      <c r="E86" s="157"/>
      <c r="F86" s="87" t="s">
        <v>1346</v>
      </c>
      <c r="G86" s="105"/>
      <c r="H86" s="98"/>
      <c r="I86" s="98"/>
      <c r="J86" s="106">
        <f t="shared" si="15"/>
        <v>2790</v>
      </c>
      <c r="K86" s="106">
        <f t="shared" si="16"/>
        <v>310</v>
      </c>
      <c r="L86" s="106">
        <v>3100</v>
      </c>
      <c r="M86" s="85"/>
    </row>
    <row r="87" spans="1:13" ht="15">
      <c r="A87" s="103" t="s">
        <v>1239</v>
      </c>
      <c r="B87" s="87" t="s">
        <v>1331</v>
      </c>
      <c r="C87" s="148" t="s">
        <v>647</v>
      </c>
      <c r="D87" s="98" t="s">
        <v>1230</v>
      </c>
      <c r="E87" s="157"/>
      <c r="F87" s="87" t="s">
        <v>1347</v>
      </c>
      <c r="G87" s="104">
        <v>300.04000000000002</v>
      </c>
      <c r="H87" s="96">
        <f t="shared" ref="H87:H89" si="17">I87*0.21</f>
        <v>84</v>
      </c>
      <c r="I87" s="96">
        <v>400</v>
      </c>
      <c r="J87" s="98"/>
      <c r="K87" s="98"/>
      <c r="L87" s="98"/>
      <c r="M87" s="85"/>
    </row>
    <row r="88" spans="1:13" ht="15">
      <c r="A88" s="103" t="s">
        <v>1239</v>
      </c>
      <c r="B88" s="87" t="s">
        <v>101</v>
      </c>
      <c r="C88" s="148" t="s">
        <v>647</v>
      </c>
      <c r="D88" s="98" t="s">
        <v>1230</v>
      </c>
      <c r="E88" s="157"/>
      <c r="F88" s="87" t="s">
        <v>1348</v>
      </c>
      <c r="G88" s="104">
        <v>15.8</v>
      </c>
      <c r="H88" s="96">
        <f t="shared" si="17"/>
        <v>4.2</v>
      </c>
      <c r="I88" s="96">
        <v>20</v>
      </c>
      <c r="J88" s="91"/>
      <c r="K88" s="98"/>
      <c r="L88" s="98"/>
      <c r="M88" s="85"/>
    </row>
    <row r="89" spans="1:13" ht="15">
      <c r="A89" s="86" t="s">
        <v>1239</v>
      </c>
      <c r="B89" s="87" t="s">
        <v>101</v>
      </c>
      <c r="C89" s="148" t="s">
        <v>665</v>
      </c>
      <c r="D89" s="98" t="s">
        <v>1230</v>
      </c>
      <c r="E89" s="157"/>
      <c r="F89" s="87" t="s">
        <v>1349</v>
      </c>
      <c r="G89" s="104">
        <v>19.75</v>
      </c>
      <c r="H89" s="96">
        <f t="shared" si="17"/>
        <v>5.25</v>
      </c>
      <c r="I89" s="96">
        <v>25</v>
      </c>
      <c r="J89" s="98"/>
      <c r="K89" s="98"/>
      <c r="L89" s="98"/>
      <c r="M89" s="85"/>
    </row>
    <row r="90" spans="1:13" ht="15">
      <c r="A90" s="86" t="s">
        <v>24</v>
      </c>
      <c r="B90" s="87" t="s">
        <v>86</v>
      </c>
      <c r="C90" s="148" t="s">
        <v>652</v>
      </c>
      <c r="D90" s="98" t="s">
        <v>1230</v>
      </c>
      <c r="E90" s="157"/>
      <c r="F90" s="87" t="s">
        <v>714</v>
      </c>
      <c r="G90" s="105"/>
      <c r="H90" s="98"/>
      <c r="I90" s="98"/>
      <c r="J90" s="106">
        <v>27900</v>
      </c>
      <c r="K90" s="106">
        <v>3100</v>
      </c>
      <c r="L90" s="106">
        <v>31000</v>
      </c>
      <c r="M90" s="85"/>
    </row>
    <row r="91" spans="1:13" ht="15">
      <c r="A91" s="86" t="s">
        <v>1237</v>
      </c>
      <c r="B91" s="87" t="s">
        <v>659</v>
      </c>
      <c r="C91" s="148" t="s">
        <v>638</v>
      </c>
      <c r="D91" s="98" t="s">
        <v>1230</v>
      </c>
      <c r="E91" s="157"/>
      <c r="F91" s="87" t="s">
        <v>660</v>
      </c>
      <c r="G91" s="105"/>
      <c r="H91" s="98"/>
      <c r="I91" s="98"/>
      <c r="J91" s="106">
        <v>10800</v>
      </c>
      <c r="K91" s="106">
        <v>1200</v>
      </c>
      <c r="L91" s="106">
        <v>12000</v>
      </c>
      <c r="M91" s="85"/>
    </row>
    <row r="92" spans="1:13" ht="15">
      <c r="A92" s="86" t="s">
        <v>1243</v>
      </c>
      <c r="B92" s="87" t="s">
        <v>659</v>
      </c>
      <c r="C92" s="148" t="s">
        <v>650</v>
      </c>
      <c r="D92" s="98" t="s">
        <v>1230</v>
      </c>
      <c r="E92" s="157"/>
      <c r="F92" s="87" t="s">
        <v>671</v>
      </c>
      <c r="G92" s="105"/>
      <c r="H92" s="98"/>
      <c r="I92" s="98"/>
      <c r="J92" s="98"/>
      <c r="K92" s="98"/>
      <c r="L92" s="106">
        <v>12450</v>
      </c>
      <c r="M92" s="85"/>
    </row>
    <row r="93" spans="1:13" ht="15">
      <c r="A93" s="86" t="s">
        <v>1350</v>
      </c>
      <c r="B93" s="87" t="s">
        <v>659</v>
      </c>
      <c r="C93" s="149"/>
      <c r="D93" s="98" t="s">
        <v>1230</v>
      </c>
      <c r="E93" s="156" t="s">
        <v>732</v>
      </c>
      <c r="F93" s="87"/>
      <c r="G93" s="105"/>
      <c r="H93" s="98"/>
      <c r="I93" s="96">
        <v>80</v>
      </c>
      <c r="J93" s="98"/>
      <c r="K93" s="98"/>
      <c r="L93" s="89">
        <v>6540</v>
      </c>
      <c r="M93" s="85"/>
    </row>
    <row r="94" spans="1:13" ht="15">
      <c r="A94" s="86" t="s">
        <v>1302</v>
      </c>
      <c r="B94" s="98" t="s">
        <v>384</v>
      </c>
      <c r="C94" s="148" t="s">
        <v>647</v>
      </c>
      <c r="D94" s="98" t="s">
        <v>1351</v>
      </c>
      <c r="E94" s="157"/>
      <c r="F94" s="87" t="s">
        <v>664</v>
      </c>
      <c r="G94" s="104">
        <v>596.94000000000005</v>
      </c>
      <c r="H94" s="104">
        <v>33.06</v>
      </c>
      <c r="I94" s="96">
        <v>630</v>
      </c>
      <c r="J94" s="98"/>
      <c r="K94" s="98"/>
      <c r="L94" s="98"/>
      <c r="M94" s="85"/>
    </row>
    <row r="95" spans="1:13" ht="15">
      <c r="A95" s="86" t="s">
        <v>1352</v>
      </c>
      <c r="B95" s="98" t="s">
        <v>384</v>
      </c>
      <c r="C95" s="148" t="s">
        <v>1353</v>
      </c>
      <c r="D95" s="98" t="s">
        <v>1230</v>
      </c>
      <c r="E95" s="157"/>
      <c r="F95" s="87" t="s">
        <v>1354</v>
      </c>
      <c r="G95" s="104">
        <v>15.8</v>
      </c>
      <c r="H95" s="98"/>
      <c r="I95" s="96">
        <v>20</v>
      </c>
      <c r="J95" s="98"/>
      <c r="K95" s="98"/>
      <c r="L95" s="98"/>
      <c r="M95" s="85"/>
    </row>
    <row r="96" spans="1:13" ht="15">
      <c r="A96" s="86" t="s">
        <v>1237</v>
      </c>
      <c r="B96" s="87" t="s">
        <v>659</v>
      </c>
      <c r="C96" s="148" t="s">
        <v>650</v>
      </c>
      <c r="D96" s="98" t="s">
        <v>1230</v>
      </c>
      <c r="E96" s="157"/>
      <c r="F96" s="87" t="s">
        <v>653</v>
      </c>
      <c r="G96" s="105"/>
      <c r="H96" s="98"/>
      <c r="I96" s="98"/>
      <c r="J96" s="106">
        <v>10800</v>
      </c>
      <c r="K96" s="106">
        <v>1200</v>
      </c>
      <c r="L96" s="106">
        <v>12000</v>
      </c>
      <c r="M96" s="85"/>
    </row>
    <row r="97" spans="1:13" ht="15">
      <c r="A97" s="103" t="s">
        <v>1239</v>
      </c>
      <c r="B97" s="87" t="s">
        <v>101</v>
      </c>
      <c r="C97" s="148" t="s">
        <v>1353</v>
      </c>
      <c r="D97" s="98" t="s">
        <v>1230</v>
      </c>
      <c r="E97" s="157"/>
      <c r="F97" s="87" t="s">
        <v>1355</v>
      </c>
      <c r="G97" s="91">
        <v>15.8</v>
      </c>
      <c r="H97" s="91"/>
      <c r="I97" s="96">
        <v>20</v>
      </c>
      <c r="J97" s="91"/>
      <c r="K97" s="91"/>
      <c r="L97" s="91"/>
      <c r="M97" s="90"/>
    </row>
    <row r="98" spans="1:13" ht="15">
      <c r="A98" s="86" t="s">
        <v>1239</v>
      </c>
      <c r="B98" s="87" t="s">
        <v>101</v>
      </c>
      <c r="C98" s="148" t="s">
        <v>1353</v>
      </c>
      <c r="D98" s="98" t="s">
        <v>1230</v>
      </c>
      <c r="E98" s="157"/>
      <c r="F98" s="87" t="s">
        <v>1356</v>
      </c>
      <c r="G98" s="104">
        <v>7.9</v>
      </c>
      <c r="H98" s="98"/>
      <c r="I98" s="96">
        <v>10</v>
      </c>
      <c r="J98" s="98"/>
      <c r="K98" s="98"/>
      <c r="L98" s="98"/>
      <c r="M98" s="85"/>
    </row>
    <row r="99" spans="1:13" ht="15">
      <c r="A99" s="86" t="s">
        <v>1352</v>
      </c>
      <c r="B99" s="98" t="s">
        <v>384</v>
      </c>
      <c r="C99" s="148" t="s">
        <v>1353</v>
      </c>
      <c r="D99" s="98" t="s">
        <v>1230</v>
      </c>
      <c r="E99" s="157"/>
      <c r="F99" s="87" t="s">
        <v>1354</v>
      </c>
      <c r="G99" s="104">
        <v>15.8</v>
      </c>
      <c r="H99" s="98"/>
      <c r="I99" s="96">
        <v>20</v>
      </c>
      <c r="J99" s="98"/>
      <c r="K99" s="98"/>
      <c r="L99" s="98"/>
      <c r="M99" s="85"/>
    </row>
    <row r="100" spans="1:13" ht="15">
      <c r="A100" s="86" t="s">
        <v>1237</v>
      </c>
      <c r="B100" s="87" t="s">
        <v>1266</v>
      </c>
      <c r="C100" s="148" t="s">
        <v>682</v>
      </c>
      <c r="D100" s="98" t="s">
        <v>1230</v>
      </c>
      <c r="E100" s="157"/>
      <c r="F100" s="107" t="s">
        <v>1357</v>
      </c>
      <c r="G100" s="105"/>
      <c r="H100" s="98"/>
      <c r="I100" s="98"/>
      <c r="J100" s="106">
        <v>3600</v>
      </c>
      <c r="K100" s="106">
        <v>400</v>
      </c>
      <c r="L100" s="106">
        <v>4000</v>
      </c>
      <c r="M100" s="85"/>
    </row>
    <row r="101" spans="1:13" ht="15">
      <c r="A101" s="86" t="s">
        <v>1237</v>
      </c>
      <c r="B101" s="87" t="s">
        <v>1238</v>
      </c>
      <c r="C101" s="148" t="s">
        <v>682</v>
      </c>
      <c r="D101" s="98" t="s">
        <v>1230</v>
      </c>
      <c r="E101" s="157"/>
      <c r="F101" s="87" t="s">
        <v>1358</v>
      </c>
      <c r="G101" s="105"/>
      <c r="H101" s="98"/>
      <c r="I101" s="98"/>
      <c r="J101" s="106">
        <v>5400</v>
      </c>
      <c r="K101" s="106">
        <v>600</v>
      </c>
      <c r="L101" s="106">
        <v>6000</v>
      </c>
      <c r="M101" s="85"/>
    </row>
    <row r="102" spans="1:13" ht="15">
      <c r="A102" s="86" t="s">
        <v>1237</v>
      </c>
      <c r="B102" s="87" t="s">
        <v>1238</v>
      </c>
      <c r="C102" s="148" t="s">
        <v>682</v>
      </c>
      <c r="D102" s="98" t="s">
        <v>1230</v>
      </c>
      <c r="E102" s="157"/>
      <c r="F102" s="87" t="s">
        <v>1359</v>
      </c>
      <c r="G102" s="105"/>
      <c r="H102" s="98"/>
      <c r="I102" s="98"/>
      <c r="J102" s="106">
        <v>5400</v>
      </c>
      <c r="K102" s="106">
        <v>600</v>
      </c>
      <c r="L102" s="106">
        <v>6000</v>
      </c>
      <c r="M102" s="85"/>
    </row>
    <row r="103" spans="1:13" ht="15">
      <c r="A103" s="86" t="s">
        <v>1243</v>
      </c>
      <c r="B103" s="87" t="s">
        <v>1238</v>
      </c>
      <c r="C103" s="148" t="s">
        <v>711</v>
      </c>
      <c r="D103" s="98" t="s">
        <v>1230</v>
      </c>
      <c r="E103" s="157"/>
      <c r="F103" s="87" t="s">
        <v>720</v>
      </c>
      <c r="G103" s="105"/>
      <c r="H103" s="98"/>
      <c r="I103" s="98"/>
      <c r="J103" s="98"/>
      <c r="K103" s="98"/>
      <c r="L103" s="106">
        <v>15000</v>
      </c>
      <c r="M103" s="85"/>
    </row>
    <row r="104" spans="1:13" ht="15">
      <c r="A104" s="87" t="s">
        <v>1350</v>
      </c>
      <c r="B104" s="87" t="s">
        <v>1360</v>
      </c>
      <c r="C104" s="146" t="s">
        <v>684</v>
      </c>
      <c r="D104" s="98" t="s">
        <v>1230</v>
      </c>
      <c r="E104" s="157"/>
      <c r="F104" s="87" t="s">
        <v>1361</v>
      </c>
      <c r="G104" s="88">
        <v>44.2</v>
      </c>
      <c r="H104" s="87"/>
      <c r="I104" s="96">
        <v>80</v>
      </c>
      <c r="J104" s="87"/>
      <c r="K104" s="87"/>
      <c r="L104" s="87"/>
      <c r="M104" s="102"/>
    </row>
    <row r="105" spans="1:13" ht="15">
      <c r="A105" s="86" t="s">
        <v>1350</v>
      </c>
      <c r="B105" s="98" t="s">
        <v>1362</v>
      </c>
      <c r="C105" s="148" t="s">
        <v>696</v>
      </c>
      <c r="D105" s="87" t="s">
        <v>1230</v>
      </c>
      <c r="E105" s="157"/>
      <c r="F105" s="87" t="s">
        <v>1363</v>
      </c>
      <c r="G105" s="104">
        <v>63.2</v>
      </c>
      <c r="H105" s="98"/>
      <c r="I105" s="96">
        <v>80</v>
      </c>
      <c r="J105" s="98"/>
      <c r="K105" s="98"/>
      <c r="L105" s="98"/>
      <c r="M105" s="85"/>
    </row>
    <row r="106" spans="1:13" ht="15">
      <c r="A106" s="86" t="s">
        <v>1350</v>
      </c>
      <c r="B106" s="98" t="s">
        <v>1364</v>
      </c>
      <c r="C106" s="148" t="s">
        <v>682</v>
      </c>
      <c r="D106" s="98" t="s">
        <v>1230</v>
      </c>
      <c r="E106" s="157"/>
      <c r="F106" s="87" t="s">
        <v>687</v>
      </c>
      <c r="G106" s="106">
        <v>19412</v>
      </c>
      <c r="H106" s="98"/>
      <c r="I106" s="96">
        <v>260</v>
      </c>
      <c r="J106" s="98"/>
      <c r="K106" s="98"/>
      <c r="L106" s="98"/>
      <c r="M106" s="85"/>
    </row>
    <row r="107" spans="1:13" ht="15">
      <c r="A107" s="86" t="s">
        <v>1350</v>
      </c>
      <c r="B107" s="98" t="s">
        <v>1365</v>
      </c>
      <c r="C107" s="148" t="s">
        <v>704</v>
      </c>
      <c r="D107" s="98" t="s">
        <v>1230</v>
      </c>
      <c r="E107" s="157"/>
      <c r="F107" s="87" t="s">
        <v>1366</v>
      </c>
      <c r="G107" s="104">
        <v>63.2</v>
      </c>
      <c r="H107" s="98"/>
      <c r="I107" s="96">
        <v>80</v>
      </c>
      <c r="J107" s="98"/>
      <c r="K107" s="98"/>
      <c r="L107" s="98"/>
      <c r="M107" s="85"/>
    </row>
    <row r="108" spans="1:13" ht="15">
      <c r="A108" s="86" t="s">
        <v>1350</v>
      </c>
      <c r="B108" s="87" t="s">
        <v>1240</v>
      </c>
      <c r="C108" s="148" t="s">
        <v>1367</v>
      </c>
      <c r="D108" s="98" t="s">
        <v>1230</v>
      </c>
      <c r="E108" s="157"/>
      <c r="F108" s="95" t="s">
        <v>1368</v>
      </c>
      <c r="G108" s="104">
        <v>47.4</v>
      </c>
      <c r="H108" s="98"/>
      <c r="I108" s="96">
        <v>60</v>
      </c>
      <c r="J108" s="98"/>
      <c r="K108" s="98"/>
      <c r="L108" s="98"/>
      <c r="M108" s="85"/>
    </row>
    <row r="109" spans="1:13" ht="15">
      <c r="A109" s="86" t="s">
        <v>1237</v>
      </c>
      <c r="B109" s="87" t="s">
        <v>1266</v>
      </c>
      <c r="C109" s="148" t="s">
        <v>696</v>
      </c>
      <c r="D109" s="98" t="s">
        <v>1230</v>
      </c>
      <c r="E109" s="157"/>
      <c r="F109" s="87" t="s">
        <v>1369</v>
      </c>
      <c r="G109" s="105"/>
      <c r="H109" s="98"/>
      <c r="I109" s="91"/>
      <c r="J109" s="89">
        <v>4500</v>
      </c>
      <c r="K109" s="106">
        <v>500</v>
      </c>
      <c r="L109" s="106">
        <v>5000</v>
      </c>
      <c r="M109" s="85"/>
    </row>
    <row r="110" spans="1:13" ht="15">
      <c r="A110" s="86" t="s">
        <v>1239</v>
      </c>
      <c r="B110" s="98" t="s">
        <v>384</v>
      </c>
      <c r="C110" s="148" t="s">
        <v>1370</v>
      </c>
      <c r="D110" s="98" t="s">
        <v>1230</v>
      </c>
      <c r="E110" s="157"/>
      <c r="F110" s="87" t="s">
        <v>1371</v>
      </c>
      <c r="G110" s="108">
        <v>30</v>
      </c>
      <c r="H110" s="108">
        <v>10</v>
      </c>
      <c r="I110" s="96">
        <v>40</v>
      </c>
      <c r="J110" s="98"/>
      <c r="K110" s="98"/>
      <c r="L110" s="98"/>
      <c r="M110" s="85"/>
    </row>
    <row r="111" spans="1:13" ht="15">
      <c r="A111" s="86" t="s">
        <v>1239</v>
      </c>
      <c r="B111" s="98" t="s">
        <v>384</v>
      </c>
      <c r="C111" s="148" t="s">
        <v>1367</v>
      </c>
      <c r="D111" s="98" t="s">
        <v>1230</v>
      </c>
      <c r="E111" s="157"/>
      <c r="F111" s="87" t="s">
        <v>1372</v>
      </c>
      <c r="G111" s="108">
        <v>31.6</v>
      </c>
      <c r="H111" s="108">
        <v>8.4</v>
      </c>
      <c r="I111" s="96">
        <v>40</v>
      </c>
      <c r="J111" s="98"/>
      <c r="K111" s="98"/>
      <c r="L111" s="98"/>
      <c r="M111" s="85"/>
    </row>
    <row r="112" spans="1:13" ht="15">
      <c r="A112" s="86" t="s">
        <v>1239</v>
      </c>
      <c r="B112" s="98" t="s">
        <v>384</v>
      </c>
      <c r="C112" s="148" t="s">
        <v>1367</v>
      </c>
      <c r="D112" s="98" t="s">
        <v>1230</v>
      </c>
      <c r="E112" s="157"/>
      <c r="F112" s="87" t="s">
        <v>1373</v>
      </c>
      <c r="G112" s="108">
        <v>15.8</v>
      </c>
      <c r="H112" s="108">
        <v>4.2</v>
      </c>
      <c r="I112" s="96">
        <v>20</v>
      </c>
      <c r="J112" s="98"/>
      <c r="K112" s="98"/>
      <c r="L112" s="98"/>
      <c r="M112" s="85"/>
    </row>
    <row r="113" spans="1:13" ht="15">
      <c r="A113" s="86" t="s">
        <v>1374</v>
      </c>
      <c r="B113" s="98" t="s">
        <v>384</v>
      </c>
      <c r="C113" s="148" t="s">
        <v>640</v>
      </c>
      <c r="D113" s="98" t="s">
        <v>1230</v>
      </c>
      <c r="E113" s="157"/>
      <c r="F113" s="87" t="s">
        <v>693</v>
      </c>
      <c r="G113" s="108">
        <v>47.05</v>
      </c>
      <c r="H113" s="108">
        <v>2.95</v>
      </c>
      <c r="I113" s="96">
        <v>50</v>
      </c>
      <c r="J113" s="98"/>
      <c r="K113" s="98"/>
      <c r="L113" s="106">
        <v>3706.98</v>
      </c>
      <c r="M113" s="85"/>
    </row>
    <row r="114" spans="1:13" ht="15">
      <c r="A114" s="86" t="s">
        <v>1302</v>
      </c>
      <c r="B114" s="87" t="s">
        <v>1266</v>
      </c>
      <c r="C114" s="148" t="s">
        <v>704</v>
      </c>
      <c r="D114" s="98" t="s">
        <v>1230</v>
      </c>
      <c r="E114" s="157"/>
      <c r="F114" s="87" t="s">
        <v>705</v>
      </c>
      <c r="G114" s="108">
        <v>710.71</v>
      </c>
      <c r="H114" s="108">
        <v>39.29</v>
      </c>
      <c r="I114" s="96">
        <v>750</v>
      </c>
      <c r="J114" s="98"/>
      <c r="K114" s="98"/>
      <c r="L114" s="106">
        <v>56499.34</v>
      </c>
      <c r="M114" s="85"/>
    </row>
    <row r="115" spans="1:13" ht="15">
      <c r="A115" s="86" t="s">
        <v>1239</v>
      </c>
      <c r="B115" s="98" t="s">
        <v>384</v>
      </c>
      <c r="C115" s="148" t="s">
        <v>706</v>
      </c>
      <c r="D115" s="98" t="s">
        <v>1230</v>
      </c>
      <c r="E115" s="157"/>
      <c r="F115" s="87" t="s">
        <v>1375</v>
      </c>
      <c r="G115" s="108">
        <v>19.75</v>
      </c>
      <c r="H115" s="98"/>
      <c r="I115" s="96">
        <v>25</v>
      </c>
      <c r="J115" s="98"/>
      <c r="K115" s="98"/>
      <c r="L115" s="98"/>
      <c r="M115" s="85"/>
    </row>
    <row r="116" spans="1:13" ht="15">
      <c r="A116" s="86" t="s">
        <v>1239</v>
      </c>
      <c r="B116" s="98" t="s">
        <v>384</v>
      </c>
      <c r="C116" s="148" t="s">
        <v>1376</v>
      </c>
      <c r="D116" s="98" t="s">
        <v>1230</v>
      </c>
      <c r="E116" s="156" t="s">
        <v>1377</v>
      </c>
      <c r="F116" s="95" t="s">
        <v>1378</v>
      </c>
      <c r="G116" s="109">
        <v>31.6</v>
      </c>
      <c r="H116" s="87"/>
      <c r="I116" s="96">
        <v>40</v>
      </c>
      <c r="J116" s="98"/>
      <c r="K116" s="98"/>
      <c r="L116" s="98"/>
      <c r="M116" s="85"/>
    </row>
    <row r="117" spans="1:13" ht="15">
      <c r="A117" s="86" t="s">
        <v>1239</v>
      </c>
      <c r="B117" s="98" t="s">
        <v>384</v>
      </c>
      <c r="C117" s="148" t="s">
        <v>1379</v>
      </c>
      <c r="D117" s="98" t="s">
        <v>1230</v>
      </c>
      <c r="E117" s="157"/>
      <c r="F117" s="95" t="s">
        <v>1380</v>
      </c>
      <c r="G117" s="108">
        <v>15.8</v>
      </c>
      <c r="H117" s="104"/>
      <c r="I117" s="96">
        <v>20</v>
      </c>
      <c r="J117" s="98"/>
      <c r="K117" s="98"/>
      <c r="L117" s="98"/>
      <c r="M117" s="85"/>
    </row>
    <row r="118" spans="1:13" ht="15">
      <c r="A118" s="86" t="s">
        <v>1239</v>
      </c>
      <c r="B118" s="98" t="s">
        <v>384</v>
      </c>
      <c r="C118" s="148" t="s">
        <v>1381</v>
      </c>
      <c r="D118" s="98" t="s">
        <v>1230</v>
      </c>
      <c r="E118" s="157"/>
      <c r="F118" s="95" t="s">
        <v>1382</v>
      </c>
      <c r="G118" s="108">
        <v>15.8</v>
      </c>
      <c r="H118" s="104"/>
      <c r="I118" s="96">
        <v>20</v>
      </c>
      <c r="J118" s="98"/>
      <c r="K118" s="98"/>
      <c r="L118" s="98"/>
      <c r="M118" s="85"/>
    </row>
    <row r="119" spans="1:13" ht="15">
      <c r="A119" s="110" t="s">
        <v>1352</v>
      </c>
      <c r="B119" s="98" t="s">
        <v>384</v>
      </c>
      <c r="C119" s="150" t="s">
        <v>715</v>
      </c>
      <c r="D119" s="98" t="s">
        <v>1230</v>
      </c>
      <c r="E119" s="157"/>
      <c r="F119" s="95" t="s">
        <v>719</v>
      </c>
      <c r="G119" s="112"/>
      <c r="H119" s="85"/>
      <c r="I119" s="96">
        <v>30</v>
      </c>
      <c r="J119" s="85"/>
      <c r="K119" s="85"/>
      <c r="L119" s="85"/>
      <c r="M119" s="85"/>
    </row>
    <row r="120" spans="1:13" ht="15">
      <c r="A120" s="110" t="s">
        <v>1374</v>
      </c>
      <c r="B120" s="98" t="s">
        <v>384</v>
      </c>
      <c r="C120" s="150" t="s">
        <v>1383</v>
      </c>
      <c r="D120" s="142" t="s">
        <v>1230</v>
      </c>
      <c r="E120" s="157"/>
      <c r="F120" s="95" t="s">
        <v>1384</v>
      </c>
      <c r="G120" s="108">
        <v>36.340000000000003</v>
      </c>
      <c r="H120" s="85"/>
      <c r="I120" s="96">
        <v>46</v>
      </c>
      <c r="J120" s="85"/>
      <c r="K120" s="85"/>
      <c r="L120" s="85"/>
      <c r="M120" s="85"/>
    </row>
    <row r="121" spans="1:13" ht="15">
      <c r="A121" s="110" t="s">
        <v>1243</v>
      </c>
      <c r="B121" s="87" t="s">
        <v>1266</v>
      </c>
      <c r="C121" s="150" t="s">
        <v>1385</v>
      </c>
      <c r="D121" s="142" t="s">
        <v>1230</v>
      </c>
      <c r="E121" s="157"/>
      <c r="F121" s="87" t="s">
        <v>763</v>
      </c>
      <c r="G121" s="113"/>
      <c r="H121" s="102"/>
      <c r="I121" s="90"/>
      <c r="J121" s="85"/>
      <c r="K121" s="85"/>
      <c r="L121" s="89">
        <v>6000</v>
      </c>
      <c r="M121" s="85"/>
    </row>
    <row r="122" spans="1:13" ht="15">
      <c r="A122" s="110" t="s">
        <v>1386</v>
      </c>
      <c r="B122" s="87" t="s">
        <v>659</v>
      </c>
      <c r="C122" s="150" t="s">
        <v>1387</v>
      </c>
      <c r="D122" s="142" t="s">
        <v>1230</v>
      </c>
      <c r="E122" s="156" t="s">
        <v>1388</v>
      </c>
      <c r="F122" s="95" t="s">
        <v>702</v>
      </c>
      <c r="G122" s="109">
        <v>39.5</v>
      </c>
      <c r="H122" s="114">
        <f>I122*0.21</f>
        <v>10.5</v>
      </c>
      <c r="I122" s="96">
        <v>50</v>
      </c>
      <c r="J122" s="85"/>
      <c r="K122" s="85"/>
      <c r="L122" s="85"/>
      <c r="M122" s="85"/>
    </row>
    <row r="123" spans="1:13" ht="15">
      <c r="A123" s="110" t="s">
        <v>1350</v>
      </c>
      <c r="B123" s="87" t="s">
        <v>659</v>
      </c>
      <c r="C123" s="150" t="s">
        <v>728</v>
      </c>
      <c r="D123" s="142" t="s">
        <v>1230</v>
      </c>
      <c r="E123" s="156" t="s">
        <v>732</v>
      </c>
      <c r="F123" s="87"/>
      <c r="G123" s="112"/>
      <c r="H123" s="85"/>
      <c r="I123" s="96">
        <v>260</v>
      </c>
      <c r="J123" s="85"/>
      <c r="K123" s="85"/>
      <c r="L123" s="85"/>
      <c r="M123" s="85"/>
    </row>
    <row r="124" spans="1:13" ht="15">
      <c r="A124" s="110" t="s">
        <v>1239</v>
      </c>
      <c r="B124" s="98" t="s">
        <v>384</v>
      </c>
      <c r="C124" s="150" t="s">
        <v>741</v>
      </c>
      <c r="D124" s="142" t="s">
        <v>1230</v>
      </c>
      <c r="E124" s="156" t="s">
        <v>1389</v>
      </c>
      <c r="F124" s="95" t="s">
        <v>1390</v>
      </c>
      <c r="G124" s="109">
        <v>13.43</v>
      </c>
      <c r="H124" s="115">
        <f t="shared" ref="H124:H125" si="18">I124*0.21</f>
        <v>5.04</v>
      </c>
      <c r="I124" s="96">
        <v>24</v>
      </c>
      <c r="J124" s="85"/>
      <c r="K124" s="85"/>
      <c r="L124" s="89">
        <v>1101.81</v>
      </c>
      <c r="M124" s="85"/>
    </row>
    <row r="125" spans="1:13" ht="15">
      <c r="A125" s="110" t="s">
        <v>1239</v>
      </c>
      <c r="B125" s="98" t="s">
        <v>384</v>
      </c>
      <c r="C125" s="150" t="s">
        <v>1391</v>
      </c>
      <c r="D125" s="142" t="s">
        <v>1230</v>
      </c>
      <c r="E125" s="157"/>
      <c r="F125" s="95" t="s">
        <v>1392</v>
      </c>
      <c r="G125" s="109">
        <v>15.8</v>
      </c>
      <c r="H125" s="114">
        <f t="shared" si="18"/>
        <v>6.3</v>
      </c>
      <c r="I125" s="96">
        <f>20+10</f>
        <v>30</v>
      </c>
      <c r="J125" s="85"/>
      <c r="K125" s="85"/>
      <c r="L125" s="89">
        <v>1296.25</v>
      </c>
      <c r="M125" s="85"/>
    </row>
    <row r="126" spans="1:13" ht="15">
      <c r="A126" s="110" t="s">
        <v>1237</v>
      </c>
      <c r="B126" s="87" t="s">
        <v>1266</v>
      </c>
      <c r="C126" s="150" t="s">
        <v>1393</v>
      </c>
      <c r="D126" s="142" t="s">
        <v>1230</v>
      </c>
      <c r="E126" s="157"/>
      <c r="F126" s="95" t="s">
        <v>1394</v>
      </c>
      <c r="G126" s="112"/>
      <c r="H126" s="85"/>
      <c r="I126" s="90"/>
      <c r="J126" s="89">
        <v>14400</v>
      </c>
      <c r="K126" s="89">
        <v>1600</v>
      </c>
      <c r="L126" s="89">
        <v>16000</v>
      </c>
      <c r="M126" s="85"/>
    </row>
    <row r="127" spans="1:13" ht="15">
      <c r="A127" s="110" t="s">
        <v>1243</v>
      </c>
      <c r="B127" s="87" t="s">
        <v>1266</v>
      </c>
      <c r="C127" s="150" t="s">
        <v>1385</v>
      </c>
      <c r="D127" s="142" t="s">
        <v>1230</v>
      </c>
      <c r="E127" s="157"/>
      <c r="F127" s="87" t="s">
        <v>763</v>
      </c>
      <c r="G127" s="113"/>
      <c r="H127" s="102"/>
      <c r="I127" s="90"/>
      <c r="J127" s="89">
        <v>5400</v>
      </c>
      <c r="K127" s="85">
        <v>600</v>
      </c>
      <c r="L127" s="89">
        <v>6000</v>
      </c>
      <c r="M127" s="85"/>
    </row>
    <row r="128" spans="1:13" ht="15">
      <c r="A128" s="110" t="s">
        <v>1395</v>
      </c>
      <c r="B128" s="87" t="s">
        <v>101</v>
      </c>
      <c r="C128" s="150" t="s">
        <v>742</v>
      </c>
      <c r="D128" s="142" t="s">
        <v>1230</v>
      </c>
      <c r="E128" s="157"/>
      <c r="F128" s="95" t="s">
        <v>744</v>
      </c>
      <c r="G128" s="90"/>
      <c r="H128" s="90"/>
      <c r="I128" s="90"/>
      <c r="J128" s="89">
        <v>10800</v>
      </c>
      <c r="K128" s="89">
        <v>1200</v>
      </c>
      <c r="L128" s="89">
        <v>12000</v>
      </c>
      <c r="M128" s="85"/>
    </row>
    <row r="129" spans="1:13" ht="15">
      <c r="A129" s="110" t="s">
        <v>1386</v>
      </c>
      <c r="B129" s="87" t="s">
        <v>659</v>
      </c>
      <c r="C129" s="150" t="s">
        <v>1396</v>
      </c>
      <c r="D129" s="142" t="s">
        <v>1230</v>
      </c>
      <c r="E129" s="156" t="s">
        <v>1388</v>
      </c>
      <c r="F129" s="95" t="s">
        <v>702</v>
      </c>
      <c r="G129" s="109">
        <v>39.5</v>
      </c>
      <c r="H129" s="114">
        <f>I129*0.21</f>
        <v>10.5</v>
      </c>
      <c r="I129" s="96">
        <v>50</v>
      </c>
      <c r="J129" s="85"/>
      <c r="K129" s="85"/>
      <c r="L129" s="89">
        <v>3240.61</v>
      </c>
      <c r="M129" s="85"/>
    </row>
    <row r="130" spans="1:13" ht="15">
      <c r="A130" s="110" t="s">
        <v>1237</v>
      </c>
      <c r="B130" s="87" t="s">
        <v>1266</v>
      </c>
      <c r="C130" s="150" t="s">
        <v>742</v>
      </c>
      <c r="D130" s="142" t="s">
        <v>1230</v>
      </c>
      <c r="E130" s="157"/>
      <c r="F130" s="95" t="s">
        <v>1397</v>
      </c>
      <c r="G130" s="112"/>
      <c r="H130" s="85"/>
      <c r="I130" s="90"/>
      <c r="J130" s="89">
        <v>1800</v>
      </c>
      <c r="K130" s="89">
        <v>200</v>
      </c>
      <c r="L130" s="89">
        <v>2000</v>
      </c>
      <c r="M130" s="85"/>
    </row>
    <row r="131" spans="1:13" ht="15">
      <c r="A131" s="110" t="s">
        <v>1386</v>
      </c>
      <c r="B131" s="87" t="s">
        <v>659</v>
      </c>
      <c r="C131" s="150" t="s">
        <v>1391</v>
      </c>
      <c r="D131" s="142" t="s">
        <v>1230</v>
      </c>
      <c r="E131" s="156" t="s">
        <v>1388</v>
      </c>
      <c r="F131" s="95" t="s">
        <v>702</v>
      </c>
      <c r="G131" s="109">
        <v>39.5</v>
      </c>
      <c r="H131" s="114">
        <f t="shared" ref="H131:H133" si="19">I131*0.21</f>
        <v>10.5</v>
      </c>
      <c r="I131" s="96">
        <v>50</v>
      </c>
      <c r="J131" s="85"/>
      <c r="K131" s="85"/>
      <c r="L131" s="89">
        <v>3240.61</v>
      </c>
      <c r="M131" s="85"/>
    </row>
    <row r="132" spans="1:13" ht="15">
      <c r="A132" s="110" t="s">
        <v>1239</v>
      </c>
      <c r="B132" s="98" t="s">
        <v>384</v>
      </c>
      <c r="C132" s="150" t="s">
        <v>1396</v>
      </c>
      <c r="D132" s="142" t="s">
        <v>1230</v>
      </c>
      <c r="E132" s="156" t="s">
        <v>1398</v>
      </c>
      <c r="F132" s="95" t="s">
        <v>1399</v>
      </c>
      <c r="G132" s="109">
        <v>23.7</v>
      </c>
      <c r="H132" s="115">
        <f t="shared" si="19"/>
        <v>6.3</v>
      </c>
      <c r="I132" s="96">
        <v>30</v>
      </c>
      <c r="J132" s="85"/>
      <c r="K132" s="85"/>
      <c r="L132" s="89">
        <v>1944.37</v>
      </c>
      <c r="M132" s="85"/>
    </row>
    <row r="133" spans="1:13" ht="15">
      <c r="A133" s="110" t="s">
        <v>1239</v>
      </c>
      <c r="B133" s="98" t="s">
        <v>384</v>
      </c>
      <c r="C133" s="150" t="s">
        <v>752</v>
      </c>
      <c r="D133" s="142" t="s">
        <v>1230</v>
      </c>
      <c r="E133" s="156" t="s">
        <v>1398</v>
      </c>
      <c r="F133" s="95" t="s">
        <v>1399</v>
      </c>
      <c r="G133" s="109">
        <v>7.9</v>
      </c>
      <c r="H133" s="115">
        <f t="shared" si="19"/>
        <v>2.1</v>
      </c>
      <c r="I133" s="96">
        <v>10</v>
      </c>
      <c r="J133" s="85"/>
      <c r="K133" s="85"/>
      <c r="L133" s="89">
        <v>648.12</v>
      </c>
      <c r="M133" s="85"/>
    </row>
    <row r="134" spans="1:13" ht="15">
      <c r="A134" s="110" t="s">
        <v>1237</v>
      </c>
      <c r="B134" s="87" t="s">
        <v>1266</v>
      </c>
      <c r="C134" s="150" t="s">
        <v>742</v>
      </c>
      <c r="D134" s="142" t="s">
        <v>1230</v>
      </c>
      <c r="E134" s="157"/>
      <c r="F134" s="95" t="s">
        <v>1400</v>
      </c>
      <c r="G134" s="112"/>
      <c r="H134" s="85"/>
      <c r="I134" s="90"/>
      <c r="J134" s="89">
        <v>1800</v>
      </c>
      <c r="K134" s="89">
        <v>200</v>
      </c>
      <c r="L134" s="89">
        <v>2000</v>
      </c>
      <c r="M134" s="85"/>
    </row>
    <row r="135" spans="1:13" ht="15">
      <c r="A135" s="110" t="s">
        <v>1302</v>
      </c>
      <c r="B135" s="87" t="s">
        <v>1266</v>
      </c>
      <c r="C135" s="150" t="s">
        <v>1401</v>
      </c>
      <c r="D135" s="142" t="s">
        <v>1230</v>
      </c>
      <c r="E135" s="157"/>
      <c r="F135" s="95" t="s">
        <v>1402</v>
      </c>
      <c r="G135" s="108">
        <v>497.39</v>
      </c>
      <c r="H135" s="108">
        <v>27.61</v>
      </c>
      <c r="I135" s="96">
        <v>525</v>
      </c>
      <c r="J135" s="85"/>
      <c r="K135" s="85"/>
      <c r="L135" s="89">
        <v>40806.300000000003</v>
      </c>
      <c r="M135" s="85"/>
    </row>
    <row r="136" spans="1:13" ht="15">
      <c r="A136" s="110" t="s">
        <v>1237</v>
      </c>
      <c r="B136" s="87" t="s">
        <v>1266</v>
      </c>
      <c r="C136" s="150" t="s">
        <v>742</v>
      </c>
      <c r="D136" s="142" t="s">
        <v>1230</v>
      </c>
      <c r="E136" s="157"/>
      <c r="F136" s="95" t="s">
        <v>1403</v>
      </c>
      <c r="G136" s="112"/>
      <c r="H136" s="85"/>
      <c r="I136" s="90"/>
      <c r="J136" s="89">
        <v>10800</v>
      </c>
      <c r="K136" s="89">
        <v>1200</v>
      </c>
      <c r="L136" s="89">
        <v>12000</v>
      </c>
      <c r="M136" s="85"/>
    </row>
    <row r="137" spans="1:13" ht="15">
      <c r="A137" s="110" t="s">
        <v>1237</v>
      </c>
      <c r="B137" s="87" t="s">
        <v>1266</v>
      </c>
      <c r="C137" s="150" t="s">
        <v>742</v>
      </c>
      <c r="D137" s="142" t="s">
        <v>1230</v>
      </c>
      <c r="E137" s="157"/>
      <c r="F137" s="95" t="s">
        <v>1404</v>
      </c>
      <c r="G137" s="112"/>
      <c r="H137" s="85"/>
      <c r="I137" s="90"/>
      <c r="J137" s="89">
        <v>1800</v>
      </c>
      <c r="K137" s="89">
        <v>200</v>
      </c>
      <c r="L137" s="89">
        <v>2000</v>
      </c>
      <c r="M137" s="85"/>
    </row>
    <row r="138" spans="1:13" ht="15">
      <c r="A138" s="110" t="s">
        <v>1386</v>
      </c>
      <c r="B138" s="87" t="s">
        <v>659</v>
      </c>
      <c r="C138" s="150" t="s">
        <v>752</v>
      </c>
      <c r="D138" s="142" t="s">
        <v>1230</v>
      </c>
      <c r="E138" s="156" t="s">
        <v>1388</v>
      </c>
      <c r="F138" s="95" t="s">
        <v>702</v>
      </c>
      <c r="G138" s="109">
        <v>39.5</v>
      </c>
      <c r="H138" s="115">
        <f t="shared" ref="H138:H140" si="20">I138*0.21</f>
        <v>10.5</v>
      </c>
      <c r="I138" s="96">
        <v>50</v>
      </c>
      <c r="J138" s="85"/>
      <c r="K138" s="85"/>
      <c r="L138" s="89">
        <v>3240.61</v>
      </c>
      <c r="M138" s="85"/>
    </row>
    <row r="139" spans="1:13" ht="15">
      <c r="A139" s="110" t="s">
        <v>1386</v>
      </c>
      <c r="B139" s="87" t="s">
        <v>659</v>
      </c>
      <c r="C139" s="150" t="s">
        <v>1405</v>
      </c>
      <c r="D139" s="142" t="s">
        <v>1230</v>
      </c>
      <c r="E139" s="156" t="s">
        <v>1388</v>
      </c>
      <c r="F139" s="95" t="s">
        <v>702</v>
      </c>
      <c r="G139" s="109">
        <v>39.5</v>
      </c>
      <c r="H139" s="115">
        <f t="shared" si="20"/>
        <v>10.5</v>
      </c>
      <c r="I139" s="96">
        <v>50</v>
      </c>
      <c r="J139" s="85"/>
      <c r="K139" s="85"/>
      <c r="L139" s="89">
        <v>3240.61</v>
      </c>
      <c r="M139" s="85"/>
    </row>
    <row r="140" spans="1:13" ht="15">
      <c r="A140" s="110" t="s">
        <v>1239</v>
      </c>
      <c r="B140" s="98" t="s">
        <v>384</v>
      </c>
      <c r="C140" s="150" t="s">
        <v>1406</v>
      </c>
      <c r="D140" s="142" t="s">
        <v>1230</v>
      </c>
      <c r="E140" s="156" t="s">
        <v>1407</v>
      </c>
      <c r="F140" s="95" t="s">
        <v>1408</v>
      </c>
      <c r="G140" s="109">
        <f>I140-H140</f>
        <v>63.2</v>
      </c>
      <c r="H140" s="114">
        <f t="shared" si="20"/>
        <v>16.8</v>
      </c>
      <c r="I140" s="96">
        <v>80</v>
      </c>
      <c r="J140" s="85"/>
      <c r="K140" s="85"/>
      <c r="L140" s="89">
        <v>5184.9799999999996</v>
      </c>
      <c r="M140" s="85"/>
    </row>
    <row r="141" spans="1:13" ht="15">
      <c r="A141" s="116" t="s">
        <v>1409</v>
      </c>
      <c r="B141" s="117" t="s">
        <v>659</v>
      </c>
      <c r="C141" s="151" t="s">
        <v>1410</v>
      </c>
      <c r="D141" s="142" t="s">
        <v>1230</v>
      </c>
      <c r="E141" s="159"/>
      <c r="F141" s="120" t="s">
        <v>746</v>
      </c>
      <c r="G141" s="121"/>
      <c r="H141" s="118"/>
      <c r="I141" s="119"/>
      <c r="J141" s="116"/>
      <c r="K141" s="116"/>
      <c r="L141" s="122">
        <v>10000</v>
      </c>
      <c r="M141" s="123" t="s">
        <v>1411</v>
      </c>
    </row>
    <row r="142" spans="1:13" ht="15">
      <c r="A142" s="110" t="s">
        <v>1333</v>
      </c>
      <c r="B142" s="98" t="s">
        <v>384</v>
      </c>
      <c r="C142" s="150" t="s">
        <v>1376</v>
      </c>
      <c r="D142" s="143" t="s">
        <v>1351</v>
      </c>
      <c r="E142" s="157"/>
      <c r="F142" s="95" t="s">
        <v>754</v>
      </c>
      <c r="G142" s="124">
        <v>4.3899999999999997</v>
      </c>
      <c r="H142" s="124">
        <v>0.61</v>
      </c>
      <c r="I142" s="96">
        <v>5</v>
      </c>
      <c r="J142" s="85"/>
      <c r="K142" s="85"/>
      <c r="L142" s="89">
        <f ca="1">IFERROR(__xludf.DUMMYFUNCTION("(GOOGLEFINANCE(""CURRENCY:USDINR"")-3)*G143"),351.385258)</f>
        <v>351.38525800000002</v>
      </c>
      <c r="M142" s="85"/>
    </row>
    <row r="143" spans="1:13" ht="15">
      <c r="A143" s="110" t="s">
        <v>1239</v>
      </c>
      <c r="B143" s="98" t="s">
        <v>384</v>
      </c>
      <c r="C143" s="150" t="s">
        <v>760</v>
      </c>
      <c r="D143" s="142" t="s">
        <v>1230</v>
      </c>
      <c r="E143" s="156" t="s">
        <v>1412</v>
      </c>
      <c r="F143" s="95" t="s">
        <v>1413</v>
      </c>
      <c r="G143" s="109">
        <f>I143-H143</f>
        <v>90.85</v>
      </c>
      <c r="H143" s="114">
        <f>I143*0.21</f>
        <v>24.15</v>
      </c>
      <c r="I143" s="96">
        <v>115</v>
      </c>
      <c r="J143" s="85"/>
      <c r="K143" s="85"/>
      <c r="L143" s="89">
        <v>7453.41</v>
      </c>
      <c r="M143" s="85"/>
    </row>
    <row r="144" spans="1:13" ht="15">
      <c r="A144" s="116" t="s">
        <v>1235</v>
      </c>
      <c r="B144" s="117" t="s">
        <v>659</v>
      </c>
      <c r="C144" s="151" t="s">
        <v>1410</v>
      </c>
      <c r="D144" s="142" t="s">
        <v>1230</v>
      </c>
      <c r="E144" s="159"/>
      <c r="F144" s="120" t="s">
        <v>1414</v>
      </c>
      <c r="G144" s="125"/>
      <c r="H144" s="116"/>
      <c r="I144" s="116"/>
      <c r="J144" s="116"/>
      <c r="K144" s="116"/>
      <c r="L144" s="122">
        <v>6000</v>
      </c>
      <c r="M144" s="122" t="s">
        <v>1415</v>
      </c>
    </row>
    <row r="145" spans="1:13" ht="15">
      <c r="A145" s="110" t="s">
        <v>1239</v>
      </c>
      <c r="B145" s="98" t="s">
        <v>384</v>
      </c>
      <c r="C145" s="150" t="s">
        <v>1401</v>
      </c>
      <c r="D145" s="143" t="s">
        <v>1351</v>
      </c>
      <c r="E145" s="156" t="s">
        <v>1416</v>
      </c>
      <c r="F145" s="95" t="s">
        <v>1417</v>
      </c>
      <c r="G145" s="109">
        <v>27.65</v>
      </c>
      <c r="H145" s="115">
        <f>I145*0.21</f>
        <v>12.6</v>
      </c>
      <c r="I145" s="96">
        <v>60</v>
      </c>
      <c r="J145" s="85"/>
      <c r="K145" s="85"/>
      <c r="L145" s="89">
        <f ca="1">IFERROR(__xludf.DUMMYFUNCTION("(GOOGLEFINANCE(""CURRENCY:USDINR"")-3)*G146"),2213.16683)</f>
        <v>2213.1668300000001</v>
      </c>
      <c r="M145" s="85"/>
    </row>
    <row r="146" spans="1:13" ht="15">
      <c r="A146" s="110" t="s">
        <v>1237</v>
      </c>
      <c r="B146" s="87" t="s">
        <v>659</v>
      </c>
      <c r="C146" s="150" t="s">
        <v>790</v>
      </c>
      <c r="D146" s="142" t="s">
        <v>1230</v>
      </c>
      <c r="E146" s="157"/>
      <c r="F146" s="95" t="s">
        <v>757</v>
      </c>
      <c r="G146" s="112"/>
      <c r="H146" s="85"/>
      <c r="I146" s="85"/>
      <c r="J146" s="89">
        <v>10800</v>
      </c>
      <c r="K146" s="89">
        <v>1200</v>
      </c>
      <c r="L146" s="89">
        <v>12000</v>
      </c>
      <c r="M146" s="85"/>
    </row>
    <row r="147" spans="1:13" ht="15">
      <c r="A147" s="110" t="s">
        <v>1418</v>
      </c>
      <c r="B147" s="98" t="s">
        <v>384</v>
      </c>
      <c r="C147" s="150" t="s">
        <v>1410</v>
      </c>
      <c r="D147" s="142" t="s">
        <v>1230</v>
      </c>
      <c r="E147" s="160"/>
      <c r="F147" s="95" t="s">
        <v>759</v>
      </c>
      <c r="G147" s="109">
        <v>13.8</v>
      </c>
      <c r="H147" s="85"/>
      <c r="I147" s="85"/>
      <c r="J147" s="85"/>
      <c r="K147" s="85"/>
      <c r="L147" s="89">
        <v>1128</v>
      </c>
      <c r="M147" s="85"/>
    </row>
    <row r="148" spans="1:13" ht="15">
      <c r="A148" s="110" t="s">
        <v>1386</v>
      </c>
      <c r="B148" s="87" t="s">
        <v>101</v>
      </c>
      <c r="C148" s="150" t="s">
        <v>1419</v>
      </c>
      <c r="D148" s="142" t="s">
        <v>1230</v>
      </c>
      <c r="E148" s="160"/>
      <c r="F148" s="95" t="s">
        <v>789</v>
      </c>
      <c r="G148" s="112"/>
      <c r="H148" s="85"/>
      <c r="I148" s="85"/>
      <c r="J148" s="126">
        <v>54000</v>
      </c>
      <c r="K148" s="126">
        <v>6000</v>
      </c>
      <c r="L148" s="89">
        <v>60000</v>
      </c>
      <c r="M148" s="85"/>
    </row>
    <row r="149" spans="1:13" ht="15">
      <c r="A149" s="110" t="s">
        <v>1237</v>
      </c>
      <c r="B149" s="87" t="s">
        <v>1266</v>
      </c>
      <c r="C149" s="150" t="s">
        <v>1420</v>
      </c>
      <c r="D149" s="142" t="s">
        <v>1230</v>
      </c>
      <c r="E149" s="157"/>
      <c r="F149" s="95" t="s">
        <v>1421</v>
      </c>
      <c r="G149" s="112"/>
      <c r="H149" s="85"/>
      <c r="I149" s="85"/>
      <c r="J149" s="126">
        <f t="shared" ref="J149:J150" si="21">L149-K149</f>
        <v>7200</v>
      </c>
      <c r="K149" s="126">
        <f t="shared" ref="K149:K150" si="22">L149*0.1</f>
        <v>800</v>
      </c>
      <c r="L149" s="89">
        <v>8000</v>
      </c>
      <c r="M149" s="85"/>
    </row>
    <row r="150" spans="1:13" ht="15">
      <c r="A150" s="110" t="s">
        <v>1237</v>
      </c>
      <c r="B150" s="87" t="s">
        <v>1266</v>
      </c>
      <c r="C150" s="150" t="s">
        <v>1420</v>
      </c>
      <c r="D150" s="142" t="s">
        <v>1230</v>
      </c>
      <c r="E150" s="160"/>
      <c r="F150" s="95" t="s">
        <v>1422</v>
      </c>
      <c r="G150" s="112"/>
      <c r="H150" s="85"/>
      <c r="I150" s="85"/>
      <c r="J150" s="126">
        <f t="shared" si="21"/>
        <v>1800</v>
      </c>
      <c r="K150" s="126">
        <f t="shared" si="22"/>
        <v>200</v>
      </c>
      <c r="L150" s="89">
        <v>2000</v>
      </c>
      <c r="M150" s="85"/>
    </row>
    <row r="151" spans="1:13" ht="15">
      <c r="A151" s="110" t="s">
        <v>1237</v>
      </c>
      <c r="B151" s="87" t="s">
        <v>1266</v>
      </c>
      <c r="C151" s="150" t="s">
        <v>767</v>
      </c>
      <c r="D151" s="142" t="s">
        <v>1230</v>
      </c>
      <c r="E151" s="160"/>
      <c r="F151" s="95" t="s">
        <v>793</v>
      </c>
      <c r="G151" s="112"/>
      <c r="H151" s="85"/>
      <c r="I151" s="85"/>
      <c r="J151" s="89">
        <v>3600</v>
      </c>
      <c r="K151" s="126">
        <v>400</v>
      </c>
      <c r="L151" s="89">
        <v>4000</v>
      </c>
      <c r="M151" s="85"/>
    </row>
    <row r="152" spans="1:13" ht="15">
      <c r="A152" s="110" t="s">
        <v>1237</v>
      </c>
      <c r="B152" s="87" t="s">
        <v>659</v>
      </c>
      <c r="C152" s="150" t="s">
        <v>1385</v>
      </c>
      <c r="D152" s="142" t="s">
        <v>1230</v>
      </c>
      <c r="E152" s="160"/>
      <c r="F152" s="95" t="s">
        <v>1423</v>
      </c>
      <c r="G152" s="112"/>
      <c r="H152" s="85"/>
      <c r="I152" s="85"/>
      <c r="J152" s="126">
        <f>L152-K152</f>
        <v>5400</v>
      </c>
      <c r="K152" s="126">
        <f>L152*0.1</f>
        <v>600</v>
      </c>
      <c r="L152" s="89">
        <v>6000</v>
      </c>
      <c r="M152" s="85"/>
    </row>
    <row r="153" spans="1:13" ht="15">
      <c r="A153" s="110" t="s">
        <v>1302</v>
      </c>
      <c r="B153" s="87" t="s">
        <v>1266</v>
      </c>
      <c r="C153" s="150" t="s">
        <v>1424</v>
      </c>
      <c r="D153" s="142" t="s">
        <v>1230</v>
      </c>
      <c r="E153" s="160"/>
      <c r="F153" s="85" t="s">
        <v>782</v>
      </c>
      <c r="G153" s="127">
        <v>511.61</v>
      </c>
      <c r="H153" s="127">
        <v>28.39</v>
      </c>
      <c r="I153" s="114">
        <v>540</v>
      </c>
      <c r="J153" s="85"/>
      <c r="K153" s="85"/>
      <c r="L153" s="89">
        <v>40543.07</v>
      </c>
      <c r="M153" s="85"/>
    </row>
    <row r="154" spans="1:13" ht="15">
      <c r="A154" s="110" t="s">
        <v>1425</v>
      </c>
      <c r="B154" s="85" t="s">
        <v>384</v>
      </c>
      <c r="C154" s="150" t="s">
        <v>798</v>
      </c>
      <c r="D154" s="142" t="s">
        <v>1230</v>
      </c>
      <c r="E154" s="160"/>
      <c r="F154" s="95" t="s">
        <v>800</v>
      </c>
      <c r="G154" s="112"/>
      <c r="H154" s="85"/>
      <c r="I154" s="85"/>
      <c r="J154" s="85"/>
      <c r="K154" s="85"/>
      <c r="L154" s="89">
        <v>1500</v>
      </c>
      <c r="M154" s="85"/>
    </row>
    <row r="155" spans="1:13" ht="15">
      <c r="A155" s="110" t="s">
        <v>1239</v>
      </c>
      <c r="B155" s="85" t="s">
        <v>384</v>
      </c>
      <c r="C155" s="150" t="s">
        <v>805</v>
      </c>
      <c r="D155" s="142" t="s">
        <v>1230</v>
      </c>
      <c r="E155" s="161" t="s">
        <v>1426</v>
      </c>
      <c r="F155" s="95" t="s">
        <v>1427</v>
      </c>
      <c r="G155" s="128">
        <v>7.9</v>
      </c>
      <c r="H155" s="127">
        <v>2.1</v>
      </c>
      <c r="I155" s="96">
        <v>10</v>
      </c>
      <c r="J155" s="85"/>
      <c r="K155" s="85"/>
      <c r="L155" s="89">
        <v>649.34</v>
      </c>
      <c r="M155" s="85"/>
    </row>
    <row r="156" spans="1:13" ht="15">
      <c r="A156" s="110" t="s">
        <v>1428</v>
      </c>
      <c r="B156" s="85" t="s">
        <v>329</v>
      </c>
      <c r="C156" s="150" t="s">
        <v>1429</v>
      </c>
      <c r="D156" s="142" t="s">
        <v>1230</v>
      </c>
      <c r="E156" s="160"/>
      <c r="F156" s="95" t="s">
        <v>838</v>
      </c>
      <c r="G156" s="112"/>
      <c r="H156" s="85"/>
      <c r="I156" s="85"/>
      <c r="J156" s="89">
        <v>33480</v>
      </c>
      <c r="K156" s="89">
        <v>3720</v>
      </c>
      <c r="L156" s="89">
        <v>37200</v>
      </c>
      <c r="M156" s="85"/>
    </row>
    <row r="157" spans="1:13" ht="15">
      <c r="A157" s="110" t="s">
        <v>1239</v>
      </c>
      <c r="B157" s="85" t="s">
        <v>384</v>
      </c>
      <c r="C157" s="150" t="s">
        <v>1430</v>
      </c>
      <c r="D157" s="142" t="s">
        <v>1230</v>
      </c>
      <c r="E157" s="161" t="s">
        <v>1431</v>
      </c>
      <c r="F157" s="95" t="s">
        <v>1432</v>
      </c>
      <c r="G157" s="128">
        <v>15.8</v>
      </c>
      <c r="H157" s="85"/>
      <c r="I157" s="96">
        <v>30</v>
      </c>
      <c r="J157" s="85"/>
      <c r="K157" s="85"/>
      <c r="L157" s="89">
        <v>1298.98</v>
      </c>
      <c r="M157" s="85"/>
    </row>
    <row r="158" spans="1:13" ht="15">
      <c r="A158" s="129" t="s">
        <v>24</v>
      </c>
      <c r="B158" s="87" t="s">
        <v>101</v>
      </c>
      <c r="C158" s="152" t="s">
        <v>873</v>
      </c>
      <c r="D158" s="142" t="s">
        <v>1230</v>
      </c>
      <c r="E158" s="160"/>
      <c r="F158" s="95" t="s">
        <v>868</v>
      </c>
      <c r="G158" s="112"/>
      <c r="H158" s="85"/>
      <c r="I158" s="85"/>
      <c r="J158" s="106">
        <v>29225</v>
      </c>
      <c r="K158" s="106">
        <v>3255</v>
      </c>
      <c r="L158" s="89">
        <v>32550</v>
      </c>
      <c r="M158" s="85"/>
    </row>
    <row r="159" spans="1:13" ht="15">
      <c r="A159" s="129" t="s">
        <v>1302</v>
      </c>
      <c r="B159" s="87" t="s">
        <v>1266</v>
      </c>
      <c r="C159" s="150" t="s">
        <v>823</v>
      </c>
      <c r="D159" s="142" t="s">
        <v>1230</v>
      </c>
      <c r="E159" s="160"/>
      <c r="F159" s="95" t="s">
        <v>816</v>
      </c>
      <c r="G159" s="127">
        <v>1478.65</v>
      </c>
      <c r="H159" s="127">
        <v>81.349999999999994</v>
      </c>
      <c r="I159" s="96">
        <v>1560</v>
      </c>
      <c r="J159" s="85"/>
      <c r="K159" s="85"/>
      <c r="L159" s="89">
        <v>116815.98</v>
      </c>
      <c r="M159" s="85"/>
    </row>
    <row r="160" spans="1:13" ht="15">
      <c r="A160" s="129" t="s">
        <v>1374</v>
      </c>
      <c r="B160" s="85" t="s">
        <v>384</v>
      </c>
      <c r="C160" s="150" t="s">
        <v>1433</v>
      </c>
      <c r="D160" s="142" t="s">
        <v>1230</v>
      </c>
      <c r="E160" s="160"/>
      <c r="F160" s="95" t="s">
        <v>832</v>
      </c>
      <c r="G160" s="127">
        <v>64.69</v>
      </c>
      <c r="H160" s="127">
        <v>35.31</v>
      </c>
      <c r="I160" s="96">
        <v>100</v>
      </c>
      <c r="J160" s="85"/>
      <c r="K160" s="85"/>
      <c r="L160" s="89">
        <v>4814.6099999999997</v>
      </c>
      <c r="M160" s="85"/>
    </row>
    <row r="161" spans="1:13" ht="15">
      <c r="A161" s="129" t="s">
        <v>1239</v>
      </c>
      <c r="B161" s="85" t="s">
        <v>384</v>
      </c>
      <c r="C161" s="150" t="s">
        <v>827</v>
      </c>
      <c r="D161" s="142" t="s">
        <v>1230</v>
      </c>
      <c r="E161" s="161" t="s">
        <v>1434</v>
      </c>
      <c r="F161" s="95" t="s">
        <v>1435</v>
      </c>
      <c r="G161" s="127">
        <v>15.8</v>
      </c>
      <c r="H161" s="127">
        <v>4.2</v>
      </c>
      <c r="I161" s="96">
        <v>20</v>
      </c>
      <c r="J161" s="85"/>
      <c r="K161" s="85"/>
      <c r="L161" s="89">
        <v>1312.89</v>
      </c>
      <c r="M161" s="85"/>
    </row>
    <row r="162" spans="1:13" ht="15">
      <c r="A162" s="129" t="s">
        <v>1239</v>
      </c>
      <c r="B162" s="85" t="s">
        <v>384</v>
      </c>
      <c r="C162" s="150" t="s">
        <v>827</v>
      </c>
      <c r="D162" s="142" t="s">
        <v>1230</v>
      </c>
      <c r="E162" s="161" t="s">
        <v>1436</v>
      </c>
      <c r="F162" s="95" t="s">
        <v>1437</v>
      </c>
      <c r="G162" s="127">
        <v>15.8</v>
      </c>
      <c r="H162" s="127">
        <v>4.2</v>
      </c>
      <c r="I162" s="96">
        <v>20</v>
      </c>
      <c r="J162" s="85"/>
      <c r="K162" s="85"/>
      <c r="L162" s="89">
        <v>1312.89</v>
      </c>
      <c r="M162" s="85"/>
    </row>
    <row r="163" spans="1:13" ht="15">
      <c r="A163" s="129" t="s">
        <v>1237</v>
      </c>
      <c r="B163" s="87" t="s">
        <v>1266</v>
      </c>
      <c r="C163" s="150" t="s">
        <v>1438</v>
      </c>
      <c r="D163" s="142" t="s">
        <v>1230</v>
      </c>
      <c r="E163" s="160"/>
      <c r="F163" s="95" t="s">
        <v>848</v>
      </c>
      <c r="G163" s="112"/>
      <c r="H163" s="85"/>
      <c r="I163" s="85"/>
      <c r="J163" s="89">
        <v>10800</v>
      </c>
      <c r="K163" s="89">
        <v>1200</v>
      </c>
      <c r="L163" s="89">
        <v>12000</v>
      </c>
      <c r="M163" s="85"/>
    </row>
    <row r="164" spans="1:13" ht="15">
      <c r="A164" s="130" t="s">
        <v>1439</v>
      </c>
      <c r="B164" s="102" t="s">
        <v>1440</v>
      </c>
      <c r="C164" s="153" t="s">
        <v>1441</v>
      </c>
      <c r="D164" s="142" t="s">
        <v>1230</v>
      </c>
      <c r="E164" s="162"/>
      <c r="F164" s="95" t="s">
        <v>846</v>
      </c>
      <c r="G164" s="113"/>
      <c r="H164" s="102"/>
      <c r="I164" s="131"/>
      <c r="J164" s="89">
        <v>3600</v>
      </c>
      <c r="K164" s="89">
        <v>400</v>
      </c>
      <c r="L164" s="89">
        <v>4000</v>
      </c>
      <c r="M164" s="102"/>
    </row>
    <row r="165" spans="1:13" ht="15">
      <c r="A165" s="129" t="s">
        <v>1374</v>
      </c>
      <c r="B165" s="85" t="s">
        <v>384</v>
      </c>
      <c r="C165" s="150" t="s">
        <v>1442</v>
      </c>
      <c r="D165" s="144" t="s">
        <v>1230</v>
      </c>
      <c r="E165" s="160"/>
      <c r="F165" s="95" t="s">
        <v>840</v>
      </c>
      <c r="G165" s="132">
        <v>29.84</v>
      </c>
      <c r="H165" s="132">
        <v>2.0099999999999998</v>
      </c>
      <c r="I165" s="127">
        <v>31.85</v>
      </c>
      <c r="J165" s="85"/>
      <c r="K165" s="85"/>
      <c r="L165" s="89">
        <v>2356.56</v>
      </c>
      <c r="M165" s="85"/>
    </row>
    <row r="166" spans="1:13" ht="15">
      <c r="A166" s="129" t="s">
        <v>1237</v>
      </c>
      <c r="B166" s="87" t="s">
        <v>1266</v>
      </c>
      <c r="C166" s="150" t="s">
        <v>1443</v>
      </c>
      <c r="D166" s="142" t="s">
        <v>1230</v>
      </c>
      <c r="E166" s="160"/>
      <c r="F166" s="95" t="s">
        <v>858</v>
      </c>
      <c r="G166" s="112"/>
      <c r="H166" s="85"/>
      <c r="I166" s="85"/>
      <c r="J166" s="89">
        <v>10800</v>
      </c>
      <c r="K166" s="89">
        <v>1200</v>
      </c>
      <c r="L166" s="89">
        <v>12000</v>
      </c>
      <c r="M166" s="85"/>
    </row>
    <row r="167" spans="1:13" ht="15">
      <c r="A167" s="129" t="s">
        <v>1439</v>
      </c>
      <c r="B167" s="85" t="s">
        <v>1444</v>
      </c>
      <c r="C167" s="152"/>
      <c r="D167" s="142" t="s">
        <v>1230</v>
      </c>
      <c r="E167" s="160"/>
      <c r="F167" s="95" t="s">
        <v>885</v>
      </c>
      <c r="G167" s="112"/>
      <c r="H167" s="85"/>
      <c r="I167" s="85"/>
      <c r="J167" s="85"/>
      <c r="K167" s="85"/>
      <c r="L167" s="89">
        <v>2000</v>
      </c>
      <c r="M167" s="85"/>
    </row>
    <row r="168" spans="1:13" ht="15">
      <c r="A168" s="129" t="s">
        <v>1243</v>
      </c>
      <c r="B168" s="87" t="s">
        <v>1238</v>
      </c>
      <c r="C168" s="150" t="s">
        <v>1445</v>
      </c>
      <c r="D168" s="142" t="s">
        <v>1230</v>
      </c>
      <c r="E168" s="160"/>
      <c r="F168" s="95" t="s">
        <v>854</v>
      </c>
      <c r="G168" s="112"/>
      <c r="H168" s="85"/>
      <c r="I168" s="85"/>
      <c r="J168" s="85"/>
      <c r="K168" s="85"/>
      <c r="L168" s="89">
        <v>8000</v>
      </c>
      <c r="M168" s="85"/>
    </row>
    <row r="169" spans="1:13" ht="15">
      <c r="A169" s="129" t="s">
        <v>1243</v>
      </c>
      <c r="B169" s="87" t="s">
        <v>101</v>
      </c>
      <c r="C169" s="150" t="s">
        <v>1445</v>
      </c>
      <c r="D169" s="142" t="s">
        <v>1230</v>
      </c>
      <c r="E169" s="160"/>
      <c r="F169" s="95" t="s">
        <v>854</v>
      </c>
      <c r="G169" s="112"/>
      <c r="H169" s="85"/>
      <c r="I169" s="85"/>
      <c r="J169" s="85"/>
      <c r="K169" s="85"/>
      <c r="L169" s="89">
        <v>8000</v>
      </c>
      <c r="M169" s="85"/>
    </row>
    <row r="170" spans="1:13" ht="15">
      <c r="A170" s="129" t="s">
        <v>1243</v>
      </c>
      <c r="B170" s="85" t="s">
        <v>1286</v>
      </c>
      <c r="C170" s="150" t="s">
        <v>1445</v>
      </c>
      <c r="D170" s="142" t="s">
        <v>1230</v>
      </c>
      <c r="E170" s="160"/>
      <c r="F170" s="95" t="s">
        <v>854</v>
      </c>
      <c r="G170" s="112"/>
      <c r="H170" s="85"/>
      <c r="I170" s="85"/>
      <c r="J170" s="85"/>
      <c r="K170" s="85"/>
      <c r="L170" s="89">
        <v>8000</v>
      </c>
      <c r="M170" s="85"/>
    </row>
    <row r="171" spans="1:13" ht="15">
      <c r="A171" s="129" t="s">
        <v>1243</v>
      </c>
      <c r="B171" s="85" t="s">
        <v>1286</v>
      </c>
      <c r="C171" s="150" t="s">
        <v>1445</v>
      </c>
      <c r="D171" s="142" t="s">
        <v>1230</v>
      </c>
      <c r="E171" s="160"/>
      <c r="F171" s="95" t="s">
        <v>854</v>
      </c>
      <c r="G171" s="112"/>
      <c r="H171" s="85"/>
      <c r="I171" s="85"/>
      <c r="J171" s="85"/>
      <c r="K171" s="85"/>
      <c r="L171" s="89">
        <v>12000</v>
      </c>
      <c r="M171" s="85"/>
    </row>
    <row r="172" spans="1:13" ht="15">
      <c r="A172" s="129" t="s">
        <v>1439</v>
      </c>
      <c r="B172" s="85" t="s">
        <v>1446</v>
      </c>
      <c r="C172" s="152"/>
      <c r="D172" s="142" t="s">
        <v>1230</v>
      </c>
      <c r="E172" s="160"/>
      <c r="F172" s="95" t="s">
        <v>885</v>
      </c>
      <c r="G172" s="112"/>
      <c r="H172" s="85"/>
      <c r="I172" s="85"/>
      <c r="J172" s="85"/>
      <c r="K172" s="85"/>
      <c r="L172" s="89">
        <v>2000</v>
      </c>
      <c r="M172" s="85"/>
    </row>
    <row r="173" spans="1:13" ht="15">
      <c r="A173" s="129" t="s">
        <v>1439</v>
      </c>
      <c r="B173" s="85" t="s">
        <v>1447</v>
      </c>
      <c r="C173" s="152"/>
      <c r="D173" s="142" t="s">
        <v>1230</v>
      </c>
      <c r="E173" s="160"/>
      <c r="F173" s="95" t="s">
        <v>885</v>
      </c>
      <c r="G173" s="112"/>
      <c r="H173" s="85"/>
      <c r="I173" s="85"/>
      <c r="J173" s="85"/>
      <c r="K173" s="85"/>
      <c r="L173" s="89">
        <v>2000</v>
      </c>
      <c r="M173" s="85"/>
    </row>
    <row r="174" spans="1:13" s="63" customFormat="1" ht="15">
      <c r="A174" s="136" t="s">
        <v>1302</v>
      </c>
      <c r="B174" s="87" t="s">
        <v>1266</v>
      </c>
      <c r="C174" s="154" t="s">
        <v>1448</v>
      </c>
      <c r="D174" s="142" t="s">
        <v>1230</v>
      </c>
      <c r="E174" s="163"/>
      <c r="F174" s="138" t="s">
        <v>865</v>
      </c>
      <c r="G174" s="139">
        <v>549.53</v>
      </c>
      <c r="H174" s="139">
        <v>30.47</v>
      </c>
      <c r="I174" s="139">
        <v>580</v>
      </c>
      <c r="J174" s="137"/>
      <c r="K174" s="137"/>
      <c r="L174" s="140">
        <v>43450.13</v>
      </c>
      <c r="M174" s="137"/>
    </row>
    <row r="175" spans="1:13" ht="15">
      <c r="A175" s="129" t="s">
        <v>1237</v>
      </c>
      <c r="B175" s="87" t="s">
        <v>1266</v>
      </c>
      <c r="C175" s="152"/>
      <c r="D175" s="145" t="s">
        <v>1230</v>
      </c>
      <c r="E175" s="160"/>
      <c r="F175" s="95" t="s">
        <v>862</v>
      </c>
      <c r="G175" s="112"/>
      <c r="H175" s="85"/>
      <c r="I175" s="85"/>
      <c r="J175" s="89">
        <v>5400</v>
      </c>
      <c r="K175" s="89">
        <v>600</v>
      </c>
      <c r="L175" s="89">
        <v>6000</v>
      </c>
      <c r="M175" s="85"/>
    </row>
    <row r="176" spans="1:13" ht="15">
      <c r="A176" s="129" t="s">
        <v>1237</v>
      </c>
      <c r="B176" s="87" t="s">
        <v>1266</v>
      </c>
      <c r="C176" s="152"/>
      <c r="D176" s="142" t="s">
        <v>1230</v>
      </c>
      <c r="E176" s="160"/>
      <c r="F176" s="95" t="s">
        <v>862</v>
      </c>
      <c r="G176" s="112"/>
      <c r="H176" s="85"/>
      <c r="I176" s="85"/>
      <c r="J176" s="89">
        <v>5400</v>
      </c>
      <c r="K176" s="89">
        <v>600</v>
      </c>
      <c r="L176" s="89">
        <v>6000</v>
      </c>
      <c r="M176" s="85"/>
    </row>
    <row r="177" spans="1:13" ht="15">
      <c r="A177" s="129" t="s">
        <v>1439</v>
      </c>
      <c r="B177" s="102" t="s">
        <v>1449</v>
      </c>
      <c r="C177" s="152"/>
      <c r="D177" s="142" t="s">
        <v>1230</v>
      </c>
      <c r="E177" s="160"/>
      <c r="F177" s="95" t="s">
        <v>885</v>
      </c>
      <c r="G177" s="112"/>
      <c r="H177" s="85"/>
      <c r="I177" s="85"/>
      <c r="J177" s="85"/>
      <c r="K177" s="85"/>
      <c r="L177" s="89">
        <v>2000</v>
      </c>
      <c r="M177" s="85"/>
    </row>
    <row r="178" spans="1:13" ht="15">
      <c r="A178" s="129" t="s">
        <v>24</v>
      </c>
      <c r="B178" s="87" t="s">
        <v>101</v>
      </c>
      <c r="C178" s="150" t="s">
        <v>901</v>
      </c>
      <c r="D178" s="142" t="s">
        <v>1230</v>
      </c>
      <c r="E178" s="160"/>
      <c r="F178" s="95" t="s">
        <v>903</v>
      </c>
      <c r="G178" s="112"/>
      <c r="H178" s="85"/>
      <c r="I178" s="85"/>
      <c r="J178" s="106">
        <v>1395</v>
      </c>
      <c r="K178" s="106">
        <v>155</v>
      </c>
      <c r="L178" s="89">
        <v>1550</v>
      </c>
      <c r="M178" s="85"/>
    </row>
    <row r="179" spans="1:13" ht="15">
      <c r="A179" s="129" t="s">
        <v>1239</v>
      </c>
      <c r="B179" s="85" t="s">
        <v>101</v>
      </c>
      <c r="C179" s="152"/>
      <c r="D179" s="142" t="s">
        <v>1230</v>
      </c>
      <c r="E179" s="160"/>
      <c r="F179" s="85"/>
      <c r="G179" s="112"/>
      <c r="H179" s="85"/>
      <c r="I179" s="96">
        <v>300</v>
      </c>
      <c r="J179" s="85"/>
      <c r="K179" s="85"/>
      <c r="L179" s="89">
        <f ca="1">IFERROR(__xludf.DUMMYFUNCTION("(GOOGLEFINANCE(""CURRENCY:USDINR"")-3)*(I180-(I180*0.044))"),22956.10296)</f>
        <v>22956.10296</v>
      </c>
      <c r="M179" s="85"/>
    </row>
    <row r="180" spans="1:13" ht="15">
      <c r="A180" s="129" t="s">
        <v>1439</v>
      </c>
      <c r="B180" s="102" t="s">
        <v>1450</v>
      </c>
      <c r="C180" s="152"/>
      <c r="D180" s="142" t="s">
        <v>1230</v>
      </c>
      <c r="E180" s="160"/>
      <c r="F180" s="95" t="s">
        <v>885</v>
      </c>
      <c r="G180" s="112"/>
      <c r="H180" s="85"/>
      <c r="I180" s="85"/>
      <c r="J180" s="85"/>
      <c r="K180" s="85"/>
      <c r="L180" s="89">
        <v>2000</v>
      </c>
      <c r="M180" s="85"/>
    </row>
    <row r="181" spans="1:13" ht="15">
      <c r="A181" s="129" t="s">
        <v>1451</v>
      </c>
      <c r="B181" s="102" t="s">
        <v>384</v>
      </c>
      <c r="C181" s="150" t="s">
        <v>866</v>
      </c>
      <c r="D181" s="142" t="s">
        <v>1230</v>
      </c>
      <c r="E181" s="160"/>
      <c r="F181" s="95" t="s">
        <v>870</v>
      </c>
      <c r="G181" s="112"/>
      <c r="H181" s="85"/>
      <c r="I181" s="85"/>
      <c r="J181" s="85"/>
      <c r="K181" s="85"/>
      <c r="L181" s="89">
        <v>750</v>
      </c>
      <c r="M181" s="85"/>
    </row>
    <row r="182" spans="1:13" ht="15">
      <c r="A182" s="129" t="s">
        <v>1428</v>
      </c>
      <c r="B182" s="102" t="s">
        <v>384</v>
      </c>
      <c r="C182" s="150" t="s">
        <v>880</v>
      </c>
      <c r="D182" s="142" t="s">
        <v>1230</v>
      </c>
      <c r="E182" s="161" t="s">
        <v>1452</v>
      </c>
      <c r="F182" s="95" t="s">
        <v>1453</v>
      </c>
      <c r="G182" s="132">
        <v>7.9</v>
      </c>
      <c r="H182" s="85"/>
      <c r="I182" s="96">
        <v>10</v>
      </c>
      <c r="J182" s="85"/>
      <c r="K182" s="85"/>
      <c r="L182" s="89">
        <f t="shared" ref="L182:L184" si="23">G182*79</f>
        <v>624.1</v>
      </c>
      <c r="M182" s="85"/>
    </row>
    <row r="183" spans="1:13" ht="15">
      <c r="A183" s="129" t="s">
        <v>1236</v>
      </c>
      <c r="B183" s="102" t="s">
        <v>384</v>
      </c>
      <c r="C183" s="150" t="s">
        <v>882</v>
      </c>
      <c r="D183" s="142" t="s">
        <v>1230</v>
      </c>
      <c r="E183" s="164" t="s">
        <v>1454</v>
      </c>
      <c r="F183" s="95" t="s">
        <v>1455</v>
      </c>
      <c r="G183" s="132">
        <f>I183-(I183*0.21)</f>
        <v>59.25</v>
      </c>
      <c r="H183" s="85"/>
      <c r="I183" s="96">
        <v>75</v>
      </c>
      <c r="J183" s="85"/>
      <c r="K183" s="85"/>
      <c r="L183" s="89">
        <f t="shared" si="23"/>
        <v>4680.75</v>
      </c>
      <c r="M183" s="85"/>
    </row>
    <row r="184" spans="1:13" ht="15">
      <c r="A184" s="129" t="s">
        <v>1428</v>
      </c>
      <c r="B184" s="102" t="s">
        <v>384</v>
      </c>
      <c r="C184" s="150" t="s">
        <v>880</v>
      </c>
      <c r="D184" s="142" t="s">
        <v>1230</v>
      </c>
      <c r="E184" s="161" t="s">
        <v>1456</v>
      </c>
      <c r="F184" s="95" t="s">
        <v>1457</v>
      </c>
      <c r="G184" s="132">
        <v>3.95</v>
      </c>
      <c r="H184" s="85"/>
      <c r="I184" s="96">
        <v>5</v>
      </c>
      <c r="J184" s="85"/>
      <c r="K184" s="85"/>
      <c r="L184" s="89">
        <f t="shared" si="23"/>
        <v>312.05</v>
      </c>
      <c r="M184" s="85"/>
    </row>
    <row r="185" spans="1:13" ht="15">
      <c r="A185" s="129" t="s">
        <v>1439</v>
      </c>
      <c r="B185" s="87" t="s">
        <v>1238</v>
      </c>
      <c r="C185" s="152"/>
      <c r="D185" s="142" t="s">
        <v>1230</v>
      </c>
      <c r="E185" s="160"/>
      <c r="F185" s="95" t="s">
        <v>885</v>
      </c>
      <c r="G185" s="112"/>
      <c r="H185" s="85"/>
      <c r="I185" s="85"/>
      <c r="J185" s="85"/>
      <c r="K185" s="85"/>
      <c r="L185" s="89">
        <v>2000</v>
      </c>
      <c r="M185" s="85"/>
    </row>
    <row r="186" spans="1:13" ht="15">
      <c r="A186" s="129" t="s">
        <v>1243</v>
      </c>
      <c r="B186" s="85" t="s">
        <v>329</v>
      </c>
      <c r="C186" s="150" t="s">
        <v>1458</v>
      </c>
      <c r="D186" s="142" t="s">
        <v>1230</v>
      </c>
      <c r="E186" s="160"/>
      <c r="F186" s="95" t="s">
        <v>924</v>
      </c>
      <c r="G186" s="112"/>
      <c r="H186" s="85"/>
      <c r="I186" s="85"/>
      <c r="J186" s="85"/>
      <c r="K186" s="85"/>
      <c r="L186" s="89">
        <v>8000</v>
      </c>
      <c r="M186" s="85"/>
    </row>
    <row r="187" spans="1:13" ht="15">
      <c r="A187" s="129" t="s">
        <v>1459</v>
      </c>
      <c r="B187" s="85" t="s">
        <v>329</v>
      </c>
      <c r="C187" s="152"/>
      <c r="D187" s="142" t="s">
        <v>1230</v>
      </c>
      <c r="E187" s="160"/>
      <c r="F187" s="85"/>
      <c r="G187" s="112"/>
      <c r="H187" s="85"/>
      <c r="I187" s="85"/>
      <c r="J187" s="85"/>
      <c r="K187" s="85"/>
      <c r="L187" s="89">
        <v>5000</v>
      </c>
      <c r="M187" s="85"/>
    </row>
    <row r="188" spans="1:13" ht="15">
      <c r="A188" s="129" t="s">
        <v>1439</v>
      </c>
      <c r="B188" s="102" t="s">
        <v>1460</v>
      </c>
      <c r="C188" s="150" t="s">
        <v>920</v>
      </c>
      <c r="D188" s="142" t="s">
        <v>1230</v>
      </c>
      <c r="E188" s="160"/>
      <c r="F188" s="95" t="s">
        <v>1461</v>
      </c>
      <c r="G188" s="112"/>
      <c r="H188" s="85"/>
      <c r="I188" s="85"/>
      <c r="J188" s="85"/>
      <c r="K188" s="85"/>
      <c r="L188" s="89">
        <v>2000</v>
      </c>
      <c r="M188" s="85"/>
    </row>
    <row r="189" spans="1:13" ht="15">
      <c r="A189" s="129" t="s">
        <v>1251</v>
      </c>
      <c r="B189" s="85" t="s">
        <v>329</v>
      </c>
      <c r="C189" s="152"/>
      <c r="D189" s="142" t="s">
        <v>1230</v>
      </c>
      <c r="E189" s="161" t="s">
        <v>1462</v>
      </c>
      <c r="F189" s="85"/>
      <c r="G189" s="112"/>
      <c r="H189" s="85"/>
      <c r="I189" s="96">
        <v>300</v>
      </c>
      <c r="J189" s="85"/>
      <c r="K189" s="85"/>
      <c r="L189" s="89">
        <f ca="1">IFERROR(__xludf.DUMMYFUNCTION("(GOOGLEFINANCE(""CURRENCY:USDINR"")-3)*(I190-(I190*0.044))"),22956.10296)</f>
        <v>22956.10296</v>
      </c>
      <c r="M189" s="85"/>
    </row>
    <row r="190" spans="1:13" ht="15">
      <c r="A190" s="129" t="s">
        <v>1463</v>
      </c>
      <c r="B190" s="85" t="s">
        <v>384</v>
      </c>
      <c r="C190" s="150" t="s">
        <v>901</v>
      </c>
      <c r="D190" s="142" t="s">
        <v>1230</v>
      </c>
      <c r="E190" s="161" t="s">
        <v>1464</v>
      </c>
      <c r="F190" s="95" t="s">
        <v>1465</v>
      </c>
      <c r="G190" s="128">
        <v>47.4</v>
      </c>
      <c r="H190" s="85"/>
      <c r="I190" s="96">
        <v>60</v>
      </c>
      <c r="J190" s="85"/>
      <c r="K190" s="85"/>
      <c r="L190" s="89">
        <v>4974.6000000000004</v>
      </c>
      <c r="M190" s="85"/>
    </row>
    <row r="191" spans="1:13" ht="15">
      <c r="A191" s="129" t="s">
        <v>1466</v>
      </c>
      <c r="B191" s="85" t="s">
        <v>384</v>
      </c>
      <c r="C191" s="150" t="s">
        <v>901</v>
      </c>
      <c r="D191" s="142" t="s">
        <v>1230</v>
      </c>
      <c r="E191" s="165" t="s">
        <v>1467</v>
      </c>
      <c r="F191" s="95" t="s">
        <v>1468</v>
      </c>
      <c r="G191" s="128">
        <v>7.9</v>
      </c>
      <c r="H191" s="85"/>
      <c r="I191" s="96">
        <v>10</v>
      </c>
      <c r="J191" s="85"/>
      <c r="K191" s="85"/>
      <c r="L191" s="89">
        <v>833</v>
      </c>
      <c r="M191" s="85"/>
    </row>
    <row r="192" spans="1:13" ht="15">
      <c r="A192" s="129" t="s">
        <v>1463</v>
      </c>
      <c r="B192" s="85" t="s">
        <v>384</v>
      </c>
      <c r="C192" s="150" t="s">
        <v>901</v>
      </c>
      <c r="D192" s="142" t="s">
        <v>1230</v>
      </c>
      <c r="E192" s="165" t="s">
        <v>1469</v>
      </c>
      <c r="F192" s="95" t="s">
        <v>1470</v>
      </c>
      <c r="G192" s="128">
        <v>31.6</v>
      </c>
      <c r="H192" s="85"/>
      <c r="I192" s="96">
        <v>40</v>
      </c>
      <c r="J192" s="85"/>
      <c r="K192" s="85"/>
      <c r="L192" s="89">
        <v>3332</v>
      </c>
      <c r="M192" s="85"/>
    </row>
    <row r="193" spans="1:13" ht="15">
      <c r="A193" s="129" t="s">
        <v>1463</v>
      </c>
      <c r="B193" s="85" t="s">
        <v>384</v>
      </c>
      <c r="C193" s="150" t="s">
        <v>901</v>
      </c>
      <c r="D193" s="142" t="s">
        <v>1230</v>
      </c>
      <c r="E193" s="165" t="s">
        <v>1471</v>
      </c>
      <c r="F193" s="95" t="s">
        <v>1472</v>
      </c>
      <c r="G193" s="128">
        <v>3.95</v>
      </c>
      <c r="H193" s="85"/>
      <c r="I193" s="96">
        <v>5</v>
      </c>
      <c r="J193" s="85"/>
      <c r="K193" s="85"/>
      <c r="L193" s="89">
        <v>416</v>
      </c>
      <c r="M193" s="85"/>
    </row>
    <row r="194" spans="1:13" ht="15">
      <c r="A194" s="129" t="s">
        <v>1237</v>
      </c>
      <c r="B194" s="87" t="s">
        <v>1238</v>
      </c>
      <c r="C194" s="150" t="s">
        <v>898</v>
      </c>
      <c r="D194" s="142" t="s">
        <v>1230</v>
      </c>
      <c r="E194" s="160"/>
      <c r="F194" s="95" t="s">
        <v>900</v>
      </c>
      <c r="G194" s="112"/>
      <c r="H194" s="85"/>
      <c r="I194" s="85"/>
      <c r="J194" s="106">
        <v>3600</v>
      </c>
      <c r="K194" s="106">
        <v>400</v>
      </c>
      <c r="L194" s="89">
        <v>4000</v>
      </c>
      <c r="M194" s="85"/>
    </row>
    <row r="195" spans="1:13" ht="15">
      <c r="A195" s="129" t="s">
        <v>1243</v>
      </c>
      <c r="B195" s="87" t="s">
        <v>1238</v>
      </c>
      <c r="C195" s="150" t="s">
        <v>1458</v>
      </c>
      <c r="D195" s="142" t="s">
        <v>1230</v>
      </c>
      <c r="E195" s="160"/>
      <c r="F195" s="95" t="s">
        <v>924</v>
      </c>
      <c r="G195" s="112"/>
      <c r="H195" s="85"/>
      <c r="I195" s="85"/>
      <c r="J195" s="85"/>
      <c r="K195" s="111"/>
      <c r="L195" s="89">
        <v>4000</v>
      </c>
      <c r="M195" s="85"/>
    </row>
    <row r="196" spans="1:13" ht="15">
      <c r="A196" s="129" t="s">
        <v>1243</v>
      </c>
      <c r="B196" s="87" t="s">
        <v>1238</v>
      </c>
      <c r="C196" s="150" t="s">
        <v>1458</v>
      </c>
      <c r="D196" s="142" t="s">
        <v>1230</v>
      </c>
      <c r="E196" s="160"/>
      <c r="F196" s="95" t="s">
        <v>924</v>
      </c>
      <c r="G196" s="112"/>
      <c r="H196" s="85"/>
      <c r="I196" s="85"/>
      <c r="J196" s="85"/>
      <c r="K196" s="85"/>
      <c r="L196" s="89">
        <v>4000</v>
      </c>
      <c r="M196" s="85"/>
    </row>
    <row r="197" spans="1:13" ht="15">
      <c r="A197" s="129" t="s">
        <v>1463</v>
      </c>
      <c r="B197" s="85" t="s">
        <v>329</v>
      </c>
      <c r="C197" s="152"/>
      <c r="D197" s="142" t="s">
        <v>1230</v>
      </c>
      <c r="E197" s="160"/>
      <c r="F197" s="85"/>
      <c r="G197" s="112"/>
      <c r="H197" s="85"/>
      <c r="I197" s="96">
        <v>50</v>
      </c>
      <c r="J197" s="85"/>
      <c r="K197" s="85"/>
      <c r="L197" s="89">
        <v>4135.1499999999996</v>
      </c>
      <c r="M197" s="85"/>
    </row>
    <row r="198" spans="1:13" ht="15">
      <c r="A198" s="129" t="s">
        <v>1237</v>
      </c>
      <c r="B198" s="87" t="s">
        <v>1266</v>
      </c>
      <c r="C198" s="152"/>
      <c r="D198" s="142" t="s">
        <v>1230</v>
      </c>
      <c r="E198" s="160"/>
      <c r="F198" s="95" t="s">
        <v>1473</v>
      </c>
      <c r="G198" s="112"/>
      <c r="H198" s="85"/>
      <c r="I198" s="85"/>
      <c r="J198" s="85"/>
      <c r="K198" s="85"/>
      <c r="L198" s="89">
        <v>12000</v>
      </c>
      <c r="M198" s="85"/>
    </row>
    <row r="199" spans="1:13" ht="15">
      <c r="A199" s="129" t="s">
        <v>1237</v>
      </c>
      <c r="B199" s="87" t="s">
        <v>1266</v>
      </c>
      <c r="C199" s="152"/>
      <c r="D199" s="142" t="s">
        <v>1230</v>
      </c>
      <c r="E199" s="160"/>
      <c r="F199" s="95" t="s">
        <v>939</v>
      </c>
      <c r="G199" s="112"/>
      <c r="H199" s="85"/>
      <c r="I199" s="85"/>
      <c r="J199" s="85"/>
      <c r="K199" s="85"/>
      <c r="L199" s="89">
        <v>12000</v>
      </c>
      <c r="M199" s="85"/>
    </row>
    <row r="200" spans="1:13" ht="15">
      <c r="A200" s="129" t="s">
        <v>1474</v>
      </c>
      <c r="B200" s="90" t="s">
        <v>1475</v>
      </c>
      <c r="C200" s="150" t="s">
        <v>910</v>
      </c>
      <c r="D200" s="142" t="s">
        <v>1230</v>
      </c>
      <c r="E200" s="161" t="s">
        <v>1476</v>
      </c>
      <c r="F200" s="85"/>
      <c r="G200" s="128">
        <v>3.95</v>
      </c>
      <c r="H200" s="128">
        <v>1.05</v>
      </c>
      <c r="I200" s="96">
        <v>5</v>
      </c>
      <c r="J200" s="85"/>
      <c r="K200" s="85"/>
      <c r="L200" s="89">
        <v>326.66000000000003</v>
      </c>
      <c r="M200" s="85"/>
    </row>
    <row r="201" spans="1:13" ht="15">
      <c r="A201" s="129" t="s">
        <v>1477</v>
      </c>
      <c r="B201" s="90" t="s">
        <v>1475</v>
      </c>
      <c r="C201" s="150" t="s">
        <v>1478</v>
      </c>
      <c r="D201" s="142" t="s">
        <v>1230</v>
      </c>
      <c r="E201" s="161" t="s">
        <v>1479</v>
      </c>
      <c r="F201" s="85"/>
      <c r="G201" s="128">
        <v>7.9</v>
      </c>
      <c r="H201" s="128">
        <v>2.1</v>
      </c>
      <c r="I201" s="96">
        <v>10</v>
      </c>
      <c r="J201" s="85"/>
      <c r="K201" s="85"/>
      <c r="L201" s="89">
        <v>653.33000000000004</v>
      </c>
      <c r="M201" s="85"/>
    </row>
    <row r="202" spans="1:13" ht="15">
      <c r="A202" s="129" t="s">
        <v>1480</v>
      </c>
      <c r="B202" s="90" t="s">
        <v>1475</v>
      </c>
      <c r="C202" s="150" t="s">
        <v>921</v>
      </c>
      <c r="D202" s="142" t="s">
        <v>1230</v>
      </c>
      <c r="E202" s="165" t="s">
        <v>1481</v>
      </c>
      <c r="F202" s="85"/>
      <c r="G202" s="114">
        <v>79</v>
      </c>
      <c r="H202" s="85"/>
      <c r="I202" s="114">
        <v>100</v>
      </c>
      <c r="J202" s="85"/>
      <c r="K202" s="85"/>
      <c r="L202" s="89">
        <v>6533.81</v>
      </c>
      <c r="M202" s="85"/>
    </row>
    <row r="203" spans="1:13" ht="15">
      <c r="A203" s="129" t="s">
        <v>1333</v>
      </c>
      <c r="B203" s="90" t="s">
        <v>1475</v>
      </c>
      <c r="C203" s="150"/>
      <c r="D203" s="142" t="s">
        <v>1230</v>
      </c>
      <c r="E203" s="165" t="s">
        <v>1482</v>
      </c>
      <c r="F203" s="85"/>
      <c r="G203" s="112"/>
      <c r="H203" s="85"/>
      <c r="I203" s="114">
        <v>60</v>
      </c>
      <c r="J203" s="85"/>
      <c r="K203" s="85"/>
      <c r="L203" s="89">
        <v>4962.3</v>
      </c>
      <c r="M203" s="85"/>
    </row>
    <row r="204" spans="1:13" ht="15">
      <c r="A204" s="129" t="s">
        <v>1236</v>
      </c>
      <c r="B204" s="87" t="s">
        <v>1238</v>
      </c>
      <c r="C204" s="150" t="s">
        <v>923</v>
      </c>
      <c r="D204" s="142" t="s">
        <v>1230</v>
      </c>
      <c r="E204" s="165" t="s">
        <v>1483</v>
      </c>
      <c r="F204" s="85"/>
      <c r="G204" s="128">
        <v>7.9</v>
      </c>
      <c r="H204" s="85"/>
      <c r="I204" s="96">
        <v>10</v>
      </c>
      <c r="J204" s="85"/>
      <c r="K204" s="85"/>
      <c r="L204" s="89">
        <v>653.33000000000004</v>
      </c>
      <c r="M204" s="85"/>
    </row>
    <row r="205" spans="1:13" ht="15">
      <c r="A205" s="129" t="s">
        <v>1484</v>
      </c>
      <c r="B205" s="85" t="s">
        <v>912</v>
      </c>
      <c r="C205" s="150" t="s">
        <v>918</v>
      </c>
      <c r="D205" s="142" t="s">
        <v>1230</v>
      </c>
      <c r="E205" s="160"/>
      <c r="F205" s="95" t="s">
        <v>913</v>
      </c>
      <c r="G205" s="128"/>
      <c r="H205" s="128"/>
      <c r="I205" s="96">
        <v>50</v>
      </c>
      <c r="J205" s="85"/>
      <c r="K205" s="85"/>
      <c r="L205" s="133">
        <v>4130.67</v>
      </c>
      <c r="M205" s="85" t="s">
        <v>1485</v>
      </c>
    </row>
    <row r="206" spans="1:13" ht="15">
      <c r="A206" s="129" t="s">
        <v>1484</v>
      </c>
      <c r="B206" s="85" t="s">
        <v>659</v>
      </c>
      <c r="C206" s="152"/>
      <c r="D206" s="142" t="s">
        <v>1230</v>
      </c>
      <c r="E206" s="160"/>
      <c r="F206" s="85"/>
      <c r="G206" s="112"/>
      <c r="H206" s="85"/>
      <c r="I206" s="114">
        <v>50</v>
      </c>
      <c r="J206" s="85"/>
      <c r="K206" s="85"/>
      <c r="L206" s="89">
        <v>4135.33</v>
      </c>
      <c r="M206" s="85"/>
    </row>
    <row r="207" spans="1:13" ht="15">
      <c r="A207" s="129" t="s">
        <v>1463</v>
      </c>
      <c r="B207" s="85" t="s">
        <v>329</v>
      </c>
      <c r="C207" s="150" t="s">
        <v>907</v>
      </c>
      <c r="D207" s="142" t="s">
        <v>1230</v>
      </c>
      <c r="E207" s="160"/>
      <c r="F207" s="85"/>
      <c r="G207" s="112"/>
      <c r="H207" s="85"/>
      <c r="I207" s="114">
        <v>50</v>
      </c>
      <c r="J207" s="85"/>
      <c r="K207" s="85"/>
      <c r="L207" s="89">
        <v>4135.33</v>
      </c>
      <c r="M207" s="85"/>
    </row>
    <row r="208" spans="1:13" ht="15">
      <c r="A208" s="129" t="s">
        <v>1237</v>
      </c>
      <c r="B208" s="85" t="s">
        <v>329</v>
      </c>
      <c r="C208" s="152" t="s">
        <v>968</v>
      </c>
      <c r="D208" s="142" t="s">
        <v>1230</v>
      </c>
      <c r="E208" s="160"/>
      <c r="F208" s="85" t="s">
        <v>944</v>
      </c>
      <c r="G208" s="112"/>
      <c r="H208" s="85"/>
      <c r="I208" s="85"/>
      <c r="J208" s="85"/>
      <c r="K208" s="85"/>
      <c r="L208" s="89">
        <v>12000</v>
      </c>
      <c r="M208" s="85"/>
    </row>
    <row r="209" spans="1:13" ht="15">
      <c r="A209" s="129" t="s">
        <v>1237</v>
      </c>
      <c r="B209" s="85" t="s">
        <v>329</v>
      </c>
      <c r="C209" s="152" t="s">
        <v>968</v>
      </c>
      <c r="D209" s="142" t="s">
        <v>1230</v>
      </c>
      <c r="E209" s="160"/>
      <c r="F209" s="85" t="s">
        <v>943</v>
      </c>
      <c r="G209" s="112"/>
      <c r="H209" s="85"/>
      <c r="I209" s="85"/>
      <c r="J209" s="85"/>
      <c r="K209" s="85"/>
      <c r="L209" s="89">
        <v>12000</v>
      </c>
      <c r="M209" s="85"/>
    </row>
    <row r="210" spans="1:13" ht="15">
      <c r="A210" s="129" t="s">
        <v>1237</v>
      </c>
      <c r="B210" s="85" t="s">
        <v>329</v>
      </c>
      <c r="C210" s="152" t="s">
        <v>968</v>
      </c>
      <c r="D210" s="142" t="s">
        <v>1230</v>
      </c>
      <c r="E210" s="160"/>
      <c r="F210" s="85" t="s">
        <v>942</v>
      </c>
      <c r="G210" s="112"/>
      <c r="H210" s="85"/>
      <c r="I210" s="85"/>
      <c r="J210" s="85"/>
      <c r="K210" s="85"/>
      <c r="L210" s="89">
        <v>12000</v>
      </c>
      <c r="M210" s="85"/>
    </row>
    <row r="211" spans="1:13" ht="15">
      <c r="A211" s="91" t="s">
        <v>1486</v>
      </c>
      <c r="B211" s="91" t="s">
        <v>329</v>
      </c>
      <c r="C211" s="155" t="s">
        <v>1487</v>
      </c>
      <c r="D211" s="142" t="s">
        <v>1230</v>
      </c>
      <c r="E211" s="166"/>
      <c r="F211" s="85" t="s">
        <v>1488</v>
      </c>
      <c r="G211" s="91"/>
      <c r="H211" s="91"/>
      <c r="I211" s="114">
        <v>375</v>
      </c>
      <c r="J211" s="91"/>
      <c r="K211" s="91"/>
      <c r="L211" s="89">
        <f>I211*80</f>
        <v>30000</v>
      </c>
      <c r="M211" s="91"/>
    </row>
    <row r="212" spans="1:13" ht="15">
      <c r="A212" s="134" t="s">
        <v>1489</v>
      </c>
      <c r="B212" s="91" t="s">
        <v>312</v>
      </c>
      <c r="C212" s="155"/>
      <c r="D212" s="91" t="s">
        <v>1490</v>
      </c>
      <c r="E212" s="166"/>
      <c r="F212" s="91"/>
      <c r="G212" s="91"/>
      <c r="H212" s="91"/>
      <c r="I212" s="91"/>
      <c r="J212" s="91"/>
      <c r="K212" s="91"/>
      <c r="L212" s="89">
        <v>19200</v>
      </c>
      <c r="M212" s="91"/>
    </row>
    <row r="213" spans="1:13" ht="15">
      <c r="A213" s="129" t="s">
        <v>1243</v>
      </c>
      <c r="B213" s="91" t="s">
        <v>86</v>
      </c>
      <c r="C213" s="155" t="s">
        <v>1491</v>
      </c>
      <c r="D213" s="91" t="s">
        <v>1230</v>
      </c>
      <c r="E213" s="166"/>
      <c r="F213" s="85" t="s">
        <v>1492</v>
      </c>
      <c r="G213" s="91"/>
      <c r="H213" s="91"/>
      <c r="I213" s="91"/>
      <c r="J213" s="91"/>
      <c r="K213" s="91"/>
      <c r="L213" s="89">
        <v>18000</v>
      </c>
      <c r="M213" s="91"/>
    </row>
    <row r="214" spans="1:13" ht="15">
      <c r="A214" s="91" t="s">
        <v>1395</v>
      </c>
      <c r="B214" s="87" t="s">
        <v>1266</v>
      </c>
      <c r="C214" s="155" t="s">
        <v>1493</v>
      </c>
      <c r="D214" s="91" t="s">
        <v>1230</v>
      </c>
      <c r="E214" s="166"/>
      <c r="F214" s="85" t="s">
        <v>1494</v>
      </c>
      <c r="G214" s="91"/>
      <c r="H214" s="91"/>
      <c r="I214" s="91"/>
      <c r="J214" s="91"/>
      <c r="K214" s="91"/>
      <c r="L214" s="89">
        <v>5400</v>
      </c>
      <c r="M214" s="91"/>
    </row>
    <row r="215" spans="1:13" ht="15">
      <c r="A215" s="91" t="s">
        <v>1234</v>
      </c>
      <c r="B215" s="91" t="s">
        <v>86</v>
      </c>
      <c r="C215" s="155"/>
      <c r="D215" s="91" t="s">
        <v>1230</v>
      </c>
      <c r="E215" s="166"/>
      <c r="F215" s="85" t="s">
        <v>1495</v>
      </c>
      <c r="G215" s="91"/>
      <c r="H215" s="91"/>
      <c r="I215" s="91"/>
      <c r="J215" s="91"/>
      <c r="K215" s="91"/>
      <c r="L215" s="89">
        <v>21600</v>
      </c>
      <c r="M215" s="91"/>
    </row>
    <row r="216" spans="1:13">
      <c r="A216" s="91" t="s">
        <v>1496</v>
      </c>
      <c r="B216" s="91" t="s">
        <v>329</v>
      </c>
      <c r="C216" s="155"/>
      <c r="D216" s="91" t="s">
        <v>1230</v>
      </c>
      <c r="E216" s="167" t="s">
        <v>1497</v>
      </c>
      <c r="F216" s="91"/>
      <c r="G216" s="114">
        <v>500</v>
      </c>
      <c r="H216" s="128">
        <v>105</v>
      </c>
      <c r="I216" s="135">
        <v>395</v>
      </c>
      <c r="J216" s="91"/>
      <c r="K216" s="91"/>
      <c r="L216" s="89">
        <f>I216*80</f>
        <v>31600</v>
      </c>
      <c r="M216" s="91"/>
    </row>
    <row r="217" spans="1:13" ht="15">
      <c r="A217" s="91" t="s">
        <v>1215</v>
      </c>
      <c r="B217" s="91" t="s">
        <v>329</v>
      </c>
      <c r="C217" s="155"/>
      <c r="D217" s="91" t="s">
        <v>1230</v>
      </c>
      <c r="E217" s="166"/>
      <c r="F217" s="85" t="s">
        <v>1498</v>
      </c>
      <c r="G217" s="91"/>
      <c r="H217" s="91"/>
      <c r="I217" s="91"/>
      <c r="J217" s="91"/>
      <c r="K217" s="91"/>
      <c r="L217" s="89">
        <v>6000</v>
      </c>
      <c r="M217" s="91"/>
    </row>
    <row r="218" spans="1:13" ht="15">
      <c r="A218" s="169" t="s">
        <v>1496</v>
      </c>
      <c r="B218" s="169" t="s">
        <v>329</v>
      </c>
      <c r="C218" s="170"/>
      <c r="D218" s="169" t="s">
        <v>1230</v>
      </c>
      <c r="E218" s="171"/>
      <c r="F218" s="169"/>
      <c r="G218" s="169"/>
      <c r="H218" s="169"/>
      <c r="I218" s="169"/>
      <c r="J218" s="169"/>
      <c r="K218" s="169"/>
      <c r="L218" s="172">
        <v>4000</v>
      </c>
      <c r="M218" s="169"/>
    </row>
    <row r="219" spans="1:13" ht="15">
      <c r="A219" s="91" t="s">
        <v>1480</v>
      </c>
      <c r="B219" s="91" t="s">
        <v>86</v>
      </c>
      <c r="C219" s="91"/>
      <c r="D219" s="91" t="s">
        <v>1490</v>
      </c>
      <c r="E219" s="91"/>
      <c r="F219" s="91"/>
      <c r="G219" s="91"/>
      <c r="H219" s="91"/>
      <c r="I219" s="91"/>
      <c r="J219" s="91"/>
      <c r="K219" s="91"/>
      <c r="L219" s="89">
        <v>4000</v>
      </c>
      <c r="M219" s="91"/>
    </row>
    <row r="220" spans="1:13" ht="15">
      <c r="A220" s="91" t="s">
        <v>1236</v>
      </c>
      <c r="B220" s="91" t="s">
        <v>329</v>
      </c>
      <c r="C220" s="91"/>
      <c r="D220" s="91" t="s">
        <v>1230</v>
      </c>
      <c r="E220" s="91"/>
      <c r="F220" s="85" t="s">
        <v>1494</v>
      </c>
      <c r="G220" s="91"/>
      <c r="H220" s="91"/>
      <c r="I220" s="91"/>
      <c r="J220" s="91"/>
      <c r="K220" s="91"/>
      <c r="L220" s="89">
        <v>8400</v>
      </c>
      <c r="M220" s="91"/>
    </row>
    <row r="221" spans="1:13" ht="15">
      <c r="A221" s="91" t="s">
        <v>1484</v>
      </c>
      <c r="B221" s="91" t="s">
        <v>384</v>
      </c>
      <c r="C221" s="91"/>
      <c r="D221" s="91" t="s">
        <v>1230</v>
      </c>
      <c r="E221" s="91"/>
      <c r="F221" s="85" t="s">
        <v>1499</v>
      </c>
      <c r="G221" s="91"/>
      <c r="H221" s="91"/>
      <c r="I221" s="91"/>
      <c r="J221" s="91"/>
      <c r="K221" s="91"/>
      <c r="L221" s="89">
        <v>37440</v>
      </c>
      <c r="M221" s="91"/>
    </row>
    <row r="222" spans="1:13" ht="15">
      <c r="A222" s="91" t="s">
        <v>1386</v>
      </c>
      <c r="B222" s="91" t="s">
        <v>329</v>
      </c>
      <c r="C222" s="91"/>
      <c r="D222" s="91" t="s">
        <v>1230</v>
      </c>
      <c r="E222" s="91"/>
      <c r="F222" s="85" t="s">
        <v>1500</v>
      </c>
      <c r="G222" s="91"/>
      <c r="H222" s="91"/>
      <c r="I222" s="91"/>
      <c r="J222" s="91"/>
      <c r="K222" s="91"/>
      <c r="L222" s="89">
        <v>30000</v>
      </c>
      <c r="M222" s="91"/>
    </row>
    <row r="223" spans="1:13" ht="15">
      <c r="A223" s="91" t="s">
        <v>1237</v>
      </c>
      <c r="B223" s="91" t="s">
        <v>329</v>
      </c>
      <c r="C223" s="91"/>
      <c r="D223" s="91" t="s">
        <v>1490</v>
      </c>
      <c r="E223" s="91"/>
      <c r="F223" s="91"/>
      <c r="G223" s="91"/>
      <c r="H223" s="91"/>
      <c r="I223" s="91"/>
      <c r="J223" s="91"/>
      <c r="K223" s="91"/>
      <c r="L223" s="89">
        <v>6000</v>
      </c>
      <c r="M223" s="91"/>
    </row>
    <row r="224" spans="1:13" ht="15">
      <c r="A224" s="91" t="s">
        <v>1233</v>
      </c>
      <c r="B224" s="91" t="s">
        <v>329</v>
      </c>
      <c r="C224" s="91"/>
      <c r="D224" s="91" t="s">
        <v>1230</v>
      </c>
      <c r="E224" s="91"/>
      <c r="F224" s="85" t="s">
        <v>1501</v>
      </c>
      <c r="G224" s="91"/>
      <c r="H224" s="91"/>
      <c r="I224" s="91"/>
      <c r="J224" s="91"/>
      <c r="K224" s="91"/>
      <c r="L224" s="89">
        <v>5400</v>
      </c>
      <c r="M224" s="91"/>
    </row>
    <row r="225" spans="1:13" ht="15">
      <c r="A225" s="91" t="s">
        <v>1496</v>
      </c>
      <c r="B225" s="91" t="s">
        <v>329</v>
      </c>
      <c r="C225" s="91"/>
      <c r="D225" s="91" t="s">
        <v>1502</v>
      </c>
      <c r="E225" s="91"/>
      <c r="F225" s="91"/>
      <c r="G225" s="91"/>
      <c r="H225" s="91"/>
      <c r="I225" s="91"/>
      <c r="J225" s="91"/>
      <c r="K225" s="91"/>
      <c r="L225" s="91" t="s">
        <v>1503</v>
      </c>
      <c r="M225" s="91"/>
    </row>
    <row r="226" spans="1:13" ht="15">
      <c r="A226" s="91" t="s">
        <v>1333</v>
      </c>
      <c r="B226" s="91" t="s">
        <v>329</v>
      </c>
      <c r="C226" s="91"/>
      <c r="D226" s="91" t="s">
        <v>1230</v>
      </c>
      <c r="E226" s="91"/>
      <c r="F226" s="85" t="s">
        <v>1504</v>
      </c>
      <c r="G226" s="91"/>
      <c r="H226" s="91"/>
      <c r="I226" s="91"/>
      <c r="J226" s="91"/>
      <c r="K226" s="91"/>
      <c r="L226" s="89">
        <v>36000</v>
      </c>
      <c r="M226" s="91"/>
    </row>
    <row r="227" spans="1:13" ht="15">
      <c r="A227" s="91" t="s">
        <v>1236</v>
      </c>
      <c r="B227" s="91" t="s">
        <v>329</v>
      </c>
      <c r="C227" s="91"/>
      <c r="D227" s="91" t="s">
        <v>1505</v>
      </c>
      <c r="E227" s="91"/>
      <c r="F227" s="91"/>
      <c r="G227" s="91"/>
      <c r="H227" s="91"/>
      <c r="I227" s="91"/>
      <c r="J227" s="91"/>
      <c r="K227" s="91"/>
      <c r="L227" s="91"/>
      <c r="M227" s="91"/>
    </row>
    <row r="228" spans="1:13" ht="15">
      <c r="A228" s="91" t="s">
        <v>1237</v>
      </c>
      <c r="B228" s="91" t="s">
        <v>329</v>
      </c>
      <c r="C228" s="91"/>
      <c r="D228" s="91" t="s">
        <v>1230</v>
      </c>
      <c r="E228" s="91"/>
      <c r="F228" s="85" t="s">
        <v>1506</v>
      </c>
      <c r="G228" s="91"/>
      <c r="H228" s="91"/>
      <c r="I228" s="91"/>
      <c r="J228" s="91"/>
      <c r="K228" s="91"/>
      <c r="L228" s="89">
        <f>I228*80</f>
        <v>0</v>
      </c>
      <c r="M228" s="91"/>
    </row>
    <row r="229" spans="1:13" ht="15">
      <c r="A229" s="91" t="s">
        <v>1309</v>
      </c>
      <c r="B229" s="91" t="s">
        <v>1507</v>
      </c>
      <c r="C229" s="91"/>
      <c r="D229" s="91" t="s">
        <v>1230</v>
      </c>
      <c r="E229" s="91"/>
      <c r="F229" s="85" t="s">
        <v>1508</v>
      </c>
      <c r="G229" s="91"/>
      <c r="H229" s="91"/>
      <c r="I229" s="91"/>
      <c r="J229" s="91"/>
      <c r="K229" s="91"/>
      <c r="L229" s="89">
        <v>5400</v>
      </c>
      <c r="M229" s="91"/>
    </row>
    <row r="230" spans="1:13" ht="15">
      <c r="A230" s="91" t="s">
        <v>1309</v>
      </c>
      <c r="B230" s="91" t="s">
        <v>329</v>
      </c>
      <c r="C230" s="91"/>
      <c r="D230" s="91" t="s">
        <v>1509</v>
      </c>
      <c r="E230" s="91"/>
      <c r="F230" s="91"/>
      <c r="G230" s="91"/>
      <c r="H230" s="91"/>
      <c r="I230" s="91"/>
      <c r="J230" s="91"/>
      <c r="K230" s="91"/>
      <c r="L230" s="89">
        <f>I230*80</f>
        <v>0</v>
      </c>
      <c r="M230" s="91"/>
    </row>
    <row r="231" spans="1:13" ht="15">
      <c r="A231" s="91" t="s">
        <v>1510</v>
      </c>
      <c r="B231" s="91" t="s">
        <v>329</v>
      </c>
      <c r="C231" s="91"/>
      <c r="D231" s="91" t="s">
        <v>1509</v>
      </c>
      <c r="E231" s="91"/>
      <c r="F231" s="91"/>
      <c r="G231" s="91"/>
      <c r="H231" s="91"/>
      <c r="I231" s="91"/>
      <c r="J231" s="91"/>
      <c r="K231" s="91"/>
      <c r="L231" s="89">
        <f>I231*80</f>
        <v>0</v>
      </c>
      <c r="M231" s="91"/>
    </row>
    <row r="232" spans="1:13" ht="15">
      <c r="A232" s="91" t="s">
        <v>1215</v>
      </c>
      <c r="B232" s="91" t="s">
        <v>329</v>
      </c>
      <c r="C232" s="91"/>
      <c r="D232" s="91" t="s">
        <v>1505</v>
      </c>
      <c r="E232" s="91"/>
      <c r="F232" s="91"/>
      <c r="G232" s="91"/>
      <c r="H232" s="91"/>
      <c r="I232" s="91"/>
      <c r="J232" s="91"/>
      <c r="K232" s="91"/>
      <c r="L232" s="89">
        <v>120000</v>
      </c>
      <c r="M232" s="91"/>
    </row>
    <row r="233" spans="1:13" ht="15">
      <c r="A233" s="91" t="s">
        <v>1486</v>
      </c>
      <c r="B233" s="91" t="s">
        <v>329</v>
      </c>
      <c r="C233" s="91"/>
      <c r="D233" s="91" t="s">
        <v>1509</v>
      </c>
      <c r="E233" s="91"/>
      <c r="F233" s="91"/>
      <c r="G233" s="91"/>
      <c r="H233" s="91"/>
      <c r="I233" s="91"/>
      <c r="J233" s="91"/>
      <c r="K233" s="91"/>
      <c r="L233" s="89">
        <v>30000</v>
      </c>
      <c r="M233" s="91"/>
    </row>
    <row r="234" spans="1:13" ht="15">
      <c r="A234" s="91" t="s">
        <v>1233</v>
      </c>
      <c r="B234" s="91" t="s">
        <v>329</v>
      </c>
      <c r="C234" s="91"/>
      <c r="D234" s="91" t="s">
        <v>1502</v>
      </c>
      <c r="E234" s="91"/>
      <c r="F234" s="91"/>
      <c r="G234" s="91"/>
      <c r="H234" s="91"/>
      <c r="I234" s="91"/>
      <c r="J234" s="91"/>
      <c r="K234" s="91"/>
      <c r="L234" s="89">
        <v>80000</v>
      </c>
      <c r="M234" s="91"/>
    </row>
    <row r="235" spans="1:13" ht="15">
      <c r="A235" s="91" t="s">
        <v>1489</v>
      </c>
      <c r="B235" s="91" t="s">
        <v>329</v>
      </c>
      <c r="C235" s="91"/>
      <c r="D235" s="91" t="s">
        <v>1505</v>
      </c>
      <c r="E235" s="91"/>
      <c r="F235" s="91"/>
      <c r="G235" s="91"/>
      <c r="H235" s="91"/>
      <c r="I235" s="91"/>
      <c r="J235" s="91"/>
      <c r="K235" s="91"/>
      <c r="L235" s="89">
        <v>16000</v>
      </c>
      <c r="M235" s="91"/>
    </row>
    <row r="236" spans="1:13" ht="15">
      <c r="A236" s="91" t="s">
        <v>1239</v>
      </c>
      <c r="B236" s="91" t="s">
        <v>329</v>
      </c>
      <c r="C236" s="91"/>
      <c r="D236" s="91" t="s">
        <v>1505</v>
      </c>
      <c r="E236" s="91"/>
      <c r="F236" s="91"/>
      <c r="G236" s="91"/>
      <c r="H236" s="91"/>
      <c r="I236" s="91"/>
      <c r="J236" s="91"/>
      <c r="K236" s="91"/>
      <c r="L236" s="89">
        <v>90000</v>
      </c>
      <c r="M236" s="91"/>
    </row>
    <row r="237" spans="1:13" ht="15">
      <c r="A237" s="91" t="s">
        <v>1309</v>
      </c>
      <c r="B237" s="91" t="s">
        <v>329</v>
      </c>
      <c r="C237" s="91"/>
      <c r="D237" s="91" t="s">
        <v>1230</v>
      </c>
      <c r="E237" s="91"/>
      <c r="F237" s="85" t="s">
        <v>1511</v>
      </c>
      <c r="G237" s="91"/>
      <c r="H237" s="91"/>
      <c r="I237" s="91"/>
      <c r="J237" s="91"/>
      <c r="K237" s="91"/>
      <c r="L237" s="89">
        <v>10800</v>
      </c>
      <c r="M237" s="91"/>
    </row>
    <row r="238" spans="1:13" ht="15">
      <c r="A238" s="91" t="s">
        <v>1309</v>
      </c>
      <c r="B238" s="91" t="s">
        <v>329</v>
      </c>
      <c r="C238" s="91"/>
      <c r="D238" s="91" t="s">
        <v>1230</v>
      </c>
      <c r="E238" s="91"/>
      <c r="F238" s="85" t="s">
        <v>1512</v>
      </c>
      <c r="G238" s="91"/>
      <c r="H238" s="91"/>
      <c r="I238" s="91"/>
      <c r="J238" s="91"/>
      <c r="K238" s="91"/>
      <c r="L238" s="89">
        <v>10800</v>
      </c>
      <c r="M238" s="91"/>
    </row>
    <row r="239" spans="1:13" ht="15">
      <c r="A239" s="91" t="s">
        <v>1496</v>
      </c>
      <c r="B239" s="91" t="s">
        <v>329</v>
      </c>
      <c r="C239" s="91"/>
      <c r="D239" s="91" t="s">
        <v>1509</v>
      </c>
      <c r="E239" s="91"/>
      <c r="F239" s="91"/>
      <c r="G239" s="91"/>
      <c r="H239" s="91"/>
      <c r="I239" s="91"/>
      <c r="J239" s="91"/>
      <c r="K239" s="91"/>
      <c r="L239" s="89">
        <v>10800</v>
      </c>
      <c r="M239" s="91"/>
    </row>
    <row r="240" spans="1:13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  <row r="298" ht="15"/>
    <row r="299" ht="15"/>
    <row r="300" ht="15"/>
    <row r="301" ht="15"/>
    <row r="302" ht="15"/>
    <row r="303" ht="15"/>
    <row r="304" ht="15"/>
    <row r="305" ht="15"/>
    <row r="306" ht="15"/>
    <row r="307" ht="15"/>
    <row r="308" ht="15"/>
    <row r="309" ht="15"/>
    <row r="310" ht="15"/>
    <row r="311" ht="15"/>
    <row r="312" ht="15"/>
    <row r="313" ht="15"/>
    <row r="314" ht="15"/>
    <row r="315" ht="15"/>
    <row r="316" ht="15"/>
    <row r="317" ht="15"/>
    <row r="318" ht="15"/>
    <row r="319" ht="15"/>
    <row r="320" ht="15"/>
    <row r="321" ht="15"/>
    <row r="322" ht="15"/>
    <row r="323" ht="15"/>
    <row r="324" ht="15"/>
    <row r="325" ht="15"/>
    <row r="326" ht="15"/>
    <row r="327" ht="15"/>
    <row r="328" ht="15"/>
    <row r="329" ht="15"/>
    <row r="330" ht="15"/>
    <row r="331" ht="15"/>
    <row r="332" ht="15"/>
    <row r="333" ht="15"/>
    <row r="334" ht="15"/>
    <row r="335" ht="15"/>
    <row r="336" ht="15"/>
    <row r="337" ht="15"/>
    <row r="338" ht="15"/>
    <row r="339" ht="15"/>
    <row r="340" ht="15"/>
    <row r="341" ht="15"/>
    <row r="342" ht="15"/>
    <row r="343" ht="15"/>
    <row r="344" ht="15"/>
    <row r="345" ht="15"/>
    <row r="346" ht="15"/>
    <row r="347" ht="15"/>
    <row r="348" ht="15"/>
    <row r="349" ht="15"/>
    <row r="350" ht="15"/>
    <row r="351" ht="15"/>
    <row r="352" ht="15"/>
    <row r="353" ht="15"/>
    <row r="354" ht="15"/>
    <row r="355" ht="15"/>
    <row r="356" ht="15"/>
    <row r="357" ht="15"/>
    <row r="358" ht="15"/>
    <row r="359" ht="15"/>
    <row r="360" ht="15"/>
    <row r="361" ht="15"/>
    <row r="362" ht="15"/>
    <row r="363" ht="15"/>
    <row r="364" ht="15"/>
    <row r="365" ht="15"/>
    <row r="366" ht="15"/>
    <row r="367" ht="15"/>
    <row r="368" ht="15"/>
    <row r="369" ht="15"/>
    <row r="370" ht="15"/>
    <row r="371" ht="15"/>
    <row r="372" ht="15"/>
    <row r="373" ht="15"/>
    <row r="374" ht="15"/>
    <row r="375" ht="15"/>
    <row r="376" ht="15"/>
    <row r="377" ht="15"/>
    <row r="378" ht="15"/>
    <row r="379" ht="15"/>
    <row r="380" ht="15"/>
    <row r="381" ht="15"/>
    <row r="382" ht="15"/>
    <row r="383" ht="15"/>
    <row r="384" ht="15"/>
    <row r="385" ht="15"/>
    <row r="386" ht="15"/>
    <row r="387" ht="15"/>
    <row r="388" ht="15"/>
    <row r="389" ht="15"/>
    <row r="390" ht="15"/>
    <row r="391" ht="15"/>
    <row r="392" ht="15"/>
    <row r="393" ht="15"/>
    <row r="394" ht="15"/>
    <row r="395" ht="15"/>
    <row r="396" ht="15"/>
    <row r="397" ht="15"/>
    <row r="398" ht="15"/>
    <row r="399" ht="15"/>
    <row r="400" ht="15"/>
    <row r="401" ht="15"/>
    <row r="402" ht="15"/>
    <row r="403" ht="15"/>
    <row r="404" ht="15"/>
    <row r="405" ht="15"/>
    <row r="406" ht="15"/>
    <row r="407" ht="15"/>
    <row r="408" ht="15"/>
    <row r="409" ht="15"/>
    <row r="410" ht="15"/>
    <row r="411" ht="15"/>
    <row r="412" ht="15"/>
    <row r="413" ht="15"/>
    <row r="414" ht="15"/>
    <row r="415" ht="15"/>
    <row r="416" ht="15"/>
    <row r="417" ht="15"/>
    <row r="418" ht="15"/>
    <row r="419" ht="15"/>
    <row r="420" ht="15"/>
    <row r="421" ht="15"/>
    <row r="422" ht="15"/>
    <row r="423" ht="15"/>
    <row r="424" ht="15"/>
    <row r="425" ht="15"/>
    <row r="426" ht="15"/>
    <row r="427" ht="15"/>
    <row r="428" ht="15"/>
    <row r="429" ht="15"/>
    <row r="430" ht="15"/>
    <row r="431" ht="15"/>
    <row r="432" ht="15"/>
    <row r="433" ht="15"/>
    <row r="434" ht="15"/>
    <row r="435" ht="15"/>
    <row r="436" ht="15"/>
    <row r="437" ht="15"/>
    <row r="438" ht="15"/>
    <row r="439" ht="15"/>
    <row r="440" ht="15"/>
    <row r="441" ht="15"/>
    <row r="442" ht="15"/>
    <row r="443" ht="15"/>
    <row r="444" ht="15"/>
    <row r="445" ht="15"/>
    <row r="446" ht="15"/>
    <row r="447" ht="15"/>
    <row r="448" ht="15"/>
    <row r="449" ht="15"/>
    <row r="450" ht="15"/>
    <row r="451" ht="15"/>
    <row r="452" ht="15"/>
    <row r="453" ht="15"/>
    <row r="454" ht="15"/>
    <row r="455" ht="15"/>
    <row r="456" ht="15"/>
    <row r="457" ht="15"/>
    <row r="458" ht="15"/>
    <row r="459" ht="15"/>
    <row r="460" ht="15"/>
    <row r="461" ht="15"/>
    <row r="462" ht="15"/>
    <row r="463" ht="15"/>
    <row r="464" ht="15"/>
    <row r="465" ht="15"/>
    <row r="466" ht="15"/>
    <row r="467" ht="15"/>
    <row r="468" ht="15"/>
    <row r="469" ht="15"/>
    <row r="470" ht="15"/>
    <row r="471" ht="15"/>
    <row r="472" ht="15"/>
    <row r="473" ht="15"/>
    <row r="474" ht="15"/>
    <row r="475" ht="15"/>
    <row r="476" ht="15"/>
    <row r="477" ht="15"/>
    <row r="478" ht="15"/>
    <row r="479" ht="15"/>
    <row r="480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spans="10:14" ht="15"/>
    <row r="962" spans="10:14" ht="15"/>
    <row r="963" spans="10:14" ht="15"/>
    <row r="964" spans="10:14" ht="15"/>
    <row r="965" spans="10:14" ht="15"/>
    <row r="966" spans="10:14" ht="15"/>
    <row r="967" spans="10:14" ht="15">
      <c r="J967" s="40">
        <f>L967-K967</f>
        <v>16.71</v>
      </c>
      <c r="K967" s="40">
        <v>1.29</v>
      </c>
      <c r="L967" s="40">
        <v>18</v>
      </c>
    </row>
    <row r="968" spans="10:14" ht="15">
      <c r="J968" s="40"/>
      <c r="K968" s="40"/>
      <c r="L968" s="40"/>
    </row>
    <row r="969" spans="10:14" ht="15">
      <c r="J969" s="40"/>
      <c r="K969" s="40"/>
      <c r="L969" s="40"/>
    </row>
    <row r="970" spans="10:14" ht="15">
      <c r="J970" s="40"/>
      <c r="K970" s="40"/>
      <c r="L970" s="40"/>
    </row>
    <row r="971" spans="10:14" ht="15">
      <c r="J971" s="40">
        <v>63.2</v>
      </c>
      <c r="K971" s="40">
        <v>16.8</v>
      </c>
      <c r="L971" s="40">
        <v>80</v>
      </c>
    </row>
    <row r="972" spans="10:14" ht="15">
      <c r="J972" s="40">
        <v>67.5</v>
      </c>
      <c r="K972" s="40">
        <v>12.5</v>
      </c>
      <c r="L972" s="40">
        <v>85</v>
      </c>
    </row>
    <row r="973" spans="10:14" ht="15">
      <c r="J973" s="40">
        <v>0.4</v>
      </c>
      <c r="K973" s="80">
        <v>39.6</v>
      </c>
      <c r="L973" s="40">
        <v>40</v>
      </c>
    </row>
    <row r="974" spans="10:14" ht="15">
      <c r="J974" s="40">
        <v>31.6</v>
      </c>
      <c r="K974" s="40">
        <v>8.4</v>
      </c>
      <c r="L974" s="40">
        <v>40</v>
      </c>
    </row>
    <row r="975" spans="10:14" ht="15">
      <c r="J975" s="40">
        <v>0.25</v>
      </c>
      <c r="K975" s="80">
        <v>24.75</v>
      </c>
      <c r="L975" s="40">
        <v>25</v>
      </c>
    </row>
    <row r="976" spans="10:14" ht="15">
      <c r="J976" s="40">
        <v>19.75</v>
      </c>
      <c r="K976" s="40">
        <v>5.25</v>
      </c>
      <c r="L976" s="40">
        <v>25</v>
      </c>
      <c r="M976" s="40"/>
      <c r="N976" s="40"/>
    </row>
    <row r="977" spans="10:14" ht="15">
      <c r="J977" s="40">
        <f>L977-K977</f>
        <v>63.2</v>
      </c>
      <c r="K977" s="40">
        <f>L977*0.21</f>
        <v>16.8</v>
      </c>
      <c r="L977" s="40">
        <v>80</v>
      </c>
      <c r="M977" s="40"/>
      <c r="N977" s="40">
        <f>80*0.21</f>
        <v>16.8</v>
      </c>
    </row>
    <row r="978" spans="10:14" ht="15">
      <c r="J978" s="40">
        <v>0.8</v>
      </c>
      <c r="K978" s="80">
        <v>79.2</v>
      </c>
      <c r="L978" s="40">
        <v>80</v>
      </c>
      <c r="M978" s="40"/>
      <c r="N978" s="40"/>
    </row>
    <row r="979" spans="10:14" ht="15"/>
    <row r="980" spans="10:14" ht="15"/>
    <row r="981" spans="10:14" ht="15"/>
    <row r="982" spans="10:14" ht="15"/>
    <row r="983" spans="10:14" ht="15"/>
    <row r="984" spans="10:14" ht="15"/>
    <row r="985" spans="10:14" ht="15"/>
    <row r="986" spans="10:14" ht="15"/>
    <row r="987" spans="10:14" ht="15"/>
    <row r="988" spans="10:14" ht="15"/>
    <row r="989" spans="10:14" ht="15"/>
    <row r="990" spans="10:14" ht="15"/>
    <row r="991" spans="10:14" ht="15"/>
    <row r="992" spans="10:14" ht="15"/>
    <row r="993" ht="15"/>
    <row r="994" ht="15"/>
    <row r="995" ht="15"/>
    <row r="996" ht="15"/>
    <row r="997" ht="15"/>
    <row r="998" ht="15"/>
    <row r="999" ht="15"/>
    <row r="1000" ht="15"/>
    <row r="1001" ht="15"/>
    <row r="1002" ht="15"/>
    <row r="1003" ht="15"/>
    <row r="1004" ht="15"/>
    <row r="1005" ht="15"/>
    <row r="1006" ht="15"/>
    <row r="1007" ht="15"/>
    <row r="1008" ht="15"/>
    <row r="1009" ht="15"/>
    <row r="1010" ht="15"/>
    <row r="1011" ht="15"/>
    <row r="1012" ht="15"/>
    <row r="1013" ht="15"/>
    <row r="1014" ht="15"/>
    <row r="1015" ht="15"/>
    <row r="1016" ht="15"/>
    <row r="1017" ht="15"/>
    <row r="1018" ht="15"/>
    <row r="1019" ht="15"/>
    <row r="1020" ht="15"/>
    <row r="1021" ht="15"/>
    <row r="1022" ht="15"/>
    <row r="1023" ht="15"/>
    <row r="1024" ht="15"/>
    <row r="1025" ht="15"/>
    <row r="1026" ht="15"/>
    <row r="1027" ht="15"/>
    <row r="1028" ht="15"/>
    <row r="1029" ht="15"/>
    <row r="1030" ht="15"/>
    <row r="1031" ht="15"/>
    <row r="1032" ht="15"/>
    <row r="1033" ht="15"/>
    <row r="1034" ht="15"/>
    <row r="1035" ht="15"/>
    <row r="1036" ht="15"/>
    <row r="1037" ht="15"/>
    <row r="1038" ht="15"/>
    <row r="1039" ht="15"/>
    <row r="1040" ht="15"/>
    <row r="1041" ht="15"/>
    <row r="1042" ht="15"/>
    <row r="1043" ht="15"/>
    <row r="1044" ht="15"/>
    <row r="1045" ht="15"/>
    <row r="1046" ht="15"/>
    <row r="1047" ht="15"/>
    <row r="1048" ht="15"/>
    <row r="1049" ht="15"/>
    <row r="1050" ht="15"/>
    <row r="1051" ht="15"/>
    <row r="1052" ht="15"/>
    <row r="1053" ht="15"/>
    <row r="1054" ht="15"/>
    <row r="1055" ht="15"/>
    <row r="1056" ht="15"/>
    <row r="1057" ht="15"/>
    <row r="1058" ht="15"/>
    <row r="1059" ht="15"/>
    <row r="1060" ht="15"/>
    <row r="1061" ht="15"/>
    <row r="1062" ht="15"/>
    <row r="1063" ht="15"/>
    <row r="1064" ht="15"/>
    <row r="1065" ht="15"/>
    <row r="1066" ht="15"/>
    <row r="1067" ht="15"/>
    <row r="1068" ht="15"/>
    <row r="1069" ht="15"/>
    <row r="1070" ht="15"/>
    <row r="1071" ht="15"/>
    <row r="1072" ht="15"/>
    <row r="1073" ht="15"/>
    <row r="1074" ht="15"/>
    <row r="1075" ht="15"/>
    <row r="1076" ht="15"/>
    <row r="1077" ht="15"/>
    <row r="1078" ht="15"/>
    <row r="1079" ht="15"/>
    <row r="1080" ht="15"/>
    <row r="1081" ht="15"/>
    <row r="1082" ht="15"/>
    <row r="1083" ht="15"/>
    <row r="1084" ht="15"/>
    <row r="1085" ht="15"/>
    <row r="1086" ht="15"/>
    <row r="1087" ht="15"/>
    <row r="1088" ht="15"/>
    <row r="1089" ht="15"/>
    <row r="1090" ht="15"/>
    <row r="1091" ht="15"/>
    <row r="1092" ht="15"/>
    <row r="1093" ht="15"/>
    <row r="1094" ht="15"/>
    <row r="1095" ht="15"/>
    <row r="1096" ht="15"/>
    <row r="1097" ht="15"/>
    <row r="1098" ht="15"/>
    <row r="1099" ht="15"/>
    <row r="1100" ht="15"/>
    <row r="1101" ht="15"/>
    <row r="1102" ht="15"/>
    <row r="1103" ht="15"/>
    <row r="1104" ht="15"/>
    <row r="1105" ht="15"/>
    <row r="1106" ht="15"/>
    <row r="1107" ht="15"/>
    <row r="1108" ht="15"/>
    <row r="1109" ht="15"/>
    <row r="1110" ht="15"/>
    <row r="1111" ht="15"/>
    <row r="1112" ht="15"/>
    <row r="1113" ht="15"/>
    <row r="1114" ht="15"/>
    <row r="1115" ht="15"/>
    <row r="1116" ht="15"/>
    <row r="1117" ht="15"/>
    <row r="1118" ht="15"/>
    <row r="1119" ht="15"/>
    <row r="1120" ht="15"/>
    <row r="1121" ht="15"/>
    <row r="1122" ht="15"/>
    <row r="1123" ht="15"/>
    <row r="1124" ht="15"/>
    <row r="1125" ht="15"/>
    <row r="1126" ht="15"/>
    <row r="1127" ht="15"/>
    <row r="1128" ht="15"/>
    <row r="1129" ht="15"/>
    <row r="1130" ht="15"/>
    <row r="1131" ht="15"/>
    <row r="1132" ht="15"/>
    <row r="1133" ht="15"/>
    <row r="1134" ht="15"/>
    <row r="1135" ht="15"/>
    <row r="1136" ht="15"/>
    <row r="1137" ht="15"/>
    <row r="1138" ht="15"/>
    <row r="1139" ht="15"/>
    <row r="1140" ht="15"/>
    <row r="1141" ht="15"/>
    <row r="1142" ht="15"/>
    <row r="1143" ht="15"/>
    <row r="1144" ht="15"/>
    <row r="1145" ht="15"/>
    <row r="1146" ht="15"/>
    <row r="1147" ht="15"/>
    <row r="1148" ht="15"/>
    <row r="1149" ht="15"/>
    <row r="1150" ht="15"/>
    <row r="1151" ht="15"/>
    <row r="1152" ht="15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/>
    <row r="1164" ht="15"/>
    <row r="1165" ht="15"/>
    <row r="1166" ht="15"/>
    <row r="1167" ht="15"/>
    <row r="1168" ht="15"/>
    <row r="1169" ht="15"/>
    <row r="1170" ht="15"/>
    <row r="1171" ht="15"/>
    <row r="1172" ht="15"/>
    <row r="1173" ht="15"/>
    <row r="1174" ht="15"/>
    <row r="1175" ht="15"/>
    <row r="1176" ht="15"/>
    <row r="1177" ht="15"/>
    <row r="1178" ht="15"/>
    <row r="1179" ht="15"/>
    <row r="1180" ht="15"/>
    <row r="1181" ht="15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/>
    <row r="1212" ht="15"/>
    <row r="1213" ht="15"/>
    <row r="1214" ht="15"/>
    <row r="1215" ht="15"/>
    <row r="1216" ht="15"/>
    <row r="1217" ht="15"/>
    <row r="1218" ht="15"/>
    <row r="1219" ht="15"/>
    <row r="1220" ht="15"/>
    <row r="1221" ht="15"/>
    <row r="1222" ht="15"/>
    <row r="1223" ht="15"/>
    <row r="1224" ht="15"/>
    <row r="1225" ht="15"/>
    <row r="1226" ht="15"/>
    <row r="1227" ht="15"/>
    <row r="1228" ht="15"/>
    <row r="1229" ht="15"/>
    <row r="1230" ht="15"/>
    <row r="1231" ht="15"/>
    <row r="1232" ht="15"/>
    <row r="1233" ht="15"/>
    <row r="1234" ht="15"/>
    <row r="1235" ht="15"/>
    <row r="1236" ht="15"/>
    <row r="1237" ht="15"/>
    <row r="1238" ht="15"/>
    <row r="1239" ht="15"/>
    <row r="1240" ht="15"/>
    <row r="1241" ht="15"/>
    <row r="1242" ht="15"/>
    <row r="1243" ht="15"/>
    <row r="1244" ht="15"/>
    <row r="1245" ht="15"/>
    <row r="1246" ht="15"/>
    <row r="1247" ht="15"/>
    <row r="1248" ht="15"/>
    <row r="1249" ht="15"/>
    <row r="1250" ht="15"/>
    <row r="1251" ht="15"/>
    <row r="1252" ht="15"/>
    <row r="1253" ht="15"/>
    <row r="1254" ht="15"/>
    <row r="1255" ht="15"/>
    <row r="1256" ht="15"/>
    <row r="1257" ht="15"/>
    <row r="1258" ht="15"/>
    <row r="1259" ht="15"/>
    <row r="1260" ht="15"/>
    <row r="1261" ht="15"/>
    <row r="1262" ht="15"/>
    <row r="1263" ht="15"/>
    <row r="1264" ht="15"/>
    <row r="1265" ht="15"/>
    <row r="1266" ht="15"/>
    <row r="1267" ht="15"/>
    <row r="1268" ht="15"/>
    <row r="1269" ht="15"/>
    <row r="1270" ht="15"/>
    <row r="1271" ht="15"/>
    <row r="1272" ht="15"/>
    <row r="1273" ht="15"/>
    <row r="1274" ht="15"/>
    <row r="1275" ht="15"/>
    <row r="1276" ht="15"/>
    <row r="1277" ht="15"/>
    <row r="1278" ht="15"/>
    <row r="1279" ht="15"/>
    <row r="1280" ht="15"/>
    <row r="1281" ht="15"/>
    <row r="1282" ht="15"/>
    <row r="1283" ht="15"/>
    <row r="1284" ht="15"/>
    <row r="1285" ht="15"/>
    <row r="1286" ht="15"/>
    <row r="1287" ht="15"/>
    <row r="1288" ht="15"/>
    <row r="1289" ht="15"/>
    <row r="1290" ht="15"/>
    <row r="1291" ht="15"/>
    <row r="1292" ht="15"/>
    <row r="1293" ht="15"/>
    <row r="1294" ht="15"/>
    <row r="1295" ht="15"/>
    <row r="1296" ht="15"/>
    <row r="1297" ht="15"/>
    <row r="1298" ht="15"/>
    <row r="1299" ht="15"/>
    <row r="1300" ht="15"/>
    <row r="1301" ht="15"/>
    <row r="1302" ht="15"/>
    <row r="1303" ht="15"/>
    <row r="1304" ht="15"/>
    <row r="1305" ht="15"/>
    <row r="1306" ht="15"/>
    <row r="1307" ht="15"/>
    <row r="1308" ht="15"/>
    <row r="1309" ht="15"/>
    <row r="1310" ht="15"/>
    <row r="1311" ht="15"/>
    <row r="1312" ht="15"/>
    <row r="1313" ht="15"/>
    <row r="1314" ht="15"/>
    <row r="1315" ht="15"/>
    <row r="1316" ht="15"/>
    <row r="1317" ht="15"/>
    <row r="1318" ht="15"/>
    <row r="1319" ht="15"/>
    <row r="1320" ht="15"/>
    <row r="1321" ht="15"/>
    <row r="1322" ht="15"/>
    <row r="1323" ht="15"/>
    <row r="1324" ht="15"/>
    <row r="1325" ht="15"/>
    <row r="1326" ht="15"/>
    <row r="1327" ht="15"/>
    <row r="1328" ht="15"/>
    <row r="1329" ht="15"/>
    <row r="1330" ht="15"/>
    <row r="1331" ht="15"/>
    <row r="1332" ht="15"/>
    <row r="1333" ht="15"/>
    <row r="1334" ht="15"/>
    <row r="1335" ht="15"/>
    <row r="1336" ht="15"/>
    <row r="1337" ht="15"/>
    <row r="1338" ht="15"/>
    <row r="1339" ht="15"/>
    <row r="1340" ht="15"/>
    <row r="1341" ht="15"/>
    <row r="1342" ht="15"/>
    <row r="1343" ht="15"/>
    <row r="1344" ht="15"/>
    <row r="1345" ht="15"/>
    <row r="1346" ht="15"/>
    <row r="1347" ht="15"/>
    <row r="1348" ht="15"/>
    <row r="1349" ht="15"/>
    <row r="1350" ht="15"/>
    <row r="1351" ht="15"/>
    <row r="1352" ht="15"/>
    <row r="1353" ht="15"/>
    <row r="1354" ht="15"/>
    <row r="1355" ht="15"/>
    <row r="1356" ht="15"/>
    <row r="1357" ht="15"/>
    <row r="1358" ht="15"/>
    <row r="1359" ht="15"/>
    <row r="1360" ht="15"/>
    <row r="1361" ht="15"/>
    <row r="1362" ht="15"/>
    <row r="1363" ht="15"/>
    <row r="1364" ht="15"/>
    <row r="1365" ht="15"/>
    <row r="1366" ht="15"/>
    <row r="1367" ht="15"/>
    <row r="1368" ht="15"/>
    <row r="1369" ht="15"/>
    <row r="1370" ht="15"/>
    <row r="1371" ht="15"/>
    <row r="1372" ht="15"/>
    <row r="1373" ht="15"/>
    <row r="1374" ht="15"/>
    <row r="1375" ht="15"/>
    <row r="1376" ht="15"/>
    <row r="1377" ht="15"/>
    <row r="1378" ht="15"/>
    <row r="1379" ht="15"/>
    <row r="1380" ht="15"/>
    <row r="1381" ht="15"/>
    <row r="1382" ht="15"/>
    <row r="1383" ht="15"/>
    <row r="1384" ht="15"/>
    <row r="1385" ht="15"/>
    <row r="1386" ht="15"/>
    <row r="1387" ht="15"/>
    <row r="1388" ht="15"/>
    <row r="1389" ht="15"/>
    <row r="1390" ht="15"/>
    <row r="1391" ht="15"/>
    <row r="1392" ht="15"/>
    <row r="1393" ht="15"/>
    <row r="1394" ht="15"/>
    <row r="1395" ht="15"/>
    <row r="1396" ht="15"/>
    <row r="1397" ht="15"/>
    <row r="1398" ht="15"/>
    <row r="1399" ht="15"/>
    <row r="1400" ht="15"/>
    <row r="1401" ht="15"/>
    <row r="1402" ht="15"/>
    <row r="1403" ht="15"/>
    <row r="1404" ht="15"/>
    <row r="1405" ht="15"/>
    <row r="1406" ht="15"/>
    <row r="1407" ht="15"/>
    <row r="1408" ht="15"/>
    <row r="1409" ht="15"/>
    <row r="1410" ht="15"/>
    <row r="1411" ht="15"/>
    <row r="1412" ht="15"/>
    <row r="1413" ht="15"/>
    <row r="1414" ht="15"/>
    <row r="1415" ht="15"/>
    <row r="1416" ht="15"/>
    <row r="1417" ht="15"/>
    <row r="1418" ht="15"/>
    <row r="1419" ht="15"/>
    <row r="1420" ht="15"/>
    <row r="1421" ht="15"/>
    <row r="1422" ht="15"/>
    <row r="1423" ht="15"/>
    <row r="1424" ht="15"/>
    <row r="1425" ht="15"/>
    <row r="1426" ht="15"/>
    <row r="1427" ht="15"/>
    <row r="1428" ht="15"/>
    <row r="1429" ht="15"/>
    <row r="1430" ht="15"/>
    <row r="1431" ht="15"/>
    <row r="1432" ht="15"/>
    <row r="1433" ht="15"/>
    <row r="1434" ht="15"/>
    <row r="1435" ht="15"/>
    <row r="1436" ht="15"/>
    <row r="1437" ht="15"/>
    <row r="1438" ht="15"/>
    <row r="1439" ht="15"/>
    <row r="1440" ht="15"/>
    <row r="1441" ht="15"/>
    <row r="1442" ht="15"/>
    <row r="1443" ht="15"/>
    <row r="1444" ht="15"/>
    <row r="1445" ht="15"/>
    <row r="1446" ht="15"/>
    <row r="1447" ht="15"/>
    <row r="1448" ht="15"/>
    <row r="1449" ht="15"/>
    <row r="1450" ht="15"/>
    <row r="1451" ht="15"/>
    <row r="1452" ht="15"/>
    <row r="1453" ht="15"/>
    <row r="1454" ht="15"/>
    <row r="1455" ht="15"/>
    <row r="1456" ht="15"/>
    <row r="1457" ht="15"/>
    <row r="1458" ht="15"/>
    <row r="1459" ht="15"/>
    <row r="1460" ht="15"/>
    <row r="1461" ht="15"/>
    <row r="1462" ht="15"/>
    <row r="1463" ht="15"/>
    <row r="1464" ht="15"/>
    <row r="1465" ht="15"/>
    <row r="1466" ht="15"/>
    <row r="1467" ht="15"/>
    <row r="1468" ht="15"/>
    <row r="1469" ht="15"/>
    <row r="1470" ht="15"/>
    <row r="1471" ht="15"/>
    <row r="1472" ht="15"/>
    <row r="1473" ht="15"/>
    <row r="1474" ht="15"/>
    <row r="1475" ht="15"/>
    <row r="1476" ht="15"/>
    <row r="1477" ht="15"/>
    <row r="1478" ht="15"/>
    <row r="1479" ht="15"/>
    <row r="1480" ht="15"/>
    <row r="1481" ht="15"/>
    <row r="1482" ht="15"/>
    <row r="1483" ht="15"/>
    <row r="1484" ht="15"/>
    <row r="1485" ht="15"/>
    <row r="1486" ht="15"/>
    <row r="1487" ht="15"/>
    <row r="1488" ht="15"/>
    <row r="1489" ht="15"/>
    <row r="1490" ht="15"/>
    <row r="1491" ht="15"/>
    <row r="1492" ht="15"/>
    <row r="1493" ht="15"/>
    <row r="1494" ht="15"/>
    <row r="1495" ht="15"/>
    <row r="1496" ht="15"/>
    <row r="1497" ht="15"/>
    <row r="1498" ht="15"/>
    <row r="1499" ht="15"/>
    <row r="1500" ht="15"/>
    <row r="1501" ht="15"/>
    <row r="1502" ht="15"/>
    <row r="1503" ht="15"/>
    <row r="1504" ht="15"/>
    <row r="1505" ht="15"/>
    <row r="1506" ht="15"/>
    <row r="1507" ht="15"/>
    <row r="1508" ht="15"/>
    <row r="1509" ht="15"/>
    <row r="1510" ht="15"/>
    <row r="1511" ht="15"/>
    <row r="1512" ht="15"/>
    <row r="1513" ht="15"/>
    <row r="1514" ht="15"/>
    <row r="1515" ht="15"/>
    <row r="1516" ht="15"/>
    <row r="1517" ht="15"/>
    <row r="1518" ht="15"/>
    <row r="1519" ht="15"/>
    <row r="1520" ht="15"/>
    <row r="1521" ht="15"/>
    <row r="1522" ht="15"/>
    <row r="1523" ht="15"/>
    <row r="1524" ht="15"/>
    <row r="1525" ht="15"/>
    <row r="1526" ht="15"/>
    <row r="1527" ht="15"/>
    <row r="1528" ht="15"/>
    <row r="1529" ht="15"/>
    <row r="1530" ht="15"/>
    <row r="1531" ht="15"/>
    <row r="1532" ht="15"/>
    <row r="1533" ht="15"/>
    <row r="1534" ht="15"/>
    <row r="1535" ht="15"/>
    <row r="1536" ht="15"/>
    <row r="1537" ht="15"/>
    <row r="1538" ht="15"/>
    <row r="1539" ht="15"/>
    <row r="1540" ht="15"/>
    <row r="1541" ht="15"/>
    <row r="1542" ht="15"/>
    <row r="1543" ht="15"/>
    <row r="1544" ht="15"/>
    <row r="1545" ht="15"/>
    <row r="1546" ht="15"/>
    <row r="1547" ht="15"/>
    <row r="1548" ht="15"/>
    <row r="1549" ht="15"/>
    <row r="1550" ht="15"/>
    <row r="1551" ht="15"/>
    <row r="1552" ht="15"/>
    <row r="1553" ht="15"/>
    <row r="1554" ht="15"/>
    <row r="1555" ht="15"/>
    <row r="1556" ht="15"/>
    <row r="1557" ht="15"/>
    <row r="1558" ht="15"/>
    <row r="1559" ht="15"/>
    <row r="1560" ht="15"/>
    <row r="1561" ht="15"/>
    <row r="1562" ht="15"/>
    <row r="1563" ht="15"/>
    <row r="1564" ht="15"/>
    <row r="1565" ht="15"/>
    <row r="1566" ht="15"/>
    <row r="1567" ht="15"/>
    <row r="1568" ht="15"/>
    <row r="1569" ht="15"/>
    <row r="1570" ht="15"/>
    <row r="1571" ht="15"/>
    <row r="1572" ht="15"/>
    <row r="1573" ht="15"/>
    <row r="1574" ht="15"/>
    <row r="1575" ht="15"/>
    <row r="1576" ht="15"/>
    <row r="1577" ht="15"/>
    <row r="1578" ht="15"/>
    <row r="1579" ht="15"/>
    <row r="1580" ht="15"/>
    <row r="1581" ht="15"/>
    <row r="1582" ht="15"/>
    <row r="1583" ht="15"/>
    <row r="1584" ht="15"/>
    <row r="1585" ht="15"/>
    <row r="1586" ht="15"/>
    <row r="1587" ht="15"/>
    <row r="1588" ht="15"/>
    <row r="1589" ht="15"/>
    <row r="1590" ht="15"/>
    <row r="1591" ht="15"/>
    <row r="1592" ht="15"/>
    <row r="1593" ht="15"/>
    <row r="1594" ht="15"/>
    <row r="1595" ht="15"/>
    <row r="1596" ht="15"/>
    <row r="1597" ht="15"/>
    <row r="1598" ht="15"/>
    <row r="1599" ht="15"/>
    <row r="1600" ht="15"/>
    <row r="1601" ht="15"/>
    <row r="1602" ht="15"/>
    <row r="1603" ht="15"/>
    <row r="1604" ht="15"/>
    <row r="1605" ht="15"/>
    <row r="1606" ht="15"/>
    <row r="1607" ht="15"/>
    <row r="1608" ht="15"/>
    <row r="1609" ht="15"/>
    <row r="1610" ht="15"/>
    <row r="1611" ht="15"/>
    <row r="1612" ht="15"/>
    <row r="1613" ht="15"/>
    <row r="1614" ht="15"/>
    <row r="1615" ht="15"/>
    <row r="1616" ht="15"/>
    <row r="1617" ht="15"/>
    <row r="1618" ht="15"/>
    <row r="1619" ht="15"/>
    <row r="1620" ht="15"/>
    <row r="1621" ht="15"/>
    <row r="1622" ht="15"/>
    <row r="1623" ht="15"/>
    <row r="1624" ht="15"/>
    <row r="1625" ht="15"/>
    <row r="1626" ht="15"/>
    <row r="1627" ht="15"/>
    <row r="1628" ht="15"/>
    <row r="1629" ht="15"/>
    <row r="1630" ht="15"/>
    <row r="1631" ht="15"/>
    <row r="1632" ht="15"/>
    <row r="1633" ht="15"/>
    <row r="1634" ht="15"/>
    <row r="1635" ht="15"/>
    <row r="1636" ht="15"/>
    <row r="1637" ht="15"/>
    <row r="1638" ht="15"/>
    <row r="1639" ht="15"/>
    <row r="1640" ht="15"/>
    <row r="1641" ht="15"/>
    <row r="1642" ht="15"/>
    <row r="1643" ht="15"/>
    <row r="1644" ht="15"/>
    <row r="1645" ht="15"/>
    <row r="1646" ht="15"/>
    <row r="1647" ht="15"/>
    <row r="1648" ht="15"/>
    <row r="1649" ht="15"/>
    <row r="1650" ht="15"/>
    <row r="1651" ht="15"/>
    <row r="1652" ht="15"/>
    <row r="1653" ht="15"/>
    <row r="1654" ht="15"/>
    <row r="1655" ht="15"/>
    <row r="1656" ht="15"/>
    <row r="1657" ht="15"/>
    <row r="1658" ht="15"/>
    <row r="1659" ht="15"/>
    <row r="1660" ht="15"/>
    <row r="1661" ht="15"/>
    <row r="1662" ht="15"/>
    <row r="1663" ht="15"/>
    <row r="1664" ht="15"/>
    <row r="1665" ht="15"/>
    <row r="1666" ht="15"/>
    <row r="1667" ht="15"/>
    <row r="1668" ht="15"/>
    <row r="1669" ht="15"/>
    <row r="1670" ht="15"/>
    <row r="1671" ht="15"/>
    <row r="1672" ht="15"/>
    <row r="1673" ht="15"/>
    <row r="1674" ht="15"/>
    <row r="1675" ht="15"/>
    <row r="1676" ht="15"/>
    <row r="1677" ht="15"/>
    <row r="1678" ht="15"/>
    <row r="1679" ht="15"/>
    <row r="1680" ht="15"/>
    <row r="1681" ht="15"/>
    <row r="1682" ht="15"/>
    <row r="1683" ht="15"/>
    <row r="1684" ht="15"/>
    <row r="1685" ht="15"/>
    <row r="1686" ht="15"/>
    <row r="1687" ht="15"/>
    <row r="1688" ht="15"/>
    <row r="1689" ht="15"/>
    <row r="1690" ht="15"/>
    <row r="1691" ht="15"/>
    <row r="1692" ht="15"/>
    <row r="1693" ht="15"/>
    <row r="1694" ht="15"/>
    <row r="1695" ht="15"/>
    <row r="1696" ht="15"/>
    <row r="1697" ht="15"/>
    <row r="1698" ht="15"/>
    <row r="1699" ht="15"/>
    <row r="1700" ht="15"/>
    <row r="1701" ht="15"/>
    <row r="1702" ht="15"/>
    <row r="1703" ht="15"/>
    <row r="1704" ht="15"/>
    <row r="1705" ht="15"/>
    <row r="1706" ht="15"/>
    <row r="1707" ht="15"/>
    <row r="1708" ht="15"/>
    <row r="1709" ht="15"/>
    <row r="1710" ht="15"/>
    <row r="1711" ht="15"/>
    <row r="1712" ht="15"/>
    <row r="1713" ht="15"/>
    <row r="1714" ht="15"/>
    <row r="1715" ht="15"/>
    <row r="1716" ht="15"/>
    <row r="1717" ht="15"/>
    <row r="1718" ht="15"/>
    <row r="1719" ht="15"/>
    <row r="1720" ht="15"/>
    <row r="1721" ht="15"/>
    <row r="1722" ht="15"/>
    <row r="1723" ht="15"/>
    <row r="1724" ht="15"/>
    <row r="1725" ht="15"/>
    <row r="1726" ht="15"/>
    <row r="1727" ht="15"/>
    <row r="1728" ht="15"/>
    <row r="1729" ht="15"/>
    <row r="1730" ht="15"/>
    <row r="1731" ht="15"/>
    <row r="1732" ht="15"/>
    <row r="1733" ht="15"/>
    <row r="1734" ht="15"/>
    <row r="1735" ht="15"/>
    <row r="1736" ht="15"/>
    <row r="1737" ht="15"/>
    <row r="1738" ht="15"/>
    <row r="1739" ht="15"/>
    <row r="1740" ht="15"/>
    <row r="1741" ht="15"/>
    <row r="1742" ht="15"/>
    <row r="1743" ht="15"/>
    <row r="1744" ht="15"/>
    <row r="1745" ht="15"/>
    <row r="1746" ht="15"/>
    <row r="1747" ht="15"/>
    <row r="1748" ht="15"/>
    <row r="1749" ht="15"/>
    <row r="1750" ht="15"/>
    <row r="1751" ht="15"/>
    <row r="1752" ht="15"/>
    <row r="1753" ht="15"/>
    <row r="1754" ht="15"/>
    <row r="1755" ht="15"/>
    <row r="1756" ht="15"/>
    <row r="1757" ht="15"/>
    <row r="1758" ht="15"/>
    <row r="1759" ht="15"/>
    <row r="1760" ht="15"/>
    <row r="1761" ht="15"/>
    <row r="1762" ht="15"/>
    <row r="1763" ht="15"/>
    <row r="1764" ht="15"/>
    <row r="1765" ht="15"/>
    <row r="1766" ht="15"/>
    <row r="1767" ht="15"/>
    <row r="1768" ht="15"/>
    <row r="1769" ht="15"/>
    <row r="1770" ht="15"/>
    <row r="1771" ht="15"/>
    <row r="1772" ht="15"/>
    <row r="1773" ht="15"/>
    <row r="1774" ht="15"/>
    <row r="1775" ht="15"/>
    <row r="1776" ht="15"/>
    <row r="1777" ht="15"/>
    <row r="1778" ht="15"/>
    <row r="1779" ht="15"/>
    <row r="1780" ht="15"/>
    <row r="1781" ht="15"/>
    <row r="1782" ht="15"/>
    <row r="1783" ht="15"/>
    <row r="1784" ht="15"/>
    <row r="1785" ht="15"/>
    <row r="1786" ht="15"/>
    <row r="1787" ht="15"/>
    <row r="1788" ht="15"/>
    <row r="1789" ht="15"/>
    <row r="1790" ht="15"/>
    <row r="1791" ht="15"/>
    <row r="1792" ht="15"/>
    <row r="1793" ht="15"/>
    <row r="1794" ht="15"/>
    <row r="1795" ht="15"/>
    <row r="1796" ht="15"/>
    <row r="1797" ht="15"/>
    <row r="1798" ht="15"/>
    <row r="1799" ht="15"/>
    <row r="1800" ht="15"/>
    <row r="1801" ht="15"/>
    <row r="1802" ht="15"/>
    <row r="1803" ht="15"/>
    <row r="1804" ht="15"/>
    <row r="1805" ht="15"/>
    <row r="1806" ht="15"/>
    <row r="1807" ht="15"/>
    <row r="1808" ht="15"/>
    <row r="1809" ht="15"/>
    <row r="1810" ht="15"/>
    <row r="1811" ht="15"/>
    <row r="1812" ht="15"/>
    <row r="1813" ht="15"/>
    <row r="1814" ht="15"/>
    <row r="1815" ht="15"/>
    <row r="1816" ht="15"/>
    <row r="1817" ht="15"/>
    <row r="1818" ht="15"/>
    <row r="1819" ht="15"/>
    <row r="1820" ht="15"/>
    <row r="1821" ht="15"/>
    <row r="1822" ht="15"/>
    <row r="1823" ht="15"/>
    <row r="1824" ht="15"/>
    <row r="1825" ht="15"/>
    <row r="1826" ht="15"/>
    <row r="1827" ht="15"/>
    <row r="1828" ht="15"/>
    <row r="1829" ht="15"/>
    <row r="1830" ht="15"/>
    <row r="1831" ht="15"/>
    <row r="1832" ht="15"/>
    <row r="1833" ht="15"/>
    <row r="1834" ht="15"/>
    <row r="1835" ht="15"/>
    <row r="1836" ht="15"/>
    <row r="1837" ht="15"/>
    <row r="1838" ht="15"/>
    <row r="1839" ht="15"/>
    <row r="1840" ht="15"/>
    <row r="1841" ht="15"/>
    <row r="1842" ht="15"/>
    <row r="1843" ht="15"/>
    <row r="1844" ht="15"/>
    <row r="1845" ht="15"/>
    <row r="1846" ht="15"/>
    <row r="1847" ht="15"/>
    <row r="1848" ht="15"/>
    <row r="1849" ht="15"/>
    <row r="1850" ht="15"/>
    <row r="1851" ht="15"/>
    <row r="1852" ht="15"/>
    <row r="1853" ht="15"/>
    <row r="1854" ht="15"/>
    <row r="1855" ht="15"/>
    <row r="1856" ht="15"/>
    <row r="1857" ht="15"/>
    <row r="1858" ht="15"/>
    <row r="1859" ht="15"/>
    <row r="1860" ht="15"/>
    <row r="1861" ht="15"/>
    <row r="1862" ht="15"/>
    <row r="1863" ht="15"/>
    <row r="1864" ht="15"/>
    <row r="1865" ht="15"/>
    <row r="1866" ht="15"/>
    <row r="1867" ht="15"/>
    <row r="1868" ht="15"/>
    <row r="1869" ht="15"/>
    <row r="1870" ht="15"/>
    <row r="1871" ht="15"/>
    <row r="1872" ht="15"/>
    <row r="1873" ht="15"/>
    <row r="1874" ht="15"/>
    <row r="1875" ht="15"/>
    <row r="1876" ht="15"/>
    <row r="1877" ht="15"/>
    <row r="1878" ht="15"/>
    <row r="1879" ht="15"/>
    <row r="1880" ht="15"/>
    <row r="1881" ht="15"/>
    <row r="1882" ht="15"/>
    <row r="1883" ht="15"/>
    <row r="1884" ht="15"/>
    <row r="1885" ht="15"/>
    <row r="1886" ht="15"/>
    <row r="1887" ht="15"/>
    <row r="1888" ht="15"/>
    <row r="1889" ht="15"/>
    <row r="1890" ht="15"/>
    <row r="1891" ht="15"/>
    <row r="1892" ht="15"/>
    <row r="1893" ht="15"/>
    <row r="1894" ht="15"/>
    <row r="1895" ht="15"/>
    <row r="1896" ht="15"/>
    <row r="1897" ht="15"/>
    <row r="1898" ht="15"/>
    <row r="1899" ht="15"/>
    <row r="1900" ht="15"/>
    <row r="1901" ht="15"/>
    <row r="1902" ht="15"/>
    <row r="1903" ht="15"/>
    <row r="1904" ht="15"/>
    <row r="1905" ht="15"/>
    <row r="1906" ht="15"/>
    <row r="1907" ht="15"/>
    <row r="1908" ht="15"/>
    <row r="1909" ht="15"/>
    <row r="1910" ht="15"/>
    <row r="1911" ht="15"/>
    <row r="1912" ht="15"/>
    <row r="1913" ht="15"/>
    <row r="1914" ht="15"/>
    <row r="1915" ht="15"/>
    <row r="1916" ht="15"/>
    <row r="1917" ht="15"/>
    <row r="1918" ht="15"/>
    <row r="1919" ht="15"/>
    <row r="1920" ht="15"/>
    <row r="1921" ht="15"/>
    <row r="1922" ht="15"/>
    <row r="1923" ht="15"/>
    <row r="1924" ht="15"/>
    <row r="1925" ht="15"/>
    <row r="1926" ht="15"/>
    <row r="1927" ht="15"/>
    <row r="1928" ht="15"/>
    <row r="1929" ht="15"/>
    <row r="1930" ht="15"/>
    <row r="1931" ht="15"/>
    <row r="1932" ht="15"/>
    <row r="1933" ht="15"/>
    <row r="1934" ht="15"/>
    <row r="1935" ht="15"/>
    <row r="1936" ht="15"/>
    <row r="1937" ht="15"/>
    <row r="1938" ht="15"/>
    <row r="1939" ht="15"/>
    <row r="1940" ht="15"/>
    <row r="1941" ht="15"/>
    <row r="1942" ht="15"/>
    <row r="1943" ht="15"/>
    <row r="1944" ht="15"/>
    <row r="1945" ht="15"/>
    <row r="1946" ht="15"/>
    <row r="1947" ht="15"/>
    <row r="1948" ht="15"/>
    <row r="1949" ht="15"/>
    <row r="1950" ht="15"/>
    <row r="1951" ht="15"/>
    <row r="1952" ht="15"/>
    <row r="1953" ht="15"/>
    <row r="1954" ht="15"/>
    <row r="1955" ht="15"/>
    <row r="1956" ht="15"/>
    <row r="1957" ht="15"/>
    <row r="1958" ht="15"/>
    <row r="1959" ht="15"/>
    <row r="1960" ht="15"/>
    <row r="1961" ht="15"/>
    <row r="1966" ht="15"/>
    <row r="1967" ht="15"/>
    <row r="1968" ht="15"/>
    <row r="1969" ht="15"/>
    <row r="1970" ht="15"/>
    <row r="1971" ht="15"/>
    <row r="1972" ht="15"/>
    <row r="1973" ht="15"/>
    <row r="1974" ht="15"/>
    <row r="1975" ht="15"/>
    <row r="1976" ht="15"/>
    <row r="1977" ht="15"/>
    <row r="1978" ht="15"/>
    <row r="1979" ht="15"/>
    <row r="1980" ht="15"/>
    <row r="1981" ht="15"/>
    <row r="1982" ht="15"/>
    <row r="1983" ht="15"/>
    <row r="1984" ht="15"/>
    <row r="1985" ht="15"/>
    <row r="1986" ht="15"/>
    <row r="1987" ht="15"/>
    <row r="1988" ht="15"/>
    <row r="1989" ht="15"/>
    <row r="1990" ht="15"/>
    <row r="1991" ht="15"/>
    <row r="1992" ht="15"/>
    <row r="1993" ht="15"/>
    <row r="1994" ht="15"/>
    <row r="1995" ht="15"/>
    <row r="1996" ht="15"/>
    <row r="1997" ht="15"/>
    <row r="1998" ht="15"/>
    <row r="1999" ht="15"/>
    <row r="2000" ht="15"/>
    <row r="2001" ht="15"/>
    <row r="2002" ht="15"/>
    <row r="2003" ht="15"/>
    <row r="2004" ht="15"/>
    <row r="2005" ht="15"/>
    <row r="2006" ht="15"/>
    <row r="2007" ht="15"/>
    <row r="2008" ht="15"/>
    <row r="2009" ht="15"/>
    <row r="2010" ht="15"/>
    <row r="2011" ht="15"/>
    <row r="2012" ht="15"/>
    <row r="2013" ht="15"/>
    <row r="2014" ht="15"/>
    <row r="2015" ht="15"/>
    <row r="2016" ht="15"/>
    <row r="2017" ht="15"/>
    <row r="2018" ht="15"/>
    <row r="2019" ht="15"/>
    <row r="2020" ht="15"/>
    <row r="2021" ht="15"/>
    <row r="2022" ht="15"/>
    <row r="2023" ht="15"/>
    <row r="2024" ht="15"/>
    <row r="2025" ht="15"/>
    <row r="2026" ht="15"/>
    <row r="2027" ht="15"/>
    <row r="2028" ht="15"/>
    <row r="2029" ht="15"/>
    <row r="2030" ht="15"/>
    <row r="2031" ht="15"/>
    <row r="2032" ht="15"/>
    <row r="2033" ht="15"/>
    <row r="2034" ht="15"/>
    <row r="2035" ht="15"/>
    <row r="2036" ht="15"/>
    <row r="2037" ht="15"/>
    <row r="2038" ht="15"/>
    <row r="2039" ht="15"/>
    <row r="2040" ht="15"/>
    <row r="2041" ht="15"/>
    <row r="2042" ht="15"/>
    <row r="2043" ht="15"/>
    <row r="2044" ht="15"/>
    <row r="2045" ht="15"/>
    <row r="2046" ht="15"/>
    <row r="2047" ht="15"/>
    <row r="2048" ht="15"/>
    <row r="2049" ht="15"/>
    <row r="2050" ht="15"/>
    <row r="2051" ht="15"/>
    <row r="2052" ht="15"/>
    <row r="2053" ht="15"/>
    <row r="2054" ht="15"/>
    <row r="2055" ht="15"/>
    <row r="2056" ht="15"/>
    <row r="2057" ht="15"/>
    <row r="2058" ht="15"/>
    <row r="2059" ht="15"/>
    <row r="2060" ht="15"/>
    <row r="2061" ht="15"/>
    <row r="2062" ht="15"/>
    <row r="2063" ht="15"/>
    <row r="2064" ht="15"/>
    <row r="2065" ht="15"/>
    <row r="2066" ht="15"/>
    <row r="2067" ht="15"/>
    <row r="2068" ht="15"/>
    <row r="2069" ht="15"/>
    <row r="2070" ht="15"/>
    <row r="2071" ht="15"/>
    <row r="2072" ht="15"/>
    <row r="2073" ht="15"/>
    <row r="2074" ht="15"/>
    <row r="2075" ht="15"/>
    <row r="2076" ht="15"/>
    <row r="2077" ht="15"/>
    <row r="2078" ht="15"/>
    <row r="2079" ht="15"/>
    <row r="2080" ht="15"/>
    <row r="2081" ht="15"/>
    <row r="2082" ht="15"/>
    <row r="2083" ht="15"/>
    <row r="2084" ht="15"/>
    <row r="2085" ht="15"/>
    <row r="2086" ht="15"/>
    <row r="2087" ht="15"/>
    <row r="2088" ht="15"/>
    <row r="2089" ht="15"/>
    <row r="2090" ht="15"/>
    <row r="2091" ht="15"/>
    <row r="2092" ht="15"/>
    <row r="2093" ht="15"/>
    <row r="2094" ht="15"/>
    <row r="2095" ht="15"/>
    <row r="2096" ht="15"/>
    <row r="2097" ht="15"/>
    <row r="2098" ht="15"/>
    <row r="2099" ht="15"/>
    <row r="2100" ht="15"/>
    <row r="2101" ht="15"/>
    <row r="2102" ht="15"/>
    <row r="2103" ht="15"/>
    <row r="2104" ht="15"/>
    <row r="2105" ht="15"/>
    <row r="2106" ht="15"/>
    <row r="2107" ht="15"/>
    <row r="2108" ht="15"/>
    <row r="2109" ht="15"/>
    <row r="2110" ht="15"/>
    <row r="2111" ht="15"/>
    <row r="2112" ht="15"/>
    <row r="2113" ht="15"/>
    <row r="2114" ht="15"/>
    <row r="2115" ht="15"/>
    <row r="2116" ht="15"/>
    <row r="2117" ht="15"/>
    <row r="2118" ht="15"/>
    <row r="2119" ht="15"/>
    <row r="2120" ht="15"/>
    <row r="2121" ht="15"/>
    <row r="2122" ht="15"/>
    <row r="2123" ht="15"/>
    <row r="2124" ht="15"/>
    <row r="2125" ht="15"/>
    <row r="2126" ht="15"/>
    <row r="2127" ht="15"/>
    <row r="2128" ht="15"/>
    <row r="2129" ht="15"/>
    <row r="2130" ht="15"/>
    <row r="2131" ht="15"/>
    <row r="2132" ht="15"/>
    <row r="2133" ht="15"/>
    <row r="2134" ht="15"/>
    <row r="2135" ht="15"/>
    <row r="2136" ht="15"/>
    <row r="2137" ht="15"/>
    <row r="2138" ht="15"/>
    <row r="2139" ht="15"/>
    <row r="2140" ht="15"/>
    <row r="2141" ht="15"/>
    <row r="2142" ht="15"/>
    <row r="2143" ht="15"/>
    <row r="2144" ht="15"/>
    <row r="2145" ht="15"/>
    <row r="2146" ht="15"/>
    <row r="2147" ht="15"/>
    <row r="2148" ht="15"/>
    <row r="2149" ht="15"/>
    <row r="2150" ht="15"/>
    <row r="2151" ht="15"/>
    <row r="2152" ht="15"/>
    <row r="2153" ht="15"/>
    <row r="2154" ht="15"/>
    <row r="2155" ht="15"/>
    <row r="2156" ht="15"/>
    <row r="2157" ht="15"/>
    <row r="2158" ht="15"/>
    <row r="2159" ht="15"/>
    <row r="2160" ht="15"/>
    <row r="2161" ht="15"/>
    <row r="2162" ht="15"/>
    <row r="2163" ht="15"/>
    <row r="2164" ht="15"/>
    <row r="2165" ht="15"/>
    <row r="2166" ht="15"/>
    <row r="2167" ht="15"/>
    <row r="2168" ht="15"/>
    <row r="2169" ht="15"/>
    <row r="2170" ht="15"/>
    <row r="2171" ht="15"/>
    <row r="2172" ht="15"/>
    <row r="2173" ht="15"/>
    <row r="2174" ht="15"/>
    <row r="2175" ht="15"/>
    <row r="2176" ht="15"/>
    <row r="2177" ht="15"/>
    <row r="2178" ht="15"/>
    <row r="2179" ht="15"/>
    <row r="2180" ht="15"/>
    <row r="2181" ht="15"/>
    <row r="2182" ht="15"/>
    <row r="2183" ht="15"/>
    <row r="2184" ht="15"/>
    <row r="2185" ht="15"/>
    <row r="2186" ht="15"/>
    <row r="2187" ht="15"/>
    <row r="2188" ht="15"/>
    <row r="2189" ht="15"/>
    <row r="2190" ht="15"/>
    <row r="2191" ht="15"/>
    <row r="2192" ht="15"/>
    <row r="2193" ht="15"/>
    <row r="2194" ht="15"/>
    <row r="2195" ht="15"/>
    <row r="2196" ht="15"/>
    <row r="2197" ht="15"/>
    <row r="2198" ht="15"/>
    <row r="2199" ht="15"/>
    <row r="2200" ht="15"/>
    <row r="2201" ht="15"/>
    <row r="2202" ht="15"/>
    <row r="2203" ht="15"/>
    <row r="2204" ht="15"/>
    <row r="2205" ht="15"/>
    <row r="2206" ht="15"/>
    <row r="2207" ht="15"/>
    <row r="2208" ht="15"/>
    <row r="2209" ht="15"/>
    <row r="2210" ht="15"/>
    <row r="2211" ht="15"/>
    <row r="2212" ht="15"/>
    <row r="2213" ht="15"/>
    <row r="2214" ht="15"/>
    <row r="2215" ht="15"/>
    <row r="2216" ht="15"/>
    <row r="2217" ht="15"/>
    <row r="2218" ht="15"/>
    <row r="2219" ht="15"/>
    <row r="2220" ht="15"/>
    <row r="2221" ht="15"/>
    <row r="2222" ht="15"/>
    <row r="2223" ht="15"/>
    <row r="2224" ht="15"/>
    <row r="2225" ht="15"/>
    <row r="2226" ht="15"/>
    <row r="2227" ht="15"/>
    <row r="2228" ht="15"/>
    <row r="2229" ht="15"/>
    <row r="2230" ht="15"/>
    <row r="2231" ht="15"/>
    <row r="2232" ht="15"/>
    <row r="2233" ht="15"/>
    <row r="2234" ht="15"/>
    <row r="2235" ht="15"/>
    <row r="2236" ht="15"/>
    <row r="2237" ht="15"/>
    <row r="2238" ht="15"/>
    <row r="2239" ht="15"/>
    <row r="2240" ht="15"/>
    <row r="2241" ht="15"/>
    <row r="2242" ht="15"/>
    <row r="2243" ht="15"/>
    <row r="2244" ht="15"/>
    <row r="2245" ht="15"/>
    <row r="2246" ht="15"/>
    <row r="2247" ht="15"/>
    <row r="2248" ht="15"/>
    <row r="2249" ht="15"/>
    <row r="2250" ht="15"/>
    <row r="2251" ht="15"/>
    <row r="2252" ht="15"/>
    <row r="2253" ht="15"/>
    <row r="2254" ht="15"/>
    <row r="2255" ht="15"/>
    <row r="2256" ht="15"/>
    <row r="2257" ht="15"/>
    <row r="2258" ht="15"/>
    <row r="2259" ht="15"/>
    <row r="2260" ht="15"/>
    <row r="2261" ht="15"/>
    <row r="2262" ht="15"/>
    <row r="2263" ht="15"/>
    <row r="2264" ht="15"/>
    <row r="2265" ht="15"/>
    <row r="2266" ht="15"/>
    <row r="2267" ht="15"/>
    <row r="2268" ht="15"/>
    <row r="2269" ht="15"/>
    <row r="2270" ht="15"/>
    <row r="2271" ht="15"/>
    <row r="2272" ht="15"/>
    <row r="2273" ht="15"/>
    <row r="2274" ht="15"/>
    <row r="2275" ht="15"/>
    <row r="2276" ht="15"/>
    <row r="2277" ht="15"/>
    <row r="2278" ht="15"/>
    <row r="2279" ht="15"/>
    <row r="2280" ht="15"/>
    <row r="2281" ht="15"/>
    <row r="2282" ht="15"/>
    <row r="2283" ht="15"/>
    <row r="2284" ht="15"/>
    <row r="2285" ht="15"/>
    <row r="2286" ht="15"/>
    <row r="2287" ht="15"/>
    <row r="2288" ht="15"/>
    <row r="2289" ht="15"/>
    <row r="2290" ht="15"/>
    <row r="2291" ht="15"/>
    <row r="2292" ht="15"/>
    <row r="2293" ht="15"/>
    <row r="2294" ht="15"/>
    <row r="2295" ht="15"/>
    <row r="2296" ht="15"/>
    <row r="2297" ht="15"/>
    <row r="2298" ht="15"/>
    <row r="2299" ht="15"/>
    <row r="2300" ht="15"/>
    <row r="2301" ht="15"/>
    <row r="2302" ht="15"/>
    <row r="2303" ht="15"/>
    <row r="2304" ht="15"/>
    <row r="2305" ht="15"/>
    <row r="2306" ht="15"/>
    <row r="2307" ht="15"/>
    <row r="2308" ht="15"/>
    <row r="2309" ht="15"/>
    <row r="2310" ht="15"/>
    <row r="2311" ht="15"/>
    <row r="2312" ht="15"/>
    <row r="2313" ht="15"/>
    <row r="2314" ht="15"/>
    <row r="2315" ht="15"/>
    <row r="2316" ht="15"/>
    <row r="2317" ht="15"/>
    <row r="2318" ht="15"/>
    <row r="2319" ht="15"/>
    <row r="2320" ht="15"/>
    <row r="2321" ht="15"/>
    <row r="2322" ht="15"/>
    <row r="2323" ht="15"/>
    <row r="2324" ht="15"/>
    <row r="2325" ht="15"/>
    <row r="2326" ht="15"/>
    <row r="2327" ht="15"/>
    <row r="2328" ht="15"/>
    <row r="2329" ht="15"/>
    <row r="2330" ht="15"/>
    <row r="2331" ht="15"/>
    <row r="2332" ht="15"/>
    <row r="2333" ht="15"/>
    <row r="2334" ht="15"/>
    <row r="2335" ht="15"/>
    <row r="2336" ht="15"/>
    <row r="2337" ht="15"/>
    <row r="2338" ht="15"/>
    <row r="2339" ht="15"/>
    <row r="2340" ht="15"/>
    <row r="2341" ht="15"/>
    <row r="2342" ht="15"/>
    <row r="2343" ht="15"/>
    <row r="2344" ht="15"/>
    <row r="2345" ht="15"/>
    <row r="2346" ht="15"/>
    <row r="2347" ht="15"/>
    <row r="2348" ht="15"/>
    <row r="2349" ht="15"/>
    <row r="2350" ht="15"/>
    <row r="2351" ht="15"/>
    <row r="2352" ht="15"/>
    <row r="2353" ht="15"/>
    <row r="2354" ht="15"/>
    <row r="2355" ht="15"/>
    <row r="2356" ht="15"/>
    <row r="2357" ht="15"/>
    <row r="2358" ht="15"/>
    <row r="2359" ht="15"/>
    <row r="2360" ht="15"/>
    <row r="2361" ht="15"/>
    <row r="2362" ht="15"/>
    <row r="2363" ht="15"/>
    <row r="2364" ht="15"/>
    <row r="2365" ht="15"/>
    <row r="2366" ht="15"/>
    <row r="2367" ht="15"/>
    <row r="2368" ht="15"/>
    <row r="2369" ht="15"/>
    <row r="2370" ht="15"/>
    <row r="2371" ht="15"/>
    <row r="2372" ht="15"/>
    <row r="2373" ht="15"/>
    <row r="2374" ht="15"/>
    <row r="2375" ht="15"/>
    <row r="2376" ht="15"/>
    <row r="2377" ht="15"/>
    <row r="2378" ht="15"/>
    <row r="2379" ht="15"/>
    <row r="2380" ht="15"/>
    <row r="2381" ht="15"/>
    <row r="2382" ht="15"/>
    <row r="2383" ht="15"/>
    <row r="2384" ht="15"/>
    <row r="2385" ht="15"/>
    <row r="2386" ht="15"/>
    <row r="2387" ht="15"/>
    <row r="2388" ht="15"/>
    <row r="2389" ht="15"/>
    <row r="2390" ht="15"/>
    <row r="2391" ht="15"/>
    <row r="2392" ht="15"/>
    <row r="2393" ht="15"/>
    <row r="2394" ht="15"/>
    <row r="2395" ht="15"/>
    <row r="2396" ht="15"/>
    <row r="2397" ht="15"/>
    <row r="2398" ht="15"/>
    <row r="2399" ht="15"/>
    <row r="2400" ht="15"/>
    <row r="2401" ht="15"/>
    <row r="2402" ht="15"/>
    <row r="2403" ht="15"/>
    <row r="2404" ht="15"/>
    <row r="2405" ht="15"/>
    <row r="2406" ht="15"/>
    <row r="2407" ht="15"/>
    <row r="2408" ht="15"/>
    <row r="2409" ht="15"/>
    <row r="2410" ht="15"/>
    <row r="2411" ht="15"/>
    <row r="2412" ht="15"/>
    <row r="2413" ht="15"/>
    <row r="2414" ht="15"/>
    <row r="2415" ht="15"/>
    <row r="2416" ht="15"/>
    <row r="2417" ht="15"/>
    <row r="2418" ht="15"/>
    <row r="2419" ht="15"/>
    <row r="2420" ht="15"/>
    <row r="2421" ht="15"/>
    <row r="2422" ht="15"/>
    <row r="2423" ht="15"/>
    <row r="2424" ht="15"/>
    <row r="2425" ht="15"/>
    <row r="2426" ht="15"/>
    <row r="2427" ht="15"/>
    <row r="2428" ht="15"/>
    <row r="2429" ht="15"/>
    <row r="2430" ht="15"/>
    <row r="2431" ht="15"/>
    <row r="2432" ht="15"/>
    <row r="2433" ht="15"/>
    <row r="2434" ht="15"/>
    <row r="2435" ht="15"/>
    <row r="2436" ht="15"/>
    <row r="2437" ht="15"/>
    <row r="2438" ht="15"/>
    <row r="2439" ht="15"/>
    <row r="2440" ht="15"/>
    <row r="2441" ht="15"/>
    <row r="2442" ht="15"/>
    <row r="2443" ht="15"/>
    <row r="2444" ht="15"/>
    <row r="2445" ht="15"/>
    <row r="2446" ht="15"/>
    <row r="2447" ht="15"/>
    <row r="2448" ht="15"/>
    <row r="2449" ht="15"/>
    <row r="2450" ht="15"/>
    <row r="2451" ht="15"/>
    <row r="2452" ht="15"/>
    <row r="2453" ht="15"/>
    <row r="2454" ht="15"/>
    <row r="2455" ht="15"/>
    <row r="2456" ht="15"/>
    <row r="2457" ht="15"/>
    <row r="2458" ht="15"/>
    <row r="2459" ht="15"/>
    <row r="2460" ht="15"/>
    <row r="2461" ht="15"/>
    <row r="2462" ht="15"/>
    <row r="2463" ht="15"/>
    <row r="2464" ht="15"/>
    <row r="2465" ht="15"/>
    <row r="2466" ht="15"/>
    <row r="2467" ht="15"/>
    <row r="2468" ht="15"/>
    <row r="2469" ht="15"/>
    <row r="2470" ht="15"/>
    <row r="2471" ht="15"/>
    <row r="2472" ht="15"/>
    <row r="2473" ht="15"/>
    <row r="2474" ht="15"/>
    <row r="2475" ht="15"/>
    <row r="2476" ht="15"/>
    <row r="2477" ht="15"/>
    <row r="2478" ht="15"/>
    <row r="2479" ht="15"/>
    <row r="2480" ht="15"/>
    <row r="2481" ht="15"/>
    <row r="2482" ht="15"/>
    <row r="2483" ht="15"/>
    <row r="2484" ht="15"/>
    <row r="2485" ht="15"/>
    <row r="2486" ht="15"/>
    <row r="2487" ht="15"/>
    <row r="2488" ht="15"/>
    <row r="2489" ht="15"/>
    <row r="2490" ht="15"/>
    <row r="2491" ht="15"/>
    <row r="2492" ht="15"/>
    <row r="2493" ht="15"/>
    <row r="2494" ht="15"/>
    <row r="2495" ht="15"/>
    <row r="2496" ht="15"/>
    <row r="2497" ht="15"/>
    <row r="2498" ht="15"/>
    <row r="2499" ht="15"/>
    <row r="2500" ht="15"/>
    <row r="2501" ht="15"/>
    <row r="2502" ht="15"/>
    <row r="2503" ht="15"/>
    <row r="2504" ht="15"/>
    <row r="2505" ht="15"/>
    <row r="2506" ht="15"/>
    <row r="2507" ht="15"/>
    <row r="2508" ht="15"/>
    <row r="2509" ht="15"/>
    <row r="2510" ht="15"/>
    <row r="2511" ht="15"/>
    <row r="2512" ht="15"/>
    <row r="2513" ht="15"/>
    <row r="2514" ht="15"/>
    <row r="2515" ht="15"/>
    <row r="2516" ht="15"/>
    <row r="2517" ht="15"/>
    <row r="2518" ht="15"/>
    <row r="2519" ht="15"/>
    <row r="2520" ht="15"/>
    <row r="2521" ht="15"/>
    <row r="2522" ht="15"/>
    <row r="2523" ht="15"/>
    <row r="2524" ht="15"/>
    <row r="2525" ht="15"/>
    <row r="2526" ht="15"/>
    <row r="2527" ht="15"/>
    <row r="2528" ht="15"/>
    <row r="2529" ht="15"/>
    <row r="2530" ht="15"/>
    <row r="2531" ht="15"/>
    <row r="2532" ht="15"/>
    <row r="2533" ht="15"/>
    <row r="2534" ht="15"/>
    <row r="2535" ht="15"/>
    <row r="2536" ht="15"/>
    <row r="2537" ht="15"/>
    <row r="2538" ht="15"/>
    <row r="2539" ht="15"/>
    <row r="2540" ht="15"/>
    <row r="2541" ht="15"/>
    <row r="2542" ht="15"/>
    <row r="2543" ht="15"/>
    <row r="2544" ht="15"/>
    <row r="2545" ht="15"/>
    <row r="2546" ht="15"/>
    <row r="2547" ht="15"/>
    <row r="2548" ht="15"/>
    <row r="2549" ht="15"/>
    <row r="2550" ht="15"/>
    <row r="2551" ht="15"/>
    <row r="2552" ht="15"/>
    <row r="2553" ht="15"/>
    <row r="2554" ht="15"/>
    <row r="2555" ht="15"/>
    <row r="2556" ht="15"/>
    <row r="2557" ht="15"/>
    <row r="2558" ht="15"/>
    <row r="2559" ht="15"/>
    <row r="2560" ht="15"/>
    <row r="2561" ht="15"/>
    <row r="2562" ht="15"/>
    <row r="2563" ht="15"/>
    <row r="2564" ht="15"/>
    <row r="2565" ht="15"/>
    <row r="2566" ht="15"/>
    <row r="2567" ht="15"/>
    <row r="2568" ht="15"/>
    <row r="2569" ht="15"/>
    <row r="2570" ht="15"/>
    <row r="2571" ht="15"/>
    <row r="2572" ht="15"/>
    <row r="2573" ht="15"/>
    <row r="2574" ht="15"/>
    <row r="2575" ht="15"/>
    <row r="2576" ht="15"/>
    <row r="2577" ht="15"/>
    <row r="2578" ht="15"/>
    <row r="2579" ht="15"/>
    <row r="2580" ht="15"/>
    <row r="2581" ht="15"/>
    <row r="2582" ht="15"/>
    <row r="2583" ht="15"/>
    <row r="2584" ht="15"/>
    <row r="2585" ht="15"/>
    <row r="2586" ht="15"/>
    <row r="2587" ht="15"/>
    <row r="2588" ht="15"/>
    <row r="2589" ht="15"/>
    <row r="2590" ht="15"/>
    <row r="2591" ht="15"/>
    <row r="2592" ht="15"/>
    <row r="2593" ht="15"/>
    <row r="2594" ht="15"/>
    <row r="2595" ht="15"/>
    <row r="2596" ht="15"/>
    <row r="2597" ht="15"/>
    <row r="2598" ht="15"/>
    <row r="2599" ht="15"/>
    <row r="2600" ht="15"/>
    <row r="2601" ht="15"/>
    <row r="2602" ht="15"/>
    <row r="2603" ht="15"/>
    <row r="2604" ht="15"/>
    <row r="2605" ht="15"/>
    <row r="2606" ht="15"/>
    <row r="2607" ht="15"/>
    <row r="2608" ht="15"/>
    <row r="2609" ht="15"/>
    <row r="2610" ht="15"/>
    <row r="2611" ht="15"/>
    <row r="2612" ht="15"/>
    <row r="2613" ht="15"/>
    <row r="2614" ht="15"/>
    <row r="2615" ht="15"/>
    <row r="2616" ht="15"/>
    <row r="2617" ht="15"/>
    <row r="2618" ht="15"/>
    <row r="2619" ht="15"/>
    <row r="2620" ht="15"/>
    <row r="2621" ht="15"/>
    <row r="2622" ht="15"/>
    <row r="2623" ht="15"/>
    <row r="2624" ht="15"/>
    <row r="2625" ht="15"/>
    <row r="2626" ht="15"/>
    <row r="2627" ht="15"/>
    <row r="2628" ht="15"/>
    <row r="2629" ht="15"/>
    <row r="2630" ht="15"/>
    <row r="2631" ht="15"/>
    <row r="2632" ht="15"/>
    <row r="2633" ht="15"/>
    <row r="2634" ht="15"/>
    <row r="2635" ht="15"/>
    <row r="2636" ht="15"/>
    <row r="2637" ht="15"/>
    <row r="2638" ht="15"/>
    <row r="2639" ht="15"/>
    <row r="2640" ht="15"/>
    <row r="2641" ht="15"/>
    <row r="2642" ht="15"/>
    <row r="2643" ht="15"/>
    <row r="2644" ht="15"/>
    <row r="2645" ht="15"/>
    <row r="2646" ht="15"/>
    <row r="2647" ht="15"/>
    <row r="2648" ht="15"/>
    <row r="2649" ht="15"/>
    <row r="2650" ht="15"/>
    <row r="2651" ht="15"/>
    <row r="2652" ht="15"/>
    <row r="2653" ht="15"/>
    <row r="2654" ht="15"/>
    <row r="2655" ht="15"/>
    <row r="2656" ht="15"/>
    <row r="2657" ht="15"/>
    <row r="2658" ht="15"/>
    <row r="2659" ht="15"/>
    <row r="2660" ht="15"/>
    <row r="2661" ht="15"/>
    <row r="2662" ht="15"/>
    <row r="2663" ht="15"/>
    <row r="2664" ht="15"/>
    <row r="2665" ht="15"/>
    <row r="2666" ht="15"/>
    <row r="2667" ht="15"/>
    <row r="2668" ht="15"/>
    <row r="2669" ht="15"/>
    <row r="2670" ht="15"/>
    <row r="2671" ht="15"/>
    <row r="2672" ht="15"/>
    <row r="2673" ht="15"/>
    <row r="2674" ht="15"/>
    <row r="2675" ht="15"/>
    <row r="2676" ht="15"/>
    <row r="2677" ht="15"/>
    <row r="2678" ht="15"/>
    <row r="2679" ht="15"/>
    <row r="2680" ht="15"/>
    <row r="2681" ht="15"/>
    <row r="2682" ht="15"/>
    <row r="2683" ht="15"/>
    <row r="2684" ht="15"/>
    <row r="2685" ht="15"/>
    <row r="2686" ht="15"/>
    <row r="2687" ht="15"/>
    <row r="2688" ht="15"/>
    <row r="2689" ht="15"/>
    <row r="2690" ht="15"/>
    <row r="2691" ht="15"/>
    <row r="2692" ht="15"/>
    <row r="2693" ht="15"/>
    <row r="2694" ht="15"/>
    <row r="2695" ht="15"/>
    <row r="2696" ht="15"/>
    <row r="2697" ht="15"/>
    <row r="2698" ht="15"/>
    <row r="2699" ht="15"/>
    <row r="2700" ht="15"/>
    <row r="2701" ht="15"/>
    <row r="2702" ht="15"/>
    <row r="2703" ht="15"/>
    <row r="2704" ht="15"/>
    <row r="2705" ht="15"/>
    <row r="2706" ht="15"/>
    <row r="2707" ht="15"/>
    <row r="2708" ht="15"/>
    <row r="2709" ht="15"/>
    <row r="2710" ht="15"/>
    <row r="2711" ht="15"/>
    <row r="2712" ht="15"/>
    <row r="2713" ht="15"/>
    <row r="2714" ht="15"/>
    <row r="2715" ht="15"/>
    <row r="2716" ht="15"/>
    <row r="2717" ht="15"/>
    <row r="2718" ht="15"/>
    <row r="2719" ht="15"/>
    <row r="2720" ht="15"/>
    <row r="2721" ht="15"/>
    <row r="2722" ht="15"/>
    <row r="2723" ht="15"/>
    <row r="2724" ht="15"/>
    <row r="2725" ht="15"/>
    <row r="2726" ht="15"/>
    <row r="2727" ht="15"/>
    <row r="2728" ht="15"/>
    <row r="2729" ht="15"/>
    <row r="2730" ht="15"/>
    <row r="2731" ht="15"/>
    <row r="2732" ht="15"/>
    <row r="2733" ht="15"/>
    <row r="2734" ht="15"/>
    <row r="2735" ht="15"/>
    <row r="2736" ht="15"/>
    <row r="2737" ht="15"/>
    <row r="2738" ht="15"/>
    <row r="2739" ht="15"/>
    <row r="2740" ht="15"/>
    <row r="2741" ht="15"/>
    <row r="2742" ht="15"/>
    <row r="2743" ht="15"/>
    <row r="2744" ht="15"/>
    <row r="2745" ht="15"/>
    <row r="2746" ht="15"/>
    <row r="2747" ht="15"/>
    <row r="2748" ht="15"/>
    <row r="2749" ht="15"/>
    <row r="2750" ht="15"/>
    <row r="2751" ht="15"/>
    <row r="2752" ht="15"/>
    <row r="2753" ht="15"/>
    <row r="2754" ht="15"/>
    <row r="2755" ht="15"/>
    <row r="2756" ht="15"/>
    <row r="2757" ht="15"/>
    <row r="2758" ht="15"/>
    <row r="2759" ht="15"/>
    <row r="2760" ht="15"/>
    <row r="2761" ht="15"/>
    <row r="2762" ht="15"/>
    <row r="2763" ht="15"/>
    <row r="2764" ht="15"/>
    <row r="2765" ht="15"/>
    <row r="2766" ht="15"/>
    <row r="2767" ht="15"/>
    <row r="2768" ht="15"/>
    <row r="2769" ht="15"/>
    <row r="2770" ht="15"/>
    <row r="2771" ht="15"/>
    <row r="2772" ht="15"/>
    <row r="2773" ht="15"/>
    <row r="2774" ht="15"/>
    <row r="2775" ht="15"/>
    <row r="2776" ht="15"/>
    <row r="2777" ht="15"/>
    <row r="2778" ht="15"/>
    <row r="2779" ht="15"/>
    <row r="2780" ht="15"/>
    <row r="2781" ht="15"/>
    <row r="2782" ht="15"/>
    <row r="2783" ht="15"/>
    <row r="2784" ht="15"/>
    <row r="2785" ht="15"/>
    <row r="2786" ht="15"/>
    <row r="2787" ht="15"/>
    <row r="2788" ht="15"/>
    <row r="2789" ht="15"/>
    <row r="2790" ht="15"/>
    <row r="2791" ht="15"/>
    <row r="2792" ht="15"/>
    <row r="2793" ht="15"/>
    <row r="2794" ht="15"/>
    <row r="2795" ht="15"/>
    <row r="2796" ht="15"/>
    <row r="2797" ht="15"/>
    <row r="2798" ht="15"/>
    <row r="2799" ht="15"/>
    <row r="2800" ht="15"/>
    <row r="2801" ht="15"/>
    <row r="2802" ht="15"/>
    <row r="2803" ht="15"/>
    <row r="2804" ht="15"/>
    <row r="2805" ht="15"/>
    <row r="2806" ht="15"/>
    <row r="2807" ht="15"/>
    <row r="2808" ht="15"/>
    <row r="2809" ht="15"/>
    <row r="2810" ht="15"/>
    <row r="2811" ht="15"/>
    <row r="2812" ht="15"/>
    <row r="2813" ht="15"/>
    <row r="2814" ht="15"/>
    <row r="2815" ht="15"/>
    <row r="2816" ht="15"/>
    <row r="2817" ht="15"/>
    <row r="2818" ht="15"/>
    <row r="2819" ht="15"/>
    <row r="2820" ht="15"/>
    <row r="2821" ht="15"/>
    <row r="2822" ht="15"/>
    <row r="2823" ht="15"/>
    <row r="2824" ht="15"/>
    <row r="2825" ht="15"/>
    <row r="2826" ht="15"/>
    <row r="2827" ht="15"/>
    <row r="2828" ht="15"/>
    <row r="2829" ht="15"/>
    <row r="2830" ht="15"/>
    <row r="2831" ht="15"/>
    <row r="2832" ht="15"/>
    <row r="2833" ht="15"/>
    <row r="2834" ht="15"/>
    <row r="2835" ht="15"/>
    <row r="2836" ht="15"/>
    <row r="2837" ht="15"/>
    <row r="2838" ht="15"/>
    <row r="2839" ht="15"/>
    <row r="2840" ht="15"/>
    <row r="2841" ht="15"/>
    <row r="2842" ht="15"/>
    <row r="2843" ht="15"/>
    <row r="2844" ht="15"/>
    <row r="2845" ht="15"/>
    <row r="2846" ht="15"/>
    <row r="2847" ht="15"/>
    <row r="2848" ht="15"/>
    <row r="2849" ht="15"/>
    <row r="2850" ht="15"/>
    <row r="2851" ht="15"/>
    <row r="2852" ht="15"/>
    <row r="2853" ht="15"/>
    <row r="2854" ht="15"/>
    <row r="2855" ht="15"/>
    <row r="2856" ht="15"/>
    <row r="2857" ht="15"/>
    <row r="2858" ht="15"/>
    <row r="2859" ht="15"/>
    <row r="2860" ht="15"/>
    <row r="2861" ht="15"/>
    <row r="2862" ht="15"/>
    <row r="2863" ht="15"/>
    <row r="2864" ht="15"/>
    <row r="2865" ht="15"/>
    <row r="2866" ht="15"/>
    <row r="2867" ht="15"/>
    <row r="2868" ht="15"/>
    <row r="2869" ht="15"/>
    <row r="2870" ht="15"/>
    <row r="2871" ht="15"/>
    <row r="2872" ht="15"/>
    <row r="2873" ht="15"/>
    <row r="2874" ht="15"/>
    <row r="2875" ht="15"/>
    <row r="2876" ht="15"/>
    <row r="2877" ht="15"/>
    <row r="2878" ht="15"/>
    <row r="2879" ht="15"/>
    <row r="2880" ht="15"/>
    <row r="2881" ht="15"/>
    <row r="2882" ht="15"/>
    <row r="2883" ht="15"/>
    <row r="2884" ht="15"/>
    <row r="2885" ht="15"/>
    <row r="2886" ht="15"/>
    <row r="2887" ht="15"/>
    <row r="2888" ht="15"/>
    <row r="2889" ht="15"/>
    <row r="2890" ht="15"/>
    <row r="2891" ht="15"/>
    <row r="2892" ht="15"/>
    <row r="2893" ht="15"/>
    <row r="2894" ht="15"/>
    <row r="2895" ht="15"/>
    <row r="2896" ht="15"/>
    <row r="2897" ht="15"/>
    <row r="2898" ht="15"/>
    <row r="2899" ht="15"/>
    <row r="2900" ht="15"/>
    <row r="2901" ht="15"/>
    <row r="2902" ht="15"/>
    <row r="2903" ht="15"/>
    <row r="2904" ht="15"/>
    <row r="2905" ht="15"/>
    <row r="2906" ht="15"/>
    <row r="2907" ht="15"/>
    <row r="2908" ht="15"/>
    <row r="2909" ht="15"/>
    <row r="2910" ht="15"/>
    <row r="2911" ht="15"/>
    <row r="2912" ht="15"/>
    <row r="2913" ht="15"/>
    <row r="2914" ht="15"/>
    <row r="2915" ht="15"/>
    <row r="2916" ht="15"/>
    <row r="2917" ht="15"/>
    <row r="2918" ht="15"/>
    <row r="2919" ht="15"/>
    <row r="2920" ht="15"/>
    <row r="2921" ht="15"/>
    <row r="2922" ht="15"/>
    <row r="2923" ht="15"/>
    <row r="2924" ht="15"/>
    <row r="2925" ht="15"/>
    <row r="2926" ht="15"/>
    <row r="2927" ht="15"/>
    <row r="2928" ht="15"/>
    <row r="2929" ht="15"/>
    <row r="2930" ht="15"/>
    <row r="2931" ht="15"/>
    <row r="2932" ht="15"/>
    <row r="2933" ht="15"/>
    <row r="2934" ht="15"/>
    <row r="2935" ht="15"/>
    <row r="2936" ht="15"/>
    <row r="2937" ht="15"/>
    <row r="2938" ht="15"/>
    <row r="2939" ht="15"/>
    <row r="2940" ht="15"/>
    <row r="2941" ht="15"/>
    <row r="2942" ht="15"/>
    <row r="2943" ht="15"/>
    <row r="2944" ht="15"/>
    <row r="2945" ht="15"/>
    <row r="2946" ht="15"/>
    <row r="2947" ht="15"/>
    <row r="2948" ht="15"/>
    <row r="2949" ht="15"/>
    <row r="2950" ht="15"/>
    <row r="2951" ht="15"/>
    <row r="2952" ht="15"/>
    <row r="2953" ht="15"/>
    <row r="2954" ht="15"/>
    <row r="2955" ht="15"/>
    <row r="2956" ht="15"/>
    <row r="2957" ht="15"/>
    <row r="2958" ht="15"/>
    <row r="2959" ht="15"/>
    <row r="2960" ht="15"/>
    <row r="2961" ht="15"/>
  </sheetData>
  <autoFilter ref="A1:M218" xr:uid="{8C58AB27-785E-4F27-85EE-B98124A1C421}"/>
  <dataValidations count="3">
    <dataValidation type="list" allowBlank="1" showErrorMessage="1" sqref="D93 D141 D144" xr:uid="{8702AF73-09DE-43F1-87DF-5D63AF41D389}">
      <formula1>"Paid,Unpaid,Lead,Status,Lost"</formula1>
    </dataValidation>
    <dataValidation type="list" allowBlank="1" showErrorMessage="1" sqref="D94:D140 D142:D143 D145:D1961 D1966:D2961 D2:D92" xr:uid="{44F2DDB6-ECA3-48AD-ADAD-6B42A51697FE}">
      <formula1>"Paid,Unpaid,Lead,Status"</formula1>
    </dataValidation>
    <dataValidation type="list" allowBlank="1" showErrorMessage="1" sqref="A1966:A2961 A2:A211 A213:A1961" xr:uid="{B07660EB-FC3D-458D-B8D8-5147A814ED84}">
      <formula1>$A$7:$A$997</formula1>
    </dataValidation>
  </dataValidations>
  <hyperlinks>
    <hyperlink ref="A18" r:id="rId1" xr:uid="{06CDA192-444C-4CA1-B15A-F356E34F888D}"/>
    <hyperlink ref="A22" r:id="rId2" xr:uid="{125FA7B3-7426-4FBE-AF71-EE04C52165A7}"/>
    <hyperlink ref="A25" r:id="rId3" xr:uid="{D68EA231-1B3D-41F9-BE86-06C52CA0F1B1}"/>
    <hyperlink ref="E25" r:id="rId4" xr:uid="{5DCFCF82-5B1B-45D7-8D7C-079796FF6E92}"/>
  </hyperlinks>
  <pageMargins left="0" right="0" top="0" bottom="0" header="0" footer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Nagarjuna BM</cp:lastModifiedBy>
  <cp:revision/>
  <dcterms:created xsi:type="dcterms:W3CDTF">2024-06-08T05:54:30Z</dcterms:created>
  <dcterms:modified xsi:type="dcterms:W3CDTF">2024-09-11T06:26:26Z</dcterms:modified>
  <cp:category/>
  <cp:contentStatus/>
</cp:coreProperties>
</file>